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https://cardelejendomme-my.sharepoint.com/personal/sj_cardel-ejendomme_dk/Documents/Dokumenter/"/>
    </mc:Choice>
  </mc:AlternateContent>
  <xr:revisionPtr revIDLastSave="52" documentId="8_{C2D5B45A-10FB-4287-B13F-4FB01728AF13}" xr6:coauthVersionLast="47" xr6:coauthVersionMax="47" xr10:uidLastSave="{FBF09058-D055-494F-A5D0-B738E4CC3F67}"/>
  <bookViews>
    <workbookView xWindow="28680" yWindow="-120" windowWidth="29040" windowHeight="15720" firstSheet="1" activeTab="1" xr2:uid="{C57202B7-3C33-42D4-8182-14B6B9840534}"/>
  </bookViews>
  <sheets>
    <sheet name="Calendar" sheetId="3" state="hidden" r:id="rId1"/>
    <sheet name="Timeregistrering" sheetId="2" r:id="rId2"/>
    <sheet name="Perioder" sheetId="6" r:id="rId3"/>
    <sheet name="Periode" sheetId="5" state="hidden" r:id="rId4"/>
  </sheets>
  <definedNames>
    <definedName name="_xlnm._FilterDatabase" localSheetId="1" hidden="1">Timeregistrering!$A$5:$F$5</definedName>
    <definedName name="_xlcn.WorksheetConnection_TidsregistreringSebastian.xlsxCalendar1" hidden="1">Calendar[]</definedName>
    <definedName name="EksterneData_1" localSheetId="0" hidden="1">'Calendar'!$A$1:$R$58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" name="Calendar" connection="WorksheetConnection_Tidsregistrering - Sebastian.xlsx!Calenda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2" l="1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C20" i="2" a="1"/>
  <c r="C20" i="2" s="1"/>
  <c r="C19" i="2" a="1"/>
  <c r="C19" i="2" s="1"/>
  <c r="C17" i="2" a="1"/>
  <c r="C17" i="2" s="1"/>
  <c r="C7" i="2" a="1"/>
  <c r="C7" i="2" s="1"/>
  <c r="D7" i="2" s="1"/>
  <c r="C11" i="2" a="1"/>
  <c r="C11" i="2" s="1"/>
  <c r="A11" i="2" s="1"/>
  <c r="C12" i="2" a="1"/>
  <c r="C12" i="2" s="1"/>
  <c r="B12" i="2" s="1"/>
  <c r="C15" i="2" a="1"/>
  <c r="C15" i="2" s="1"/>
  <c r="C18" i="2" a="1"/>
  <c r="C18" i="2" s="1"/>
  <c r="C14" i="2" a="1"/>
  <c r="C14" i="2" s="1"/>
  <c r="A14" i="2" s="1"/>
  <c r="C16" i="2" a="1"/>
  <c r="C16" i="2" s="1"/>
  <c r="C10" i="2" a="1"/>
  <c r="C10" i="2" s="1"/>
  <c r="D10" i="2" s="1"/>
  <c r="C8" i="2" a="1"/>
  <c r="C8" i="2" s="1"/>
  <c r="C6" i="2" a="1"/>
  <c r="C6" i="2" s="1"/>
  <c r="C9" i="2" a="1"/>
  <c r="C9" i="2" s="1"/>
  <c r="C13" i="2" a="1"/>
  <c r="C13" i="2" s="1"/>
  <c r="F22" i="2"/>
  <c r="A20" i="2" l="1"/>
  <c r="D20" i="2"/>
  <c r="B20" i="2"/>
  <c r="E20" i="2"/>
  <c r="A19" i="2"/>
  <c r="B19" i="2"/>
  <c r="E19" i="2"/>
  <c r="D19" i="2"/>
  <c r="A17" i="2"/>
  <c r="B17" i="2"/>
  <c r="D17" i="2"/>
  <c r="E17" i="2"/>
  <c r="E7" i="2"/>
  <c r="F7" i="2" s="1"/>
  <c r="A7" i="2"/>
  <c r="B7" i="2"/>
  <c r="E14" i="2"/>
  <c r="D14" i="2"/>
  <c r="F25" i="2"/>
  <c r="F26" i="2" s="1"/>
  <c r="E15" i="2"/>
  <c r="D15" i="2"/>
  <c r="A15" i="2"/>
  <c r="B15" i="2"/>
  <c r="A8" i="2"/>
  <c r="B8" i="2"/>
  <c r="D8" i="2"/>
  <c r="E8" i="2"/>
  <c r="A10" i="2"/>
  <c r="B10" i="2"/>
  <c r="E10" i="2"/>
  <c r="B16" i="2"/>
  <c r="E16" i="2"/>
  <c r="A16" i="2"/>
  <c r="D16" i="2"/>
  <c r="E9" i="2"/>
  <c r="B9" i="2"/>
  <c r="D9" i="2"/>
  <c r="A9" i="2"/>
  <c r="B6" i="2"/>
  <c r="D6" i="2"/>
  <c r="A6" i="2"/>
  <c r="E6" i="2"/>
  <c r="D18" i="2"/>
  <c r="E18" i="2"/>
  <c r="A18" i="2"/>
  <c r="B18" i="2"/>
  <c r="B11" i="2"/>
  <c r="D11" i="2"/>
  <c r="E11" i="2"/>
  <c r="A12" i="2"/>
  <c r="B14" i="2"/>
  <c r="E12" i="2"/>
  <c r="D12" i="2"/>
  <c r="E13" i="2"/>
  <c r="D13" i="2"/>
  <c r="A13" i="2"/>
  <c r="B13" i="2"/>
  <c r="F20" i="2" l="1"/>
  <c r="F17" i="2"/>
  <c r="F19" i="2"/>
  <c r="F14" i="2"/>
  <c r="F11" i="2"/>
  <c r="F10" i="2"/>
  <c r="F16" i="2"/>
  <c r="F15" i="2"/>
  <c r="F9" i="2"/>
  <c r="F6" i="2"/>
  <c r="F8" i="2"/>
  <c r="F12" i="2"/>
  <c r="F18" i="2"/>
  <c r="F13" i="2"/>
  <c r="F2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5489EF-CCC8-4791-9227-DB7D7D5A913A}" keepAlive="1" name="Forespørgsel - Calendar" description="Forbindelse til forespørgslen 'Calendar' i projektmappen." type="5" refreshedVersion="8" background="1" saveData="1">
    <dbPr connection="Provider=Microsoft.Mashup.OleDb.1;Data Source=$Workbook$;Location=Calendar;Extended Properties=&quot;&quot;" command="SELECT * FROM [Calendar]"/>
  </connection>
  <connection id="2" xr16:uid="{2AC996D7-D932-41EC-A69C-086ACFD0F76C}" keepAlive="1" name="ThisWorkbookDataModel" description="Data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C878E5BA-5D86-49BE-A273-4CF763B0D850}" name="WorksheetConnection_Tidsregistrering - Sebastian.xlsx!Calendar" type="102" refreshedVersion="8" minRefreshableVersion="5">
    <extLst>
      <ext xmlns:x15="http://schemas.microsoft.com/office/spreadsheetml/2010/11/main" uri="{DE250136-89BD-433C-8126-D09CA5730AF9}">
        <x15:connection id="Calendar">
          <x15:rangePr sourceName="_xlcn.WorksheetConnection_TidsregistreringSebastian.xlsxCalendar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<sst xmlns="http://schemas.openxmlformats.org/spreadsheetml/2006/main" count="371" uniqueCount="103">
  <si>
    <t>Folder Path</t>
  </si>
  <si>
    <t>Subject</t>
  </si>
  <si>
    <t>Location</t>
  </si>
  <si>
    <t>Start</t>
  </si>
  <si>
    <t>End</t>
  </si>
  <si>
    <t>DisplayTo</t>
  </si>
  <si>
    <t>DisplayCc</t>
  </si>
  <si>
    <t>IsAllDayEvent</t>
  </si>
  <si>
    <t>LegacyFreeBusyStatus</t>
  </si>
  <si>
    <t>IsReminderSet</t>
  </si>
  <si>
    <t>ReminderMinutesBeforeStart</t>
  </si>
  <si>
    <t>Importance</t>
  </si>
  <si>
    <t>HasAttachments</t>
  </si>
  <si>
    <t>Preview</t>
  </si>
  <si>
    <t>Id</t>
  </si>
  <si>
    <t>Dato</t>
  </si>
  <si>
    <t>Starttidspunkt</t>
  </si>
  <si>
    <t>Sluttidspunkt</t>
  </si>
  <si>
    <t>Timer</t>
  </si>
  <si>
    <t>År</t>
  </si>
  <si>
    <t>\Kalender\</t>
  </si>
  <si>
    <t>Arbejde</t>
  </si>
  <si>
    <t>Sebastian Jensen</t>
  </si>
  <si>
    <t>Free</t>
  </si>
  <si>
    <t>Normal</t>
  </si>
  <si>
    <t>AAMkADNmNDczZTIxLWVlOTgtNDFmOS1hMzZkLTYzODMwNjYzYjE2ZgBGAAAAAADb1Y3BLqbjR7W+gJVBy+DpBwBkCMzlOKUyRrq2l3FdmfYrAAAAAAENAABkCMzlOKUyRrq2l3FdmfYrAAAAAD40AAA=</t>
  </si>
  <si>
    <t>AAMkADNmNDczZTIxLWVlOTgtNDFmOS1hMzZkLTYzODMwNjYzYjE2ZgBGAAAAAADb1Y3BLqbjR7W+gJVBy+DpBwBkCMzlOKUyRrq2l3FdmfYrAAAAAAENAABkCMzlOKUyRrq2l3FdmfYrAAAAAD5AAAA=</t>
  </si>
  <si>
    <t>AAMkADNmNDczZTIxLWVlOTgtNDFmOS1hMzZkLTYzODMwNjYzYjE2ZgBGAAAAAADb1Y3BLqbjR7W+gJVBy+DpBwBkCMzlOKUyRrq2l3FdmfYrAAAAAAENAABkCMzlOKUyRrq2l3FdmfYrAAAAAD4zAAA=</t>
  </si>
  <si>
    <t>AAMkADNmNDczZTIxLWVlOTgtNDFmOS1hMzZkLTYzODMwNjYzYjE2ZgBGAAAAAADb1Y3BLqbjR7W+gJVBy+DpBwBkCMzlOKUyRrq2l3FdmfYrAAAAAAENAABkCMzlOKUyRrq2l3FdmfYrAAAAAD4xAAA=</t>
  </si>
  <si>
    <t>AAMkADNmNDczZTIxLWVlOTgtNDFmOS1hMzZkLTYzODMwNjYzYjE2ZgBGAAAAAADb1Y3BLqbjR7W+gJVBy+DpBwBkCMzlOKUyRrq2l3FdmfYrAAAAAAENAABkCMzlOKUyRrq2l3FdmfYrAAAAAD4wAAA=</t>
  </si>
  <si>
    <t>Startdato</t>
  </si>
  <si>
    <t>Slutdato</t>
  </si>
  <si>
    <t>Lønperiode</t>
  </si>
  <si>
    <t>Uge</t>
  </si>
  <si>
    <t>Dag</t>
  </si>
  <si>
    <t>Antal timer</t>
  </si>
  <si>
    <t>Aflønnes for følgende timer</t>
  </si>
  <si>
    <t/>
  </si>
  <si>
    <t>Akkumuleret timer i indeværende måned</t>
  </si>
  <si>
    <t>Akkumuleret timer i indeværende år</t>
  </si>
  <si>
    <t>Timeforbrug i indeværende år (01-01-2023-Udgangen af indeværende lønperiode)</t>
  </si>
  <si>
    <t>Rest timer</t>
  </si>
  <si>
    <t>Rest timer pr. Måned</t>
  </si>
  <si>
    <t>Periode Start</t>
  </si>
  <si>
    <t>Periode slut</t>
  </si>
  <si>
    <t>Periode</t>
  </si>
  <si>
    <t>AAMkADNmNDczZTIxLWVlOTgtNDFmOS1hMzZkLTYzODMwNjYzYjE2ZgBGAAAAAADb1Y3BLqbjR7W+gJVBy+DpBwBkCMzlOKUyRrq2l3FdmfYrAAAAAAENAABkCMzlOKUyRrq2l3FdmfYrAAADMUqqAAA=</t>
  </si>
  <si>
    <t>AAMkADNmNDczZTIxLWVlOTgtNDFmOS1hMzZkLTYzODMwNjYzYjE2ZgBGAAAAAADb1Y3BLqbjR7W+gJVBy+DpBwBkCMzlOKUyRrq2l3FdmfYrAAAAAAENAABkCMzlOKUyRrq2l3FdmfYrAAADMUqpAAA=</t>
  </si>
  <si>
    <t>AAMkADNmNDczZTIxLWVlOTgtNDFmOS1hMzZkLTYzODMwNjYzYjE2ZgBGAAAAAADb1Y3BLqbjR7W+gJVBy+DpBwBkCMzlOKUyRrq2l3FdmfYrAAAAAAENAABkCMzlOKUyRrq2l3FdmfYrAAADMUqoAAA=</t>
  </si>
  <si>
    <t>AAMkADNmNDczZTIxLWVlOTgtNDFmOS1hMzZkLTYzODMwNjYzYjE2ZgBGAAAAAADb1Y3BLqbjR7W+gJVBy+DpBwBkCMzlOKUyRrq2l3FdmfYrAAAAAAENAABkCMzlOKUyRrq2l3FdmfYrAAADMUqsAAA=</t>
  </si>
  <si>
    <t>AAMkADNmNDczZTIxLWVlOTgtNDFmOS1hMzZkLTYzODMwNjYzYjE2ZgBGAAAAAADb1Y3BLqbjR7W+gJVBy+DpBwBkCMzlOKUyRrq2l3FdmfYrAAAAAAENAABkCMzlOKUyRrq2l3FdmfYrAAADMUqnAAA=</t>
  </si>
  <si>
    <t>AAMkADNmNDczZTIxLWVlOTgtNDFmOS1hMzZkLTYzODMwNjYzYjE2ZgBGAAAAAADb1Y3BLqbjR7W+gJVBy+DpBwBkCMzlOKUyRrq2l3FdmfYrAAAAAAENAABkCMzlOKUyRrq2l3FdmfYrAAADMUq+AAA=</t>
  </si>
  <si>
    <t>AAMkADNmNDczZTIxLWVlOTgtNDFmOS1hMzZkLTYzODMwNjYzYjE2ZgBGAAAAAADb1Y3BLqbjR7W+gJVBy+DpBwBkCMzlOKUyRrq2l3FdmfYrAAAAAAENAABkCMzlOKUyRrq2l3FdmfYrAAADMUq8AAA=</t>
  </si>
  <si>
    <t>AAMkADNmNDczZTIxLWVlOTgtNDFmOS1hMzZkLTYzODMwNjYzYjE2ZgBGAAAAAADb1Y3BLqbjR7W+gJVBy+DpBwBkCMzlOKUyRrq2l3FdmfYrAAAAAAENAABkCMzlOKUyRrq2l3FdmfYrAAADMUq7AAA=</t>
  </si>
  <si>
    <t>AAMkADNmNDczZTIxLWVlOTgtNDFmOS1hMzZkLTYzODMwNjYzYjE2ZgBGAAAAAADb1Y3BLqbjR7W+gJVBy+DpBwBkCMzlOKUyRrq2l3FdmfYrAAAAAAENAABkCMzlOKUyRrq2l3FdmfYrAAADMUq6AAA=</t>
  </si>
  <si>
    <t>AAMkADNmNDczZTIxLWVlOTgtNDFmOS1hMzZkLTYzODMwNjYzYjE2ZgBGAAAAAADb1Y3BLqbjR7W+gJVBy+DpBwBkCMzlOKUyRrq2l3FdmfYrAAAAAAENAABkCMzlOKUyRrq2l3FdmfYrAAADMUqzAAA=</t>
  </si>
  <si>
    <t>AAMkADNmNDczZTIxLWVlOTgtNDFmOS1hMzZkLTYzODMwNjYzYjE2ZgBGAAAAAADb1Y3BLqbjR7W+gJVBy+DpBwBkCMzlOKUyRrq2l3FdmfYrAAAAAAENAABkCMzlOKUyRrq2l3FdmfYrAAADMUrBAAA=</t>
  </si>
  <si>
    <t>AAMkADNmNDczZTIxLWVlOTgtNDFmOS1hMzZkLTYzODMwNjYzYjE2ZgBGAAAAAADb1Y3BLqbjR7W+gJVBy+DpBwBkCMzlOKUyRrq2l3FdmfYrAAAAAAENAABkCMzlOKUyRrq2l3FdmfYrAAADMUq1AAA=</t>
  </si>
  <si>
    <t>AAMkADNmNDczZTIxLWVlOTgtNDFmOS1hMzZkLTYzODMwNjYzYjE2ZgBGAAAAAADb1Y3BLqbjR7W+gJVBy+DpBwBkCMzlOKUyRrq2l3FdmfYrAAAAAAENAABkCMzlOKUyRrq2l3FdmfYrAAADMUq2AAA=</t>
  </si>
  <si>
    <t>AAMkADNmNDczZTIxLWVlOTgtNDFmOS1hMzZkLTYzODMwNjYzYjE2ZgBGAAAAAADb1Y3BLqbjR7W+gJVBy+DpBwBkCMzlOKUyRrq2l3FdmfYrAAAAAAENAABkCMzlOKUyRrq2l3FdmfYrAAADMUq0AAA=</t>
  </si>
  <si>
    <t>AAMkADNmNDczZTIxLWVlOTgtNDFmOS1hMzZkLTYzODMwNjYzYjE2ZgBGAAAAAADb1Y3BLqbjR7W+gJVBy+DpBwBkCMzlOKUyRrq2l3FdmfYrAAAAAAENAABkCMzlOKUyRrq2l3FdmfYrAAADMUqwAAA=</t>
  </si>
  <si>
    <t>AAMkADNmNDczZTIxLWVlOTgtNDFmOS1hMzZkLTYzODMwNjYzYjE2ZgBGAAAAAADb1Y3BLqbjR7W+gJVBy+DpBwBkCMzlOKUyRrq2l3FdmfYrAAAAAAENAABkCMzlOKUyRrq2l3FdmfYrAAADMUqvAAA=</t>
  </si>
  <si>
    <t>AAMkADNmNDczZTIxLWVlOTgtNDFmOS1hMzZkLTYzODMwNjYzYjE2ZgBGAAAAAADb1Y3BLqbjR7W+gJVBy+DpBwBkCMzlOKUyRrq2l3FdmfYrAAAAAAENAABkCMzlOKUyRrq2l3FdmfYrAAADMUquAAA=</t>
  </si>
  <si>
    <t>AAMkADNmNDczZTIxLWVlOTgtNDFmOS1hMzZkLTYzODMwNjYzYjE2ZgBGAAAAAADb1Y3BLqbjR7W+gJVBy+DpBwBkCMzlOKUyRrq2l3FdmfYrAAAAAAENAABkCMzlOKUyRrq2l3FdmfYrAAADMUqtAAA=</t>
  </si>
  <si>
    <t>AAMkADNmNDczZTIxLWVlOTgtNDFmOS1hMzZkLTYzODMwNjYzYjE2ZgBGAAAAAADb1Y3BLqbjR7W+gJVBy+DpBwBkCMzlOKUyRrq2l3FdmfYrAAAAAAENAABkCMzlOKUyRrq2l3FdmfYrAAADMUrIAAA=</t>
  </si>
  <si>
    <t>AAMkADNmNDczZTIxLWVlOTgtNDFmOS1hMzZkLTYzODMwNjYzYjE2ZgBGAAAAAADb1Y3BLqbjR7W+gJVBy+DpBwBkCMzlOKUyRrq2l3FdmfYrAAAAAAENAABkCMzlOKUyRrq2l3FdmfYrAAADMUrHAAA=</t>
  </si>
  <si>
    <t>AAMkADNmNDczZTIxLWVlOTgtNDFmOS1hMzZkLTYzODMwNjYzYjE2ZgBGAAAAAADb1Y3BLqbjR7W+gJVBy+DpBwBkCMzlOKUyRrq2l3FdmfYrAAAAAAENAABkCMzlOKUyRrq2l3FdmfYrAAArrDpzAAA=</t>
  </si>
  <si>
    <t>AAMkADNmNDczZTIxLWVlOTgtNDFmOS1hMzZkLTYzODMwNjYzYjE2ZgBGAAAAAADb1Y3BLqbjR7W+gJVBy+DpBwBkCMzlOKUyRrq2l3FdmfYrAAAAAAENAABkCMzlOKUyRrq2l3FdmfYrAAADMUrKAAA=</t>
  </si>
  <si>
    <t>Arbejder hjemmefra fra 1230 ca</t>
  </si>
  <si>
    <t>Busy</t>
  </si>
  <si>
    <t>AAMkADNmNDczZTIxLWVlOTgtNDFmOS1hMzZkLTYzODMwNjYzYjE2ZgBGAAAAAADb1Y3BLqbjR7W+gJVBy+DpBwBkCMzlOKUyRrq2l3FdmfYrAAAAAAENAABkCMzlOKUyRrq2l3FdmfYrAAADMUrMAAA=</t>
  </si>
  <si>
    <t>AAMkADNmNDczZTIxLWVlOTgtNDFmOS1hMzZkLTYzODMwNjYzYjE2ZgBGAAAAAADb1Y3BLqbjR7W+gJVBy+DpBwBkCMzlOKUyRrq2l3FdmfYrAAAAAAENAABkCMzlOKUyRrq2l3FdmfYrAAAxy5oaAAA=</t>
  </si>
  <si>
    <t>hjemme</t>
  </si>
  <si>
    <t>AAMkADNmNDczZTIxLWVlOTgtNDFmOS1hMzZkLTYzODMwNjYzYjE2ZgBGAAAAAADb1Y3BLqbjR7W+gJVBy+DpBwBkCMzlOKUyRrq2l3FdmfYrAAAAAAENAABkCMzlOKUyRrq2l3FdmfYrAAA+VEncAAA=</t>
  </si>
  <si>
    <t>AAMkADNmNDczZTIxLWVlOTgtNDFmOS1hMzZkLTYzODMwNjYzYjE2ZgBGAAAAAADb1Y3BLqbjR7W+gJVBy+DpBwBkCMzlOKUyRrq2l3FdmfYrAAAAAAENAABkCMzlOKUyRrq2l3FdmfYrAAA6jxA2AAA=</t>
  </si>
  <si>
    <t>AAMkADNmNDczZTIxLWVlOTgtNDFmOS1hMzZkLTYzODMwNjYzYjE2ZgBGAAAAAADb1Y3BLqbjR7W+gJVBy+DpBwBkCMzlOKUyRrq2l3FdmfYrAAAAAAENAABkCMzlOKUyRrq2l3FdmfYrAAA4WW2MAAA=</t>
  </si>
  <si>
    <t>AAMkADNmNDczZTIxLWVlOTgtNDFmOS1hMzZkLTYzODMwNjYzYjE2ZgBGAAAAAADb1Y3BLqbjR7W+gJVBy+DpBwBkCMzlOKUyRrq2l3FdmfYrAAAAAAENAABkCMzlOKUyRrq2l3FdmfYrAAADMUrXAAA=</t>
  </si>
  <si>
    <t>AAMkADNmNDczZTIxLWVlOTgtNDFmOS1hMzZkLTYzODMwNjYzYjE2ZgBGAAAAAADb1Y3BLqbjR7W+gJVBy+DpBwBkCMzlOKUyRrq2l3FdmfYrAAAAAAENAABkCMzlOKUyRrq2l3FdmfYrAAADMUrWAAA=</t>
  </si>
  <si>
    <t>AAMkADNmNDczZTIxLWVlOTgtNDFmOS1hMzZkLTYzODMwNjYzYjE2ZgBGAAAAAADb1Y3BLqbjR7W+gJVBy+DpBwBkCMzlOKUyRrq2l3FdmfYrAAAAAAENAABkCMzlOKUyRrq2l3FdmfYrAAADMUrVAAA=</t>
  </si>
  <si>
    <t>AAMkADNmNDczZTIxLWVlOTgtNDFmOS1hMzZkLTYzODMwNjYzYjE2ZgBGAAAAAADb1Y3BLqbjR7W+gJVBy+DpBwBkCMzlOKUyRrq2l3FdmfYrAAAAAAENAABkCMzlOKUyRrq2l3FdmfYrAAADMUrTAAA=</t>
  </si>
  <si>
    <t>AAMkADNmNDczZTIxLWVlOTgtNDFmOS1hMzZkLTYzODMwNjYzYjE2ZgBGAAAAAADb1Y3BLqbjR7W+gJVBy+DpBwBkCMzlOKUyRrq2l3FdmfYrAAAAAAENAABkCMzlOKUyRrq2l3FdmfYrAAADMUrSAAA=</t>
  </si>
  <si>
    <t>AAMkADNmNDczZTIxLWVlOTgtNDFmOS1hMzZkLTYzODMwNjYzYjE2ZgBGAAAAAADb1Y3BLqbjR7W+gJVBy+DpBwBkCMzlOKUyRrq2l3FdmfYrAAAAAAENAABkCMzlOKUyRrq2l3FdmfYrAAADMUrRAAA=</t>
  </si>
  <si>
    <t>AAMkADNmNDczZTIxLWVlOTgtNDFmOS1hMzZkLTYzODMwNjYzYjE2ZgBGAAAAAADb1Y3BLqbjR7W+gJVBy+DpBwBkCMzlOKUyRrq2l3FdmfYrAAAAAAENAABkCMzlOKUyRrq2l3FdmfYrAAADMUrPAAA=</t>
  </si>
  <si>
    <t>AAMkADNmNDczZTIxLWVlOTgtNDFmOS1hMzZkLTYzODMwNjYzYjE2ZgBGAAAAAADb1Y3BLqbjR7W+gJVBy+DpBwBkCMzlOKUyRrq2l3FdmfYrAAAAAAENAABkCMzlOKUyRrq2l3FdmfYrAAADMUrQAAA=</t>
  </si>
  <si>
    <t>Hjemme</t>
  </si>
  <si>
    <t>AAMkADNmNDczZTIxLWVlOTgtNDFmOS1hMzZkLTYzODMwNjYzYjE2ZgBGAAAAAADb1Y3BLqbjR7W+gJVBy+DpBwBkCMzlOKUyRrq2l3FdmfYrAAAAAAENAABkCMzlOKUyRrq2l3FdmfYrAABZrmJvAAA=</t>
  </si>
  <si>
    <t>AAMkADNmNDczZTIxLWVlOTgtNDFmOS1hMzZkLTYzODMwNjYzYjE2ZgBGAAAAAADb1Y3BLqbjR7W+gJVBy+DpBwBkCMzlOKUyRrq2l3FdmfYrAAAAAAENAABkCMzlOKUyRrq2l3FdmfYrAABSUqy3AAA=</t>
  </si>
  <si>
    <t>AAMkADNmNDczZTIxLWVlOTgtNDFmOS1hMzZkLTYzODMwNjYzYjE2ZgBGAAAAAADb1Y3BLqbjR7W+gJVBy+DpBwBkCMzlOKUyRrq2l3FdmfYrAAAAAAENAABkCMzlOKUyRrq2l3FdmfYrAAADMUrpAAA=</t>
  </si>
  <si>
    <t>AAMkADNmNDczZTIxLWVlOTgtNDFmOS1hMzZkLTYzODMwNjYzYjE2ZgBGAAAAAADb1Y3BLqbjR7W+gJVBy+DpBwBkCMzlOKUyRrq2l3FdmfYrAAAAAAENAABkCMzlOKUyRrq2l3FdmfYrAAADMUroAAA=</t>
  </si>
  <si>
    <t>AAMkADNmNDczZTIxLWVlOTgtNDFmOS1hMzZkLTYzODMwNjYzYjE2ZgBGAAAAAADb1Y3BLqbjR7W+gJVBy+DpBwBkCMzlOKUyRrq2l3FdmfYrAAAAAAENAABkCMzlOKUyRrq2l3FdmfYrAAADMUrnAAA=</t>
  </si>
  <si>
    <t>AAMkADNmNDczZTIxLWVlOTgtNDFmOS1hMzZkLTYzODMwNjYzYjE2ZgBGAAAAAADb1Y3BLqbjR7W+gJVBy+DpBwBkCMzlOKUyRrq2l3FdmfYrAAAAAAENAABkCMzlOKUyRrq2l3FdmfYrAAADMUrmAAA=</t>
  </si>
  <si>
    <t>AAMkADNmNDczZTIxLWVlOTgtNDFmOS1hMzZkLTYzODMwNjYzYjE2ZgBGAAAAAADb1Y3BLqbjR7W+gJVBy+DpBwBkCMzlOKUyRrq2l3FdmfYrAAAAAAENAABkCMzlOKUyRrq2l3FdmfYrAAADMUrlAAA=</t>
  </si>
  <si>
    <t>AAMkADNmNDczZTIxLWVlOTgtNDFmOS1hMzZkLTYzODMwNjYzYjE2ZgBGAAAAAADb1Y3BLqbjR7W+gJVBy+DpBwBkCMzlOKUyRrq2l3FdmfYrAAAAAAENAABkCMzlOKUyRrq2l3FdmfYrAAADMUrkAAA=</t>
  </si>
  <si>
    <t>AAMkADNmNDczZTIxLWVlOTgtNDFmOS1hMzZkLTYzODMwNjYzYjE2ZgBGAAAAAADb1Y3BLqbjR7W+gJVBy+DpBwBkCMzlOKUyRrq2l3FdmfYrAAAAAAENAABkCMzlOKUyRrq2l3FdmfYrAAADMUrjAAA=</t>
  </si>
  <si>
    <t>AAMkADNmNDczZTIxLWVlOTgtNDFmOS1hMzZkLTYzODMwNjYzYjE2ZgBGAAAAAADb1Y3BLqbjR7W+gJVBy+DpBwBkCMzlOKUyRrq2l3FdmfYrAAAAAAENAABkCMzlOKUyRrq2l3FdmfYrAAADMUriAAA=</t>
  </si>
  <si>
    <t>AAMkADNmNDczZTIxLWVlOTgtNDFmOS1hMzZkLTYzODMwNjYzYjE2ZgBGAAAAAADb1Y3BLqbjR7W+gJVBy+DpBwBkCMzlOKUyRrq2l3FdmfYrAAAAAAENAABkCMzlOKUyRrq2l3FdmfYrAAADMUrhAAA=</t>
  </si>
  <si>
    <t>AAMkADNmNDczZTIxLWVlOTgtNDFmOS1hMzZkLTYzODMwNjYzYjE2ZgBGAAAAAADb1Y3BLqbjR7W+gJVBy+DpBwBkCMzlOKUyRrq2l3FdmfYrAAAAAAENAABkCMzlOKUyRrq2l3FdmfYrAAADMUrgAAA=</t>
  </si>
  <si>
    <t>AAMkADNmNDczZTIxLWVlOTgtNDFmOS1hMzZkLTYzODMwNjYzYjE2ZgBGAAAAAADb1Y3BLqbjR7W+gJVBy+DpBwBkCMzlOKUyRrq2l3FdmfYrAAAAAAENAABkCMzlOKUyRrq2l3FdmfYrAAADMUrfAAA=</t>
  </si>
  <si>
    <t>arbejder hjemme</t>
  </si>
  <si>
    <t>AAMkADNmNDczZTIxLWVlOTgtNDFmOS1hMzZkLTYzODMwNjYzYjE2ZgBGAAAAAADb1Y3BLqbjR7W+gJVBy+DpBwBkCMzlOKUyRrq2l3FdmfYrAAAAAAENAABkCMzlOKUyRrq2l3FdmfYrAAADMUreAAA=</t>
  </si>
  <si>
    <t>AAMkADNmNDczZTIxLWVlOTgtNDFmOS1hMzZkLTYzODMwNjYzYjE2ZgBGAAAAAADb1Y3BLqbjR7W+gJVBy+DpBwBkCMzlOKUyRrq2l3FdmfYrAAAAAAENAABkCMzlOKUyRrq2l3FdmfYrAAADMUrcAAA=</t>
  </si>
  <si>
    <t>AAMkADNmNDczZTIxLWVlOTgtNDFmOS1hMzZkLTYzODMwNjYzYjE2ZgBGAAAAAADb1Y3BLqbjR7W+gJVBy+DpBwBkCMzlOKUyRrq2l3FdmfYrAAAAAAENAABkCMzlOKUyRrq2l3FdmfYrAAADMUraAAA=</t>
  </si>
  <si>
    <t>AAMkADNmNDczZTIxLWVlOTgtNDFmOS1hMzZkLTYzODMwNjYzYjE2ZgBGAAAAAADb1Y3BLqbjR7W+gJVBy+DpBwBkCMzlOKUyRrq2l3FdmfYrAAAAAAENAABkCMzlOKUyRrq2l3FdmfYrAAADMUrZAAA=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</si>
</sst>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;@"/>
    <numFmt numFmtId="165" formatCode="h:mm"/>
    <numFmt numFmtId="166" formatCode="[h]:mm;@"/>
    <numFmt numFmtId="167" formatCode="[h]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22" fontId="0" fillId="0" borderId="0" xfId="0" applyNumberFormat="1"/>
    <xf numFmtId="0" fontId="2" fillId="2" borderId="0" xfId="0" applyFont="1" applyFill="1"/>
    <xf numFmtId="164" fontId="0" fillId="0" borderId="0" xfId="0" applyNumberFormat="1"/>
    <xf numFmtId="165" fontId="0" fillId="0" borderId="0" xfId="0" quotePrefix="1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14" fontId="2" fillId="0" borderId="2" xfId="0" applyNumberFormat="1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166" fontId="2" fillId="0" borderId="1" xfId="0" applyNumberFormat="1" applyFont="1" applyBorder="1"/>
    <xf numFmtId="0" fontId="2" fillId="0" borderId="2" xfId="0" applyFont="1" applyBorder="1"/>
    <xf numFmtId="2" fontId="2" fillId="0" borderId="2" xfId="0" applyNumberFormat="1" applyFont="1" applyBorder="1"/>
    <xf numFmtId="166" fontId="2" fillId="0" borderId="0" xfId="0" applyNumberFormat="1" applyFont="1"/>
    <xf numFmtId="167" fontId="2" fillId="0" borderId="2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" fontId="2" fillId="0" borderId="2" xfId="0" applyNumberFormat="1" applyFont="1" applyBorder="1"/>
    <xf numFmtId="166" fontId="3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65" formatCode="h:mm"/>
    </dxf>
    <dxf>
      <numFmt numFmtId="164" formatCode="hh:mm;@"/>
    </dxf>
    <dxf>
      <numFmt numFmtId="164" formatCode="hh:mm;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2B25860-D66D-44E6-85B0-CC048820080D}" autoFormatId="16" applyNumberFormats="0" applyBorderFormats="0" applyFontFormats="0" applyPatternFormats="0" applyAlignmentFormats="0" applyWidthHeightFormats="0">
  <queryTableRefresh nextId="21" unboundColumnsRight="2">
    <queryTableFields count="20">
      <queryTableField id="1" name="Folder Path" tableColumnId="1"/>
      <queryTableField id="2" name="Subject" tableColumnId="2"/>
      <queryTableField id="3" name="Location" tableColumnId="3"/>
      <queryTableField id="4" name="Start" tableColumnId="4"/>
      <queryTableField id="5" name="End" tableColumnId="5"/>
      <queryTableField id="6" name="DisplayTo" tableColumnId="6"/>
      <queryTableField id="7" name="DisplayCc" tableColumnId="7"/>
      <queryTableField id="8" name="IsAllDayEvent" tableColumnId="8"/>
      <queryTableField id="9" name="LegacyFreeBusyStatus" tableColumnId="9"/>
      <queryTableField id="10" name="IsReminderSet" tableColumnId="10"/>
      <queryTableField id="11" name="ReminderMinutesBeforeStart" tableColumnId="11"/>
      <queryTableField id="12" name="Importance" tableColumnId="12"/>
      <queryTableField id="13" name="HasAttachments" tableColumnId="13"/>
      <queryTableField id="14" name="Preview" tableColumnId="14"/>
      <queryTableField id="15" name="Id" tableColumnId="15"/>
      <queryTableField id="16" name="Dato" tableColumnId="16"/>
      <queryTableField id="17" name="Starttidspunkt" tableColumnId="17"/>
      <queryTableField id="18" name="Sluttidspunkt" tableColumnId="18"/>
      <queryTableField id="19" dataBound="0" tableColumnId="19"/>
      <queryTableField id="20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F7A15-EFFE-4A43-B6B2-2693DD9EE29C}" name="Calendar" displayName="Calendar" ref="A1:T58" tableType="queryTable" totalsRowShown="0">
  <autoFilter ref="A1:T58" xr:uid="{6CBF7A15-EFFE-4A43-B6B2-2693DD9EE29C}"/>
  <tableColumns count="20">
    <tableColumn id="1" xr3:uid="{DD9DE08D-E501-4713-8333-7095F484EA2C}" uniqueName="1" name="Folder Path" queryTableFieldId="1" dataDxfId="15"/>
    <tableColumn id="2" xr3:uid="{CE066427-A4AF-47BC-AFD4-8E8060378C6B}" uniqueName="2" name="Subject" queryTableFieldId="2" dataDxfId="14"/>
    <tableColumn id="3" xr3:uid="{607AA784-25D4-41D7-968B-FB704D682409}" uniqueName="3" name="Location" queryTableFieldId="3" dataDxfId="13"/>
    <tableColumn id="4" xr3:uid="{7DD2094E-BEBC-4BAB-8B11-A9F7F668142E}" uniqueName="4" name="Start" queryTableFieldId="4" dataDxfId="12"/>
    <tableColumn id="5" xr3:uid="{9E42875A-00B0-42CF-8241-0DCF3C8A7D28}" uniqueName="5" name="End" queryTableFieldId="5" dataDxfId="11"/>
    <tableColumn id="6" xr3:uid="{5708C03C-B08B-4C6F-8D70-B9B3617F4282}" uniqueName="6" name="DisplayTo" queryTableFieldId="6" dataDxfId="10"/>
    <tableColumn id="7" xr3:uid="{611471F3-24C2-4CD2-BFF1-5C2922A396A6}" uniqueName="7" name="DisplayCc" queryTableFieldId="7" dataDxfId="9"/>
    <tableColumn id="8" xr3:uid="{C1E8F271-732E-4035-AE0B-C3794B5E504D}" uniqueName="8" name="IsAllDayEvent" queryTableFieldId="8"/>
    <tableColumn id="9" xr3:uid="{0EF55129-78EF-41F0-AF1E-A639A9686EAC}" uniqueName="9" name="LegacyFreeBusyStatus" queryTableFieldId="9" dataDxfId="8"/>
    <tableColumn id="10" xr3:uid="{81069815-FDE0-4265-A2D6-BF2778B9CAB4}" uniqueName="10" name="IsReminderSet" queryTableFieldId="10"/>
    <tableColumn id="11" xr3:uid="{2BC9500A-9282-4CD5-9A6B-C28C3F173815}" uniqueName="11" name="ReminderMinutesBeforeStart" queryTableFieldId="11"/>
    <tableColumn id="12" xr3:uid="{F0179F95-8F5B-4E2E-9069-3273486A43FF}" uniqueName="12" name="Importance" queryTableFieldId="12" dataDxfId="7"/>
    <tableColumn id="13" xr3:uid="{03954804-8006-4B4B-8331-32C07449CA6F}" uniqueName="13" name="HasAttachments" queryTableFieldId="13"/>
    <tableColumn id="14" xr3:uid="{702D7A2B-8FF9-47B0-8BF2-74B17769ECD7}" uniqueName="14" name="Preview" queryTableFieldId="14" dataDxfId="6"/>
    <tableColumn id="15" xr3:uid="{0C3E060A-F9CF-4F37-9C05-F126ABC91BF5}" uniqueName="15" name="Id" queryTableFieldId="15" dataDxfId="5"/>
    <tableColumn id="16" xr3:uid="{10FA032A-8AE0-4AAD-9944-7555D40FC10A}" uniqueName="16" name="Dato" queryTableFieldId="16" dataDxfId="4"/>
    <tableColumn id="17" xr3:uid="{9F627B94-2CC1-436B-BD44-F6FEF6FB2951}" uniqueName="17" name="Starttidspunkt" queryTableFieldId="17" dataDxfId="3"/>
    <tableColumn id="18" xr3:uid="{F072622A-D58B-4BA2-A183-4AE17DA6FEBE}" uniqueName="18" name="Sluttidspunkt" queryTableFieldId="18" dataDxfId="2"/>
    <tableColumn id="19" xr3:uid="{7D131260-C775-41F6-B5CA-75DB171DE225}" uniqueName="19" name="Timer" queryTableFieldId="19" dataDxfId="1">
      <calculatedColumnFormula>N(Calendar[[#This Row],[Sluttidspunkt]]-Calendar[[#This Row],[Starttidspunkt]])</calculatedColumnFormula>
    </tableColumn>
    <tableColumn id="20" xr3:uid="{50D7ED16-6B0F-45CE-894E-0917066AD6BF}" uniqueName="20" name="År" queryTableFieldId="20" dataDxfId="0">
      <calculatedColumnFormula>YEAR(Calendar[[#This Row],[Dato]])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14A9-B82D-4013-A559-C3D0A91B93F6}">
  <sheetPr codeName="Ark1"/>
  <dimension ref="A1:W142"/>
  <sheetViews>
    <sheetView topLeftCell="P1" workbookViewId="0">
      <selection activeCell="P17" sqref="P17"/>
    </sheetView>
  </sheetViews>
  <sheetFormatPr defaultRowHeight="15" x14ac:dyDescent="0.25"/>
  <cols>
    <col min="1" max="1" width="12.85546875" hidden="1" customWidth="1"/>
    <col min="2" max="2" width="12" hidden="1" customWidth="1"/>
    <col min="3" max="3" width="15.42578125" hidden="1" customWidth="1"/>
    <col min="4" max="5" width="15.140625" hidden="1" customWidth="1"/>
    <col min="6" max="6" width="30.85546875" hidden="1" customWidth="1"/>
    <col min="7" max="7" width="11.28515625" hidden="1" customWidth="1"/>
    <col min="8" max="8" width="15" hidden="1" customWidth="1"/>
    <col min="9" max="9" width="22.140625" hidden="1" customWidth="1"/>
    <col min="10" max="10" width="15.85546875" hidden="1" customWidth="1"/>
    <col min="11" max="11" width="28.85546875" hidden="1" customWidth="1"/>
    <col min="12" max="12" width="12.85546875" hidden="1" customWidth="1"/>
    <col min="13" max="13" width="17.140625" hidden="1" customWidth="1"/>
    <col min="14" max="15" width="80.7109375" hidden="1" customWidth="1"/>
    <col min="16" max="16" width="10.42578125" bestFit="1" customWidth="1"/>
    <col min="17" max="17" width="16" style="4" bestFit="1" customWidth="1"/>
    <col min="18" max="18" width="15.140625" style="4" bestFit="1" customWidth="1"/>
    <col min="19" max="19" width="8.42578125" bestFit="1" customWidth="1"/>
    <col min="20" max="20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s="4" t="s">
        <v>17</v>
      </c>
      <c r="S1" t="s">
        <v>18</v>
      </c>
      <c r="T1" t="s">
        <v>19</v>
      </c>
    </row>
    <row r="2" spans="1:20" x14ac:dyDescent="0.25">
      <c r="A2" s="32" t="s">
        <v>20</v>
      </c>
      <c r="B2" s="32" t="s">
        <v>21</v>
      </c>
      <c r="C2" s="32"/>
      <c r="D2" s="2">
        <v>45307.791666666664</v>
      </c>
      <c r="E2" s="2">
        <v>45307.979166666664</v>
      </c>
      <c r="F2" s="32" t="s">
        <v>22</v>
      </c>
      <c r="G2" s="32"/>
      <c r="H2" t="b">
        <v>0</v>
      </c>
      <c r="I2" s="32" t="s">
        <v>23</v>
      </c>
      <c r="J2" t="b">
        <v>1</v>
      </c>
      <c r="K2">
        <v>15</v>
      </c>
      <c r="L2" s="32" t="s">
        <v>24</v>
      </c>
      <c r="M2" t="b">
        <v>0</v>
      </c>
      <c r="N2" s="32"/>
      <c r="O2" s="32" t="s">
        <v>85</v>
      </c>
      <c r="P2" s="1">
        <v>45307</v>
      </c>
      <c r="Q2" s="4">
        <v>0.79166666666666663</v>
      </c>
      <c r="R2" s="4">
        <v>0.97916666666666663</v>
      </c>
      <c r="S2" s="13">
        <f>N(Calendar[[#This Row],[Sluttidspunkt]]-Calendar[[#This Row],[Starttidspunkt]])</f>
        <v>0.1875</v>
      </c>
      <c r="T2" s="32">
        <f>YEAR(Calendar[[#This Row],[Dato]])</f>
        <v>2024</v>
      </c>
    </row>
    <row r="3" spans="1:20" x14ac:dyDescent="0.25">
      <c r="A3" s="32" t="s">
        <v>20</v>
      </c>
      <c r="B3" s="32" t="s">
        <v>21</v>
      </c>
      <c r="C3" s="32"/>
      <c r="D3" s="2">
        <v>45299.458333333336</v>
      </c>
      <c r="E3" s="2">
        <v>45299.708333333336</v>
      </c>
      <c r="F3" s="32"/>
      <c r="G3" s="32"/>
      <c r="H3" t="b">
        <v>0</v>
      </c>
      <c r="I3" s="32" t="s">
        <v>23</v>
      </c>
      <c r="J3" t="b">
        <v>1</v>
      </c>
      <c r="K3">
        <v>15</v>
      </c>
      <c r="L3" s="32" t="s">
        <v>24</v>
      </c>
      <c r="M3" t="b">
        <v>0</v>
      </c>
      <c r="N3" s="32"/>
      <c r="O3" s="32" t="s">
        <v>86</v>
      </c>
      <c r="P3" s="1">
        <v>45299</v>
      </c>
      <c r="Q3" s="4">
        <v>0.45833333333333331</v>
      </c>
      <c r="R3" s="4">
        <v>0.70833333333333337</v>
      </c>
      <c r="S3" s="13">
        <f>N(Calendar[[#This Row],[Sluttidspunkt]]-Calendar[[#This Row],[Starttidspunkt]])</f>
        <v>0.25000000000000006</v>
      </c>
      <c r="T3" s="32">
        <f>YEAR(Calendar[[#This Row],[Dato]])</f>
        <v>2024</v>
      </c>
    </row>
    <row r="4" spans="1:20" x14ac:dyDescent="0.25">
      <c r="A4" s="32" t="s">
        <v>20</v>
      </c>
      <c r="B4" s="32" t="s">
        <v>21</v>
      </c>
      <c r="C4" s="32"/>
      <c r="D4" s="2">
        <v>45323.375</v>
      </c>
      <c r="E4" s="2">
        <v>45323.666666666664</v>
      </c>
      <c r="F4" s="32" t="s">
        <v>22</v>
      </c>
      <c r="G4" s="32"/>
      <c r="H4" t="b">
        <v>0</v>
      </c>
      <c r="I4" s="32" t="s">
        <v>23</v>
      </c>
      <c r="J4" t="b">
        <v>0</v>
      </c>
      <c r="K4">
        <v>15</v>
      </c>
      <c r="L4" s="32" t="s">
        <v>24</v>
      </c>
      <c r="M4" t="b">
        <v>0</v>
      </c>
      <c r="N4" s="32"/>
      <c r="O4" s="32" t="s">
        <v>87</v>
      </c>
      <c r="P4" s="1">
        <v>45323</v>
      </c>
      <c r="Q4" s="4">
        <v>0.375</v>
      </c>
      <c r="R4" s="4">
        <v>0.66666666666666663</v>
      </c>
      <c r="S4" s="13">
        <f>N(Calendar[[#This Row],[Sluttidspunkt]]-Calendar[[#This Row],[Starttidspunkt]])</f>
        <v>0.29166666666666663</v>
      </c>
      <c r="T4" s="32">
        <f>YEAR(Calendar[[#This Row],[Dato]])</f>
        <v>2024</v>
      </c>
    </row>
    <row r="5" spans="1:20" x14ac:dyDescent="0.25">
      <c r="A5" s="32" t="s">
        <v>20</v>
      </c>
      <c r="B5" s="32" t="s">
        <v>21</v>
      </c>
      <c r="C5" s="32"/>
      <c r="D5" s="2">
        <v>45322.375</v>
      </c>
      <c r="E5" s="2">
        <v>45322.666666666664</v>
      </c>
      <c r="F5" s="32" t="s">
        <v>22</v>
      </c>
      <c r="G5" s="32"/>
      <c r="H5" t="b">
        <v>0</v>
      </c>
      <c r="I5" s="32" t="s">
        <v>23</v>
      </c>
      <c r="J5" t="b">
        <v>0</v>
      </c>
      <c r="K5">
        <v>15</v>
      </c>
      <c r="L5" s="32" t="s">
        <v>24</v>
      </c>
      <c r="M5" t="b">
        <v>0</v>
      </c>
      <c r="N5" s="32"/>
      <c r="O5" s="32" t="s">
        <v>88</v>
      </c>
      <c r="P5" s="1">
        <v>45322</v>
      </c>
      <c r="Q5" s="4">
        <v>0.375</v>
      </c>
      <c r="R5" s="4">
        <v>0.66666666666666663</v>
      </c>
      <c r="S5" s="13">
        <f>N(Calendar[[#This Row],[Sluttidspunkt]]-Calendar[[#This Row],[Starttidspunkt]])</f>
        <v>0.29166666666666663</v>
      </c>
      <c r="T5" s="32">
        <f>YEAR(Calendar[[#This Row],[Dato]])</f>
        <v>2024</v>
      </c>
    </row>
    <row r="6" spans="1:20" x14ac:dyDescent="0.25">
      <c r="A6" s="32" t="s">
        <v>20</v>
      </c>
      <c r="B6" s="32" t="s">
        <v>21</v>
      </c>
      <c r="C6" s="32"/>
      <c r="D6" s="2">
        <v>45321.375</v>
      </c>
      <c r="E6" s="2">
        <v>45321.666666666664</v>
      </c>
      <c r="F6" s="32" t="s">
        <v>22</v>
      </c>
      <c r="G6" s="32"/>
      <c r="H6" t="b">
        <v>0</v>
      </c>
      <c r="I6" s="32" t="s">
        <v>23</v>
      </c>
      <c r="J6" t="b">
        <v>0</v>
      </c>
      <c r="K6">
        <v>15</v>
      </c>
      <c r="L6" s="32" t="s">
        <v>24</v>
      </c>
      <c r="M6" t="b">
        <v>0</v>
      </c>
      <c r="N6" s="32"/>
      <c r="O6" s="32" t="s">
        <v>89</v>
      </c>
      <c r="P6" s="1">
        <v>45321</v>
      </c>
      <c r="Q6" s="4">
        <v>0.375</v>
      </c>
      <c r="R6" s="4">
        <v>0.66666666666666663</v>
      </c>
      <c r="S6" s="13">
        <f>N(Calendar[[#This Row],[Sluttidspunkt]]-Calendar[[#This Row],[Starttidspunkt]])</f>
        <v>0.29166666666666663</v>
      </c>
      <c r="T6" s="32">
        <f>YEAR(Calendar[[#This Row],[Dato]])</f>
        <v>2024</v>
      </c>
    </row>
    <row r="7" spans="1:20" x14ac:dyDescent="0.25">
      <c r="A7" s="32" t="s">
        <v>20</v>
      </c>
      <c r="B7" s="32" t="s">
        <v>21</v>
      </c>
      <c r="C7" s="32"/>
      <c r="D7" s="2">
        <v>45316.375</v>
      </c>
      <c r="E7" s="2">
        <v>45316.666666666664</v>
      </c>
      <c r="F7" s="32" t="s">
        <v>22</v>
      </c>
      <c r="G7" s="32"/>
      <c r="H7" t="b">
        <v>0</v>
      </c>
      <c r="I7" s="32" t="s">
        <v>23</v>
      </c>
      <c r="J7" t="b">
        <v>0</v>
      </c>
      <c r="K7">
        <v>15</v>
      </c>
      <c r="L7" s="32" t="s">
        <v>24</v>
      </c>
      <c r="M7" t="b">
        <v>0</v>
      </c>
      <c r="N7" s="32"/>
      <c r="O7" s="32" t="s">
        <v>90</v>
      </c>
      <c r="P7" s="1">
        <v>45316</v>
      </c>
      <c r="Q7" s="4">
        <v>0.375</v>
      </c>
      <c r="R7" s="4">
        <v>0.66666666666666663</v>
      </c>
      <c r="S7" s="13">
        <f>N(Calendar[[#This Row],[Sluttidspunkt]]-Calendar[[#This Row],[Starttidspunkt]])</f>
        <v>0.29166666666666663</v>
      </c>
      <c r="T7" s="32">
        <f>YEAR(Calendar[[#This Row],[Dato]])</f>
        <v>2024</v>
      </c>
    </row>
    <row r="8" spans="1:20" x14ac:dyDescent="0.25">
      <c r="A8" s="32" t="s">
        <v>20</v>
      </c>
      <c r="B8" s="32" t="s">
        <v>21</v>
      </c>
      <c r="C8" s="32"/>
      <c r="D8" s="2">
        <v>45315.375</v>
      </c>
      <c r="E8" s="2">
        <v>45315.666666666664</v>
      </c>
      <c r="F8" s="32" t="s">
        <v>22</v>
      </c>
      <c r="G8" s="32"/>
      <c r="H8" t="b">
        <v>0</v>
      </c>
      <c r="I8" s="32" t="s">
        <v>23</v>
      </c>
      <c r="J8" t="b">
        <v>0</v>
      </c>
      <c r="K8">
        <v>15</v>
      </c>
      <c r="L8" s="32" t="s">
        <v>24</v>
      </c>
      <c r="M8" t="b">
        <v>0</v>
      </c>
      <c r="N8" s="32"/>
      <c r="O8" s="32" t="s">
        <v>91</v>
      </c>
      <c r="P8" s="1">
        <v>45315</v>
      </c>
      <c r="Q8" s="4">
        <v>0.375</v>
      </c>
      <c r="R8" s="4">
        <v>0.66666666666666663</v>
      </c>
      <c r="S8" s="13">
        <f>N(Calendar[[#This Row],[Sluttidspunkt]]-Calendar[[#This Row],[Starttidspunkt]])</f>
        <v>0.29166666666666663</v>
      </c>
      <c r="T8" s="32">
        <f>YEAR(Calendar[[#This Row],[Dato]])</f>
        <v>2024</v>
      </c>
    </row>
    <row r="9" spans="1:20" x14ac:dyDescent="0.25">
      <c r="A9" s="32" t="s">
        <v>20</v>
      </c>
      <c r="B9" s="32" t="s">
        <v>21</v>
      </c>
      <c r="C9" s="32"/>
      <c r="D9" s="2">
        <v>45314.375</v>
      </c>
      <c r="E9" s="2">
        <v>45314.666666666664</v>
      </c>
      <c r="F9" s="32" t="s">
        <v>22</v>
      </c>
      <c r="G9" s="32"/>
      <c r="H9" t="b">
        <v>0</v>
      </c>
      <c r="I9" s="32" t="s">
        <v>23</v>
      </c>
      <c r="J9" t="b">
        <v>0</v>
      </c>
      <c r="K9">
        <v>15</v>
      </c>
      <c r="L9" s="32" t="s">
        <v>24</v>
      </c>
      <c r="M9" t="b">
        <v>0</v>
      </c>
      <c r="N9" s="32"/>
      <c r="O9" s="32" t="s">
        <v>92</v>
      </c>
      <c r="P9" s="1">
        <v>45314</v>
      </c>
      <c r="Q9" s="4">
        <v>0.375</v>
      </c>
      <c r="R9" s="4">
        <v>0.66666666666666663</v>
      </c>
      <c r="S9" s="13">
        <f>N(Calendar[[#This Row],[Sluttidspunkt]]-Calendar[[#This Row],[Starttidspunkt]])</f>
        <v>0.29166666666666663</v>
      </c>
      <c r="T9" s="32">
        <f>YEAR(Calendar[[#This Row],[Dato]])</f>
        <v>2024</v>
      </c>
    </row>
    <row r="10" spans="1:20" x14ac:dyDescent="0.25">
      <c r="A10" s="32" t="s">
        <v>20</v>
      </c>
      <c r="B10" s="32" t="s">
        <v>21</v>
      </c>
      <c r="C10" s="32"/>
      <c r="D10" s="2">
        <v>45309.354166666664</v>
      </c>
      <c r="E10" s="2">
        <v>45309.666666666664</v>
      </c>
      <c r="F10" s="32" t="s">
        <v>22</v>
      </c>
      <c r="G10" s="32"/>
      <c r="H10" t="b">
        <v>0</v>
      </c>
      <c r="I10" s="32" t="s">
        <v>23</v>
      </c>
      <c r="J10" t="b">
        <v>0</v>
      </c>
      <c r="K10">
        <v>15</v>
      </c>
      <c r="L10" s="32" t="s">
        <v>24</v>
      </c>
      <c r="M10" t="b">
        <v>0</v>
      </c>
      <c r="N10" s="32"/>
      <c r="O10" s="32" t="s">
        <v>93</v>
      </c>
      <c r="P10" s="1">
        <v>45309</v>
      </c>
      <c r="Q10" s="4">
        <v>0.35416666666666669</v>
      </c>
      <c r="R10" s="4">
        <v>0.66666666666666663</v>
      </c>
      <c r="S10" s="13">
        <f>N(Calendar[[#This Row],[Sluttidspunkt]]-Calendar[[#This Row],[Starttidspunkt]])</f>
        <v>0.31249999999999994</v>
      </c>
      <c r="T10" s="32">
        <f>YEAR(Calendar[[#This Row],[Dato]])</f>
        <v>2024</v>
      </c>
    </row>
    <row r="11" spans="1:20" x14ac:dyDescent="0.25">
      <c r="A11" s="32" t="s">
        <v>20</v>
      </c>
      <c r="B11" s="32" t="s">
        <v>21</v>
      </c>
      <c r="C11" s="32"/>
      <c r="D11" s="2">
        <v>45308.375</v>
      </c>
      <c r="E11" s="2">
        <v>45308.520833333336</v>
      </c>
      <c r="F11" s="32"/>
      <c r="G11" s="32"/>
      <c r="H11" t="b">
        <v>0</v>
      </c>
      <c r="I11" s="32" t="s">
        <v>23</v>
      </c>
      <c r="J11" t="b">
        <v>0</v>
      </c>
      <c r="K11">
        <v>15</v>
      </c>
      <c r="L11" s="32" t="s">
        <v>24</v>
      </c>
      <c r="M11" t="b">
        <v>0</v>
      </c>
      <c r="N11" s="32"/>
      <c r="O11" s="32" t="s">
        <v>94</v>
      </c>
      <c r="P11" s="1">
        <v>45308</v>
      </c>
      <c r="Q11" s="4">
        <v>0.375</v>
      </c>
      <c r="R11" s="4">
        <v>0.52083333333333337</v>
      </c>
      <c r="S11" s="13">
        <f>N(Calendar[[#This Row],[Sluttidspunkt]]-Calendar[[#This Row],[Starttidspunkt]])</f>
        <v>0.14583333333333337</v>
      </c>
      <c r="T11" s="32">
        <f>YEAR(Calendar[[#This Row],[Dato]])</f>
        <v>2024</v>
      </c>
    </row>
    <row r="12" spans="1:20" x14ac:dyDescent="0.25">
      <c r="A12" s="32" t="s">
        <v>20</v>
      </c>
      <c r="B12" s="32" t="s">
        <v>21</v>
      </c>
      <c r="C12" s="32"/>
      <c r="D12" s="2">
        <v>45310.375</v>
      </c>
      <c r="E12" s="2">
        <v>45310.666666666664</v>
      </c>
      <c r="F12" s="32" t="s">
        <v>22</v>
      </c>
      <c r="G12" s="32"/>
      <c r="H12" t="b">
        <v>0</v>
      </c>
      <c r="I12" s="32" t="s">
        <v>23</v>
      </c>
      <c r="J12" t="b">
        <v>0</v>
      </c>
      <c r="K12">
        <v>15</v>
      </c>
      <c r="L12" s="32" t="s">
        <v>24</v>
      </c>
      <c r="M12" t="b">
        <v>0</v>
      </c>
      <c r="N12" s="32"/>
      <c r="O12" s="32" t="s">
        <v>95</v>
      </c>
      <c r="P12" s="1">
        <v>45310</v>
      </c>
      <c r="Q12" s="4">
        <v>0.375</v>
      </c>
      <c r="R12" s="4">
        <v>0.66666666666666663</v>
      </c>
      <c r="S12" s="13">
        <f>N(Calendar[[#This Row],[Sluttidspunkt]]-Calendar[[#This Row],[Starttidspunkt]])</f>
        <v>0.29166666666666663</v>
      </c>
      <c r="T12" s="32">
        <f>YEAR(Calendar[[#This Row],[Dato]])</f>
        <v>2024</v>
      </c>
    </row>
    <row r="13" spans="1:20" x14ac:dyDescent="0.25">
      <c r="A13" s="32" t="s">
        <v>20</v>
      </c>
      <c r="B13" s="32" t="s">
        <v>21</v>
      </c>
      <c r="C13" s="32"/>
      <c r="D13" s="2">
        <v>45303.354166666664</v>
      </c>
      <c r="E13" s="2">
        <v>45303.708333333336</v>
      </c>
      <c r="F13" s="32"/>
      <c r="G13" s="32"/>
      <c r="H13" t="b">
        <v>0</v>
      </c>
      <c r="I13" s="32" t="s">
        <v>23</v>
      </c>
      <c r="J13" t="b">
        <v>0</v>
      </c>
      <c r="K13">
        <v>15</v>
      </c>
      <c r="L13" s="32" t="s">
        <v>24</v>
      </c>
      <c r="M13" t="b">
        <v>0</v>
      </c>
      <c r="N13" s="32"/>
      <c r="O13" s="32" t="s">
        <v>96</v>
      </c>
      <c r="P13" s="1">
        <v>45303</v>
      </c>
      <c r="Q13" s="4">
        <v>0.35416666666666669</v>
      </c>
      <c r="R13" s="4">
        <v>0.70833333333333337</v>
      </c>
      <c r="S13" s="13">
        <f>N(Calendar[[#This Row],[Sluttidspunkt]]-Calendar[[#This Row],[Starttidspunkt]])</f>
        <v>0.35416666666666669</v>
      </c>
      <c r="T13" s="32">
        <f>YEAR(Calendar[[#This Row],[Dato]])</f>
        <v>2024</v>
      </c>
    </row>
    <row r="14" spans="1:20" x14ac:dyDescent="0.25">
      <c r="A14" s="32" t="s">
        <v>20</v>
      </c>
      <c r="B14" s="32" t="s">
        <v>21</v>
      </c>
      <c r="C14" s="32"/>
      <c r="D14" s="2">
        <v>45302.354166666664</v>
      </c>
      <c r="E14" s="2">
        <v>45302.666666666664</v>
      </c>
      <c r="F14" s="32"/>
      <c r="G14" s="32"/>
      <c r="H14" t="b">
        <v>0</v>
      </c>
      <c r="I14" s="32" t="s">
        <v>23</v>
      </c>
      <c r="J14" t="b">
        <v>0</v>
      </c>
      <c r="K14">
        <v>15</v>
      </c>
      <c r="L14" s="32" t="s">
        <v>24</v>
      </c>
      <c r="M14" t="b">
        <v>0</v>
      </c>
      <c r="N14" s="32"/>
      <c r="O14" s="32" t="s">
        <v>97</v>
      </c>
      <c r="P14" s="1">
        <v>45302</v>
      </c>
      <c r="Q14" s="4">
        <v>0.35416666666666669</v>
      </c>
      <c r="R14" s="4">
        <v>0.66666666666666663</v>
      </c>
      <c r="S14" s="13">
        <f>N(Calendar[[#This Row],[Sluttidspunkt]]-Calendar[[#This Row],[Starttidspunkt]])</f>
        <v>0.31249999999999994</v>
      </c>
      <c r="T14" s="32">
        <f>YEAR(Calendar[[#This Row],[Dato]])</f>
        <v>2024</v>
      </c>
    </row>
    <row r="15" spans="1:20" x14ac:dyDescent="0.25">
      <c r="A15" s="32" t="s">
        <v>20</v>
      </c>
      <c r="B15" s="32" t="s">
        <v>21</v>
      </c>
      <c r="C15" s="32" t="s">
        <v>98</v>
      </c>
      <c r="D15" s="2">
        <v>45301.354166666664</v>
      </c>
      <c r="E15" s="2">
        <v>45301.666666666664</v>
      </c>
      <c r="F15" s="32"/>
      <c r="G15" s="32"/>
      <c r="H15" t="b">
        <v>0</v>
      </c>
      <c r="I15" s="32" t="s">
        <v>23</v>
      </c>
      <c r="J15" t="b">
        <v>0</v>
      </c>
      <c r="K15">
        <v>15</v>
      </c>
      <c r="L15" s="32" t="s">
        <v>24</v>
      </c>
      <c r="M15" t="b">
        <v>0</v>
      </c>
      <c r="N15" s="32"/>
      <c r="O15" s="32" t="s">
        <v>99</v>
      </c>
      <c r="P15" s="1">
        <v>45301</v>
      </c>
      <c r="Q15" s="4">
        <v>0.35416666666666669</v>
      </c>
      <c r="R15" s="4">
        <v>0.66666666666666663</v>
      </c>
      <c r="S15" s="13">
        <f>N(Calendar[[#This Row],[Sluttidspunkt]]-Calendar[[#This Row],[Starttidspunkt]])</f>
        <v>0.31249999999999994</v>
      </c>
      <c r="T15" s="32">
        <f>YEAR(Calendar[[#This Row],[Dato]])</f>
        <v>2024</v>
      </c>
    </row>
    <row r="16" spans="1:20" x14ac:dyDescent="0.25">
      <c r="A16" s="32" t="s">
        <v>20</v>
      </c>
      <c r="B16" s="32" t="s">
        <v>21</v>
      </c>
      <c r="C16" s="32"/>
      <c r="D16" s="2">
        <v>45297.416666666664</v>
      </c>
      <c r="E16" s="2">
        <v>45297.666666666664</v>
      </c>
      <c r="F16" s="32" t="s">
        <v>22</v>
      </c>
      <c r="G16" s="32"/>
      <c r="H16" t="b">
        <v>0</v>
      </c>
      <c r="I16" s="32" t="s">
        <v>23</v>
      </c>
      <c r="J16" t="b">
        <v>0</v>
      </c>
      <c r="K16">
        <v>15</v>
      </c>
      <c r="L16" s="32" t="s">
        <v>24</v>
      </c>
      <c r="M16" t="b">
        <v>0</v>
      </c>
      <c r="N16" s="32"/>
      <c r="O16" s="32" t="s">
        <v>100</v>
      </c>
      <c r="P16" s="1">
        <v>45297</v>
      </c>
      <c r="Q16" s="4">
        <v>0.41666666666666669</v>
      </c>
      <c r="R16" s="4">
        <v>0.66666666666666663</v>
      </c>
      <c r="S16" s="13">
        <f>N(Calendar[[#This Row],[Sluttidspunkt]]-Calendar[[#This Row],[Starttidspunkt]])</f>
        <v>0.24999999999999994</v>
      </c>
      <c r="T16" s="32">
        <f>YEAR(Calendar[[#This Row],[Dato]])</f>
        <v>2024</v>
      </c>
    </row>
    <row r="17" spans="1:20" x14ac:dyDescent="0.25">
      <c r="A17" s="32" t="s">
        <v>20</v>
      </c>
      <c r="B17" s="32" t="s">
        <v>21</v>
      </c>
      <c r="C17" s="32"/>
      <c r="D17" s="2">
        <v>-105474.97500000001</v>
      </c>
      <c r="E17" s="2">
        <v>-105473.26666666666</v>
      </c>
      <c r="F17" s="32" t="s">
        <v>22</v>
      </c>
      <c r="G17" s="32"/>
      <c r="H17" t="b">
        <v>1</v>
      </c>
      <c r="I17" s="32" t="s">
        <v>23</v>
      </c>
      <c r="J17" t="b">
        <v>0</v>
      </c>
      <c r="K17">
        <v>15</v>
      </c>
      <c r="L17" s="32" t="s">
        <v>24</v>
      </c>
      <c r="M17" t="b">
        <v>0</v>
      </c>
      <c r="N17" s="32"/>
      <c r="O17" s="32" t="s">
        <v>101</v>
      </c>
      <c r="P17" s="1">
        <v>-105474</v>
      </c>
      <c r="Q17" s="4">
        <v>0.97499999999999998</v>
      </c>
      <c r="R17" s="4">
        <v>0.26666666666666666</v>
      </c>
      <c r="S17" s="13">
        <f>N(Calendar[[#This Row],[Sluttidspunkt]]-Calendar[[#This Row],[Starttidspunkt]])</f>
        <v>-0.70833333333333326</v>
      </c>
      <c r="T17" s="32" t="e">
        <f>YEAR(Calendar[[#This Row],[Dato]])</f>
        <v>#NUM!</v>
      </c>
    </row>
    <row r="18" spans="1:20" x14ac:dyDescent="0.25">
      <c r="A18" s="32" t="s">
        <v>20</v>
      </c>
      <c r="B18" s="32" t="s">
        <v>21</v>
      </c>
      <c r="C18" s="32"/>
      <c r="D18" s="2">
        <v>45300.375</v>
      </c>
      <c r="E18" s="2">
        <v>45300.6875</v>
      </c>
      <c r="F18" s="32"/>
      <c r="G18" s="32"/>
      <c r="H18" t="b">
        <v>0</v>
      </c>
      <c r="I18" s="32" t="s">
        <v>23</v>
      </c>
      <c r="J18" t="b">
        <v>0</v>
      </c>
      <c r="K18">
        <v>15</v>
      </c>
      <c r="L18" s="32" t="s">
        <v>24</v>
      </c>
      <c r="M18" t="b">
        <v>0</v>
      </c>
      <c r="N18" s="32"/>
      <c r="O18" s="32" t="s">
        <v>102</v>
      </c>
      <c r="P18" s="1">
        <v>45300</v>
      </c>
      <c r="Q18" s="4">
        <v>0.375</v>
      </c>
      <c r="R18" s="4">
        <v>0.6875</v>
      </c>
      <c r="S18" s="13">
        <f>N(Calendar[[#This Row],[Sluttidspunkt]]-Calendar[[#This Row],[Starttidspunkt]])</f>
        <v>0.3125</v>
      </c>
      <c r="T18" s="32">
        <f>YEAR(Calendar[[#This Row],[Dato]])</f>
        <v>2024</v>
      </c>
    </row>
    <row r="19" spans="1:20" x14ac:dyDescent="0.25">
      <c r="A19" s="32" t="s">
        <v>20</v>
      </c>
      <c r="B19" s="32" t="s">
        <v>21</v>
      </c>
      <c r="C19" s="32"/>
      <c r="D19" s="2">
        <v>45282.375</v>
      </c>
      <c r="E19" s="2">
        <v>45282.666666666664</v>
      </c>
      <c r="F19" s="32" t="s">
        <v>22</v>
      </c>
      <c r="G19" s="32"/>
      <c r="H19" t="b">
        <v>0</v>
      </c>
      <c r="I19" s="32" t="s">
        <v>23</v>
      </c>
      <c r="J19" t="b">
        <v>0</v>
      </c>
      <c r="K19">
        <v>15</v>
      </c>
      <c r="L19" s="32" t="s">
        <v>24</v>
      </c>
      <c r="M19" t="b">
        <v>0</v>
      </c>
      <c r="N19" s="32"/>
      <c r="O19" s="32" t="s">
        <v>73</v>
      </c>
      <c r="P19" s="1">
        <v>45282</v>
      </c>
      <c r="Q19" s="4">
        <v>0.375</v>
      </c>
      <c r="R19" s="4">
        <v>0.66666666666666663</v>
      </c>
      <c r="S19" s="13">
        <f>N(Calendar[[#This Row],[Sluttidspunkt]]-Calendar[[#This Row],[Starttidspunkt]])</f>
        <v>0.29166666666666663</v>
      </c>
      <c r="T19" s="32">
        <f>YEAR(Calendar[[#This Row],[Dato]])</f>
        <v>2023</v>
      </c>
    </row>
    <row r="20" spans="1:20" x14ac:dyDescent="0.25">
      <c r="A20" s="32" t="s">
        <v>20</v>
      </c>
      <c r="B20" s="32" t="s">
        <v>21</v>
      </c>
      <c r="C20" s="32"/>
      <c r="D20" s="2">
        <v>45263.375</v>
      </c>
      <c r="E20" s="2">
        <v>45263.75</v>
      </c>
      <c r="F20" s="32"/>
      <c r="G20" s="32"/>
      <c r="H20" t="b">
        <v>0</v>
      </c>
      <c r="I20" s="32" t="s">
        <v>23</v>
      </c>
      <c r="J20" t="b">
        <v>0</v>
      </c>
      <c r="K20">
        <v>15</v>
      </c>
      <c r="L20" s="32" t="s">
        <v>24</v>
      </c>
      <c r="M20" t="b">
        <v>0</v>
      </c>
      <c r="N20" s="32"/>
      <c r="O20" s="32" t="s">
        <v>74</v>
      </c>
      <c r="P20" s="1">
        <v>45263</v>
      </c>
      <c r="Q20" s="4">
        <v>0.375</v>
      </c>
      <c r="R20" s="4">
        <v>0.75</v>
      </c>
      <c r="S20" s="13">
        <f>N(Calendar[[#This Row],[Sluttidspunkt]]-Calendar[[#This Row],[Starttidspunkt]])</f>
        <v>0.375</v>
      </c>
      <c r="T20" s="32">
        <f>YEAR(Calendar[[#This Row],[Dato]])</f>
        <v>2023</v>
      </c>
    </row>
    <row r="21" spans="1:20" x14ac:dyDescent="0.25">
      <c r="A21" s="32" t="s">
        <v>20</v>
      </c>
      <c r="B21" s="32" t="s">
        <v>21</v>
      </c>
      <c r="C21" s="32"/>
      <c r="D21" s="2">
        <v>45262.416666666664</v>
      </c>
      <c r="E21" s="2">
        <v>45262.5</v>
      </c>
      <c r="F21" s="32"/>
      <c r="G21" s="32"/>
      <c r="H21" t="b">
        <v>0</v>
      </c>
      <c r="I21" s="32" t="s">
        <v>23</v>
      </c>
      <c r="J21" t="b">
        <v>0</v>
      </c>
      <c r="K21">
        <v>0</v>
      </c>
      <c r="L21" s="32" t="s">
        <v>24</v>
      </c>
      <c r="M21" t="b">
        <v>0</v>
      </c>
      <c r="N21" s="32"/>
      <c r="O21" s="32" t="s">
        <v>75</v>
      </c>
      <c r="P21" s="1">
        <v>45262</v>
      </c>
      <c r="Q21" s="4">
        <v>0.41666666666666669</v>
      </c>
      <c r="R21" s="4">
        <v>0.5</v>
      </c>
      <c r="S21" s="13">
        <f>N(Calendar[[#This Row],[Sluttidspunkt]]-Calendar[[#This Row],[Starttidspunkt]])</f>
        <v>8.3333333333333315E-2</v>
      </c>
      <c r="T21" s="32">
        <f>YEAR(Calendar[[#This Row],[Dato]])</f>
        <v>2023</v>
      </c>
    </row>
    <row r="22" spans="1:20" x14ac:dyDescent="0.25">
      <c r="A22" s="32" t="s">
        <v>20</v>
      </c>
      <c r="B22" s="32" t="s">
        <v>21</v>
      </c>
      <c r="C22" s="32"/>
      <c r="D22" s="2">
        <v>45253.6875</v>
      </c>
      <c r="E22" s="2">
        <v>45253.854166666664</v>
      </c>
      <c r="F22" s="32" t="s">
        <v>22</v>
      </c>
      <c r="G22" s="32"/>
      <c r="H22" t="b">
        <v>0</v>
      </c>
      <c r="I22" s="32" t="s">
        <v>69</v>
      </c>
      <c r="J22" t="b">
        <v>0</v>
      </c>
      <c r="K22">
        <v>15</v>
      </c>
      <c r="L22" s="32" t="s">
        <v>24</v>
      </c>
      <c r="M22" t="b">
        <v>0</v>
      </c>
      <c r="N22" s="32"/>
      <c r="O22" s="32" t="s">
        <v>70</v>
      </c>
      <c r="P22" s="1">
        <v>45253</v>
      </c>
      <c r="Q22" s="4">
        <v>0.6875</v>
      </c>
      <c r="R22" s="4">
        <v>0.85416666666666663</v>
      </c>
      <c r="S22" s="13">
        <f>N(Calendar[[#This Row],[Sluttidspunkt]]-Calendar[[#This Row],[Starttidspunkt]])</f>
        <v>0.16666666666666663</v>
      </c>
      <c r="T22" s="32">
        <f>YEAR(Calendar[[#This Row],[Dato]])</f>
        <v>2023</v>
      </c>
    </row>
    <row r="23" spans="1:20" x14ac:dyDescent="0.25">
      <c r="A23" s="32" t="s">
        <v>20</v>
      </c>
      <c r="B23" s="32" t="s">
        <v>21</v>
      </c>
      <c r="C23" s="32"/>
      <c r="D23" s="2">
        <v>45246.875</v>
      </c>
      <c r="E23" s="2">
        <v>45246.979166666664</v>
      </c>
      <c r="F23" s="32" t="s">
        <v>22</v>
      </c>
      <c r="G23" s="32"/>
      <c r="H23" t="b">
        <v>0</v>
      </c>
      <c r="I23" s="32" t="s">
        <v>23</v>
      </c>
      <c r="J23" t="b">
        <v>0</v>
      </c>
      <c r="K23">
        <v>15</v>
      </c>
      <c r="L23" s="32" t="s">
        <v>24</v>
      </c>
      <c r="M23" t="b">
        <v>0</v>
      </c>
      <c r="N23" s="32"/>
      <c r="O23" s="32" t="s">
        <v>71</v>
      </c>
      <c r="P23" s="1">
        <v>45246</v>
      </c>
      <c r="Q23" s="4">
        <v>0.875</v>
      </c>
      <c r="R23" s="4">
        <v>0.97916666666666663</v>
      </c>
      <c r="S23" s="13">
        <f>N(Calendar[[#This Row],[Sluttidspunkt]]-Calendar[[#This Row],[Starttidspunkt]])</f>
        <v>0.10416666666666663</v>
      </c>
      <c r="T23" s="32">
        <f>YEAR(Calendar[[#This Row],[Dato]])</f>
        <v>2023</v>
      </c>
    </row>
    <row r="24" spans="1:20" x14ac:dyDescent="0.25">
      <c r="A24" s="32" t="s">
        <v>20</v>
      </c>
      <c r="B24" s="32" t="s">
        <v>21</v>
      </c>
      <c r="C24" s="32"/>
      <c r="D24" s="2">
        <v>45256.395833333336</v>
      </c>
      <c r="E24" s="2">
        <v>45256.75</v>
      </c>
      <c r="F24" s="32"/>
      <c r="G24" s="32"/>
      <c r="H24" t="b">
        <v>0</v>
      </c>
      <c r="I24" s="32" t="s">
        <v>23</v>
      </c>
      <c r="J24" t="b">
        <v>0</v>
      </c>
      <c r="K24">
        <v>0</v>
      </c>
      <c r="L24" s="32" t="s">
        <v>24</v>
      </c>
      <c r="M24" t="b">
        <v>0</v>
      </c>
      <c r="N24" s="32"/>
      <c r="O24" s="32" t="s">
        <v>64</v>
      </c>
      <c r="P24" s="1">
        <v>45256</v>
      </c>
      <c r="Q24" s="4">
        <v>0.39583333333333331</v>
      </c>
      <c r="R24" s="4">
        <v>0.75</v>
      </c>
      <c r="S24" s="13">
        <f>N(Calendar[[#This Row],[Sluttidspunkt]]-Calendar[[#This Row],[Starttidspunkt]])</f>
        <v>0.35416666666666669</v>
      </c>
      <c r="T24" s="32">
        <f>YEAR(Calendar[[#This Row],[Dato]])</f>
        <v>2023</v>
      </c>
    </row>
    <row r="25" spans="1:20" x14ac:dyDescent="0.25">
      <c r="A25" s="32" t="s">
        <v>20</v>
      </c>
      <c r="B25" s="32" t="s">
        <v>21</v>
      </c>
      <c r="C25" s="32"/>
      <c r="D25" s="2">
        <v>45249.395833333336</v>
      </c>
      <c r="E25" s="2">
        <v>45249.75</v>
      </c>
      <c r="F25" s="32"/>
      <c r="G25" s="32"/>
      <c r="H25" t="b">
        <v>0</v>
      </c>
      <c r="I25" s="32" t="s">
        <v>23</v>
      </c>
      <c r="J25" t="b">
        <v>0</v>
      </c>
      <c r="K25">
        <v>0</v>
      </c>
      <c r="L25" s="32" t="s">
        <v>24</v>
      </c>
      <c r="M25" t="b">
        <v>0</v>
      </c>
      <c r="N25" s="32"/>
      <c r="O25" s="32" t="s">
        <v>65</v>
      </c>
      <c r="P25" s="1">
        <v>45249</v>
      </c>
      <c r="Q25" s="4">
        <v>0.39583333333333331</v>
      </c>
      <c r="R25" s="4">
        <v>0.75</v>
      </c>
      <c r="S25" s="13">
        <f>N(Calendar[[#This Row],[Sluttidspunkt]]-Calendar[[#This Row],[Starttidspunkt]])</f>
        <v>0.35416666666666669</v>
      </c>
      <c r="T25" s="32">
        <f>YEAR(Calendar[[#This Row],[Dato]])</f>
        <v>2023</v>
      </c>
    </row>
    <row r="26" spans="1:20" x14ac:dyDescent="0.25">
      <c r="A26" s="32" t="s">
        <v>20</v>
      </c>
      <c r="B26" s="32" t="s">
        <v>21</v>
      </c>
      <c r="C26" s="32"/>
      <c r="D26" s="2">
        <v>45235.583333333336</v>
      </c>
      <c r="E26" s="2">
        <v>45235.729166666664</v>
      </c>
      <c r="F26" s="32"/>
      <c r="G26" s="32"/>
      <c r="H26" t="b">
        <v>0</v>
      </c>
      <c r="I26" s="32" t="s">
        <v>23</v>
      </c>
      <c r="J26" t="b">
        <v>0</v>
      </c>
      <c r="K26">
        <v>0</v>
      </c>
      <c r="L26" s="32" t="s">
        <v>24</v>
      </c>
      <c r="M26" t="b">
        <v>0</v>
      </c>
      <c r="N26" s="32"/>
      <c r="O26" s="32" t="s">
        <v>66</v>
      </c>
      <c r="P26" s="1">
        <v>45235</v>
      </c>
      <c r="Q26" s="4">
        <v>0.58333333333333337</v>
      </c>
      <c r="R26" s="4">
        <v>0.72916666666666663</v>
      </c>
      <c r="S26" s="13">
        <f>N(Calendar[[#This Row],[Sluttidspunkt]]-Calendar[[#This Row],[Starttidspunkt]])</f>
        <v>0.14583333333333326</v>
      </c>
      <c r="T26" s="32">
        <f>YEAR(Calendar[[#This Row],[Dato]])</f>
        <v>2023</v>
      </c>
    </row>
    <row r="27" spans="1:20" x14ac:dyDescent="0.25">
      <c r="A27" s="32" t="s">
        <v>20</v>
      </c>
      <c r="B27" s="32" t="s">
        <v>21</v>
      </c>
      <c r="C27" s="32"/>
      <c r="D27" s="2">
        <v>45288.427083333336</v>
      </c>
      <c r="E27" s="2">
        <v>45288.666666666664</v>
      </c>
      <c r="F27" s="32" t="s">
        <v>22</v>
      </c>
      <c r="G27" s="32"/>
      <c r="H27" t="b">
        <v>0</v>
      </c>
      <c r="I27" s="32" t="s">
        <v>23</v>
      </c>
      <c r="J27" t="b">
        <v>0</v>
      </c>
      <c r="K27">
        <v>15</v>
      </c>
      <c r="L27" s="32" t="s">
        <v>24</v>
      </c>
      <c r="M27" t="b">
        <v>0</v>
      </c>
      <c r="N27" s="32"/>
      <c r="O27" s="32" t="s">
        <v>76</v>
      </c>
      <c r="P27" s="1">
        <v>45288</v>
      </c>
      <c r="Q27" s="4">
        <v>0.42708333333333331</v>
      </c>
      <c r="R27" s="4">
        <v>0.66666666666666663</v>
      </c>
      <c r="S27" s="13">
        <f>N(Calendar[[#This Row],[Sluttidspunkt]]-Calendar[[#This Row],[Starttidspunkt]])</f>
        <v>0.23958333333333331</v>
      </c>
      <c r="T27" s="32">
        <f>YEAR(Calendar[[#This Row],[Dato]])</f>
        <v>2023</v>
      </c>
    </row>
    <row r="28" spans="1:20" x14ac:dyDescent="0.25">
      <c r="A28" s="32" t="s">
        <v>20</v>
      </c>
      <c r="B28" s="32" t="s">
        <v>21</v>
      </c>
      <c r="C28" s="32" t="s">
        <v>72</v>
      </c>
      <c r="D28" s="2">
        <v>45287.3125</v>
      </c>
      <c r="E28" s="2">
        <v>45287.53125</v>
      </c>
      <c r="F28" s="32"/>
      <c r="G28" s="32"/>
      <c r="H28" t="b">
        <v>0</v>
      </c>
      <c r="I28" s="32" t="s">
        <v>23</v>
      </c>
      <c r="J28" t="b">
        <v>0</v>
      </c>
      <c r="K28">
        <v>15</v>
      </c>
      <c r="L28" s="32" t="s">
        <v>24</v>
      </c>
      <c r="M28" t="b">
        <v>0</v>
      </c>
      <c r="N28" s="32"/>
      <c r="O28" s="32" t="s">
        <v>77</v>
      </c>
      <c r="P28" s="1">
        <v>45287</v>
      </c>
      <c r="Q28" s="4">
        <v>0.3125</v>
      </c>
      <c r="R28" s="4">
        <v>0.53125</v>
      </c>
      <c r="S28" s="13">
        <f>N(Calendar[[#This Row],[Sluttidspunkt]]-Calendar[[#This Row],[Starttidspunkt]])</f>
        <v>0.21875</v>
      </c>
      <c r="T28" s="32">
        <f>YEAR(Calendar[[#This Row],[Dato]])</f>
        <v>2023</v>
      </c>
    </row>
    <row r="29" spans="1:20" x14ac:dyDescent="0.25">
      <c r="A29" s="32" t="s">
        <v>20</v>
      </c>
      <c r="B29" s="32" t="s">
        <v>21</v>
      </c>
      <c r="C29" s="32"/>
      <c r="D29" s="2">
        <v>45281.5</v>
      </c>
      <c r="E29" s="2">
        <v>45281.666666666664</v>
      </c>
      <c r="F29" s="32" t="s">
        <v>22</v>
      </c>
      <c r="G29" s="32"/>
      <c r="H29" t="b">
        <v>0</v>
      </c>
      <c r="I29" s="32" t="s">
        <v>23</v>
      </c>
      <c r="J29" t="b">
        <v>0</v>
      </c>
      <c r="K29">
        <v>15</v>
      </c>
      <c r="L29" s="32" t="s">
        <v>24</v>
      </c>
      <c r="M29" t="b">
        <v>0</v>
      </c>
      <c r="N29" s="32"/>
      <c r="O29" s="32" t="s">
        <v>78</v>
      </c>
      <c r="P29" s="1">
        <v>45281</v>
      </c>
      <c r="Q29" s="4">
        <v>0.5</v>
      </c>
      <c r="R29" s="4">
        <v>0.66666666666666663</v>
      </c>
      <c r="S29" s="13">
        <f>N(Calendar[[#This Row],[Sluttidspunkt]]-Calendar[[#This Row],[Starttidspunkt]])</f>
        <v>0.16666666666666663</v>
      </c>
      <c r="T29" s="32">
        <f>YEAR(Calendar[[#This Row],[Dato]])</f>
        <v>2023</v>
      </c>
    </row>
    <row r="30" spans="1:20" x14ac:dyDescent="0.25">
      <c r="A30" s="32" t="s">
        <v>20</v>
      </c>
      <c r="B30" s="32" t="s">
        <v>21</v>
      </c>
      <c r="C30" s="32" t="s">
        <v>72</v>
      </c>
      <c r="D30" s="2">
        <v>45278.375</v>
      </c>
      <c r="E30" s="2">
        <v>45278.666666666664</v>
      </c>
      <c r="F30" s="32"/>
      <c r="G30" s="32"/>
      <c r="H30" t="b">
        <v>0</v>
      </c>
      <c r="I30" s="32" t="s">
        <v>23</v>
      </c>
      <c r="J30" t="b">
        <v>0</v>
      </c>
      <c r="K30">
        <v>15</v>
      </c>
      <c r="L30" s="32" t="s">
        <v>24</v>
      </c>
      <c r="M30" t="b">
        <v>0</v>
      </c>
      <c r="N30" s="32"/>
      <c r="O30" s="32" t="s">
        <v>79</v>
      </c>
      <c r="P30" s="1">
        <v>45278</v>
      </c>
      <c r="Q30" s="4">
        <v>0.375</v>
      </c>
      <c r="R30" s="4">
        <v>0.66666666666666663</v>
      </c>
      <c r="S30" s="13">
        <f>N(Calendar[[#This Row],[Sluttidspunkt]]-Calendar[[#This Row],[Starttidspunkt]])</f>
        <v>0.29166666666666663</v>
      </c>
      <c r="T30" s="32">
        <f>YEAR(Calendar[[#This Row],[Dato]])</f>
        <v>2023</v>
      </c>
    </row>
    <row r="31" spans="1:20" x14ac:dyDescent="0.25">
      <c r="A31" s="32" t="s">
        <v>20</v>
      </c>
      <c r="B31" s="32" t="s">
        <v>21</v>
      </c>
      <c r="C31" s="32"/>
      <c r="D31" s="2">
        <v>45267.375</v>
      </c>
      <c r="E31" s="2">
        <v>45267.666666666664</v>
      </c>
      <c r="F31" s="32" t="s">
        <v>22</v>
      </c>
      <c r="G31" s="32"/>
      <c r="H31" t="b">
        <v>0</v>
      </c>
      <c r="I31" s="32" t="s">
        <v>23</v>
      </c>
      <c r="J31" t="b">
        <v>0</v>
      </c>
      <c r="K31">
        <v>15</v>
      </c>
      <c r="L31" s="32" t="s">
        <v>24</v>
      </c>
      <c r="M31" t="b">
        <v>0</v>
      </c>
      <c r="N31" s="32"/>
      <c r="O31" s="32" t="s">
        <v>80</v>
      </c>
      <c r="P31" s="1">
        <v>45267</v>
      </c>
      <c r="Q31" s="4">
        <v>0.375</v>
      </c>
      <c r="R31" s="4">
        <v>0.66666666666666663</v>
      </c>
      <c r="S31" s="13">
        <f>N(Calendar[[#This Row],[Sluttidspunkt]]-Calendar[[#This Row],[Starttidspunkt]])</f>
        <v>0.29166666666666663</v>
      </c>
      <c r="T31" s="32">
        <f>YEAR(Calendar[[#This Row],[Dato]])</f>
        <v>2023</v>
      </c>
    </row>
    <row r="32" spans="1:20" x14ac:dyDescent="0.25">
      <c r="A32" s="32" t="s">
        <v>20</v>
      </c>
      <c r="B32" s="32" t="s">
        <v>21</v>
      </c>
      <c r="C32" s="32"/>
      <c r="D32" s="2">
        <v>45275.375</v>
      </c>
      <c r="E32" s="2">
        <v>45275.666666666664</v>
      </c>
      <c r="F32" s="32" t="s">
        <v>22</v>
      </c>
      <c r="G32" s="32"/>
      <c r="H32" t="b">
        <v>0</v>
      </c>
      <c r="I32" s="32" t="s">
        <v>23</v>
      </c>
      <c r="J32" t="b">
        <v>0</v>
      </c>
      <c r="K32">
        <v>15</v>
      </c>
      <c r="L32" s="32" t="s">
        <v>24</v>
      </c>
      <c r="M32" t="b">
        <v>0</v>
      </c>
      <c r="N32" s="32"/>
      <c r="O32" s="32" t="s">
        <v>81</v>
      </c>
      <c r="P32" s="1">
        <v>45275</v>
      </c>
      <c r="Q32" s="4">
        <v>0.375</v>
      </c>
      <c r="R32" s="4">
        <v>0.66666666666666663</v>
      </c>
      <c r="S32" s="13">
        <f>N(Calendar[[#This Row],[Sluttidspunkt]]-Calendar[[#This Row],[Starttidspunkt]])</f>
        <v>0.29166666666666663</v>
      </c>
      <c r="T32" s="32">
        <f>YEAR(Calendar[[#This Row],[Dato]])</f>
        <v>2023</v>
      </c>
    </row>
    <row r="33" spans="1:20" x14ac:dyDescent="0.25">
      <c r="A33" s="32" t="s">
        <v>20</v>
      </c>
      <c r="B33" s="32" t="s">
        <v>21</v>
      </c>
      <c r="C33" s="32"/>
      <c r="D33" s="2">
        <v>45273.375</v>
      </c>
      <c r="E33" s="2">
        <v>45273.666666666664</v>
      </c>
      <c r="F33" s="32" t="s">
        <v>22</v>
      </c>
      <c r="G33" s="32"/>
      <c r="H33" t="b">
        <v>0</v>
      </c>
      <c r="I33" s="32" t="s">
        <v>23</v>
      </c>
      <c r="J33" t="b">
        <v>0</v>
      </c>
      <c r="K33">
        <v>15</v>
      </c>
      <c r="L33" s="32" t="s">
        <v>24</v>
      </c>
      <c r="M33" t="b">
        <v>0</v>
      </c>
      <c r="N33" s="32"/>
      <c r="O33" s="32" t="s">
        <v>82</v>
      </c>
      <c r="P33" s="1">
        <v>45273</v>
      </c>
      <c r="Q33" s="4">
        <v>0.375</v>
      </c>
      <c r="R33" s="4">
        <v>0.66666666666666663</v>
      </c>
      <c r="S33" s="13">
        <f>N(Calendar[[#This Row],[Sluttidspunkt]]-Calendar[[#This Row],[Starttidspunkt]])</f>
        <v>0.29166666666666663</v>
      </c>
      <c r="T33" s="32">
        <f>YEAR(Calendar[[#This Row],[Dato]])</f>
        <v>2023</v>
      </c>
    </row>
    <row r="34" spans="1:20" x14ac:dyDescent="0.25">
      <c r="A34" s="32" t="s">
        <v>20</v>
      </c>
      <c r="B34" s="32" t="s">
        <v>21</v>
      </c>
      <c r="C34" s="32"/>
      <c r="D34" s="2">
        <v>45274.375</v>
      </c>
      <c r="E34" s="2">
        <v>45274.666666666664</v>
      </c>
      <c r="F34" s="32" t="s">
        <v>22</v>
      </c>
      <c r="G34" s="32"/>
      <c r="H34" t="b">
        <v>0</v>
      </c>
      <c r="I34" s="32" t="s">
        <v>23</v>
      </c>
      <c r="J34" t="b">
        <v>0</v>
      </c>
      <c r="K34">
        <v>15</v>
      </c>
      <c r="L34" s="32" t="s">
        <v>24</v>
      </c>
      <c r="M34" t="b">
        <v>0</v>
      </c>
      <c r="N34" s="32"/>
      <c r="O34" s="32" t="s">
        <v>83</v>
      </c>
      <c r="P34" s="1">
        <v>45274</v>
      </c>
      <c r="Q34" s="4">
        <v>0.375</v>
      </c>
      <c r="R34" s="4">
        <v>0.66666666666666663</v>
      </c>
      <c r="S34" s="13">
        <f>N(Calendar[[#This Row],[Sluttidspunkt]]-Calendar[[#This Row],[Starttidspunkt]])</f>
        <v>0.29166666666666663</v>
      </c>
      <c r="T34" s="32">
        <f>YEAR(Calendar[[#This Row],[Dato]])</f>
        <v>2023</v>
      </c>
    </row>
    <row r="35" spans="1:20" x14ac:dyDescent="0.25">
      <c r="A35" s="32" t="s">
        <v>20</v>
      </c>
      <c r="B35" s="32" t="s">
        <v>21</v>
      </c>
      <c r="C35" s="32" t="s">
        <v>84</v>
      </c>
      <c r="D35" s="2">
        <v>45259.458333333336</v>
      </c>
      <c r="E35" s="2">
        <v>45259.625</v>
      </c>
      <c r="F35" s="32"/>
      <c r="G35" s="32"/>
      <c r="H35" t="b">
        <v>0</v>
      </c>
      <c r="I35" s="32" t="s">
        <v>23</v>
      </c>
      <c r="J35" t="b">
        <v>0</v>
      </c>
      <c r="K35">
        <v>0</v>
      </c>
      <c r="L35" s="32" t="s">
        <v>24</v>
      </c>
      <c r="M35" t="b">
        <v>0</v>
      </c>
      <c r="N35" s="32"/>
      <c r="O35" s="32" t="s">
        <v>67</v>
      </c>
      <c r="P35" s="1">
        <v>45259</v>
      </c>
      <c r="Q35" s="4">
        <v>0.45833333333333331</v>
      </c>
      <c r="R35" s="4">
        <v>0.625</v>
      </c>
      <c r="S35" s="13">
        <f>N(Calendar[[#This Row],[Sluttidspunkt]]-Calendar[[#This Row],[Starttidspunkt]])</f>
        <v>0.16666666666666669</v>
      </c>
      <c r="T35" s="32">
        <f>YEAR(Calendar[[#This Row],[Dato]])</f>
        <v>2023</v>
      </c>
    </row>
    <row r="36" spans="1:20" x14ac:dyDescent="0.25">
      <c r="A36" s="32" t="s">
        <v>20</v>
      </c>
      <c r="B36" s="32" t="s">
        <v>21</v>
      </c>
      <c r="C36" s="32"/>
      <c r="D36" s="2">
        <v>45268.333333333336</v>
      </c>
      <c r="E36" s="2">
        <v>45268.5</v>
      </c>
      <c r="F36" s="32" t="s">
        <v>22</v>
      </c>
      <c r="G36" s="32"/>
      <c r="H36" t="b">
        <v>0</v>
      </c>
      <c r="I36" s="32" t="s">
        <v>23</v>
      </c>
      <c r="J36" t="b">
        <v>0</v>
      </c>
      <c r="K36">
        <v>15</v>
      </c>
      <c r="L36" s="32" t="s">
        <v>24</v>
      </c>
      <c r="M36" t="b">
        <v>0</v>
      </c>
      <c r="N36" s="32"/>
      <c r="O36" s="32" t="s">
        <v>51</v>
      </c>
      <c r="P36" s="1">
        <v>45268</v>
      </c>
      <c r="Q36" s="4">
        <v>0.33333333333333331</v>
      </c>
      <c r="R36" s="4">
        <v>0.5</v>
      </c>
      <c r="S36" s="13">
        <f>N(Calendar[[#This Row],[Sluttidspunkt]]-Calendar[[#This Row],[Starttidspunkt]])</f>
        <v>0.16666666666666669</v>
      </c>
      <c r="T36" s="32">
        <f>YEAR(Calendar[[#This Row],[Dato]])</f>
        <v>2023</v>
      </c>
    </row>
    <row r="37" spans="1:20" x14ac:dyDescent="0.25">
      <c r="A37" s="32" t="s">
        <v>20</v>
      </c>
      <c r="B37" s="32" t="s">
        <v>21</v>
      </c>
      <c r="C37" s="32"/>
      <c r="D37" s="2">
        <v>45254.354166666664</v>
      </c>
      <c r="E37" s="2">
        <v>45254.645833333336</v>
      </c>
      <c r="F37" s="32" t="s">
        <v>22</v>
      </c>
      <c r="G37" s="32"/>
      <c r="H37" t="b">
        <v>0</v>
      </c>
      <c r="I37" s="32" t="s">
        <v>23</v>
      </c>
      <c r="J37" t="b">
        <v>0</v>
      </c>
      <c r="K37">
        <v>15</v>
      </c>
      <c r="L37" s="32" t="s">
        <v>24</v>
      </c>
      <c r="M37" t="b">
        <v>0</v>
      </c>
      <c r="N37" s="32"/>
      <c r="O37" s="32" t="s">
        <v>52</v>
      </c>
      <c r="P37" s="1">
        <v>45254</v>
      </c>
      <c r="Q37" s="4">
        <v>0.35416666666666669</v>
      </c>
      <c r="R37" s="4">
        <v>0.64583333333333337</v>
      </c>
      <c r="S37" s="13">
        <f>N(Calendar[[#This Row],[Sluttidspunkt]]-Calendar[[#This Row],[Starttidspunkt]])</f>
        <v>0.29166666666666669</v>
      </c>
      <c r="T37" s="32">
        <f>YEAR(Calendar[[#This Row],[Dato]])</f>
        <v>2023</v>
      </c>
    </row>
    <row r="38" spans="1:20" x14ac:dyDescent="0.25">
      <c r="A38" s="32" t="s">
        <v>20</v>
      </c>
      <c r="B38" s="32" t="s">
        <v>21</v>
      </c>
      <c r="C38" s="32"/>
      <c r="D38" s="2">
        <v>45248.416666666664</v>
      </c>
      <c r="E38" s="2">
        <v>45248.6875</v>
      </c>
      <c r="F38" s="32" t="s">
        <v>22</v>
      </c>
      <c r="G38" s="32"/>
      <c r="H38" t="b">
        <v>0</v>
      </c>
      <c r="I38" s="32" t="s">
        <v>23</v>
      </c>
      <c r="J38" t="b">
        <v>0</v>
      </c>
      <c r="K38">
        <v>15</v>
      </c>
      <c r="L38" s="32" t="s">
        <v>24</v>
      </c>
      <c r="M38" t="b">
        <v>0</v>
      </c>
      <c r="N38" s="32"/>
      <c r="O38" s="32" t="s">
        <v>53</v>
      </c>
      <c r="P38" s="1">
        <v>45248</v>
      </c>
      <c r="Q38" s="4">
        <v>0.41666666666666669</v>
      </c>
      <c r="R38" s="4">
        <v>0.6875</v>
      </c>
      <c r="S38" s="13">
        <f>N(Calendar[[#This Row],[Sluttidspunkt]]-Calendar[[#This Row],[Starttidspunkt]])</f>
        <v>0.27083333333333331</v>
      </c>
      <c r="T38" s="32">
        <f>YEAR(Calendar[[#This Row],[Dato]])</f>
        <v>2023</v>
      </c>
    </row>
    <row r="39" spans="1:20" x14ac:dyDescent="0.25">
      <c r="A39" s="32" t="s">
        <v>20</v>
      </c>
      <c r="B39" s="32" t="s">
        <v>21</v>
      </c>
      <c r="C39" s="32" t="s">
        <v>68</v>
      </c>
      <c r="D39" s="2">
        <v>45240.354166666664</v>
      </c>
      <c r="E39" s="2">
        <v>45240.666666666664</v>
      </c>
      <c r="F39" s="32"/>
      <c r="G39" s="32"/>
      <c r="H39" t="b">
        <v>0</v>
      </c>
      <c r="I39" s="32" t="s">
        <v>23</v>
      </c>
      <c r="J39" t="b">
        <v>0</v>
      </c>
      <c r="K39">
        <v>0</v>
      </c>
      <c r="L39" s="32" t="s">
        <v>24</v>
      </c>
      <c r="M39" t="b">
        <v>0</v>
      </c>
      <c r="N39" s="32"/>
      <c r="O39" s="32" t="s">
        <v>54</v>
      </c>
      <c r="P39" s="1">
        <v>45240</v>
      </c>
      <c r="Q39" s="4">
        <v>0.35416666666666669</v>
      </c>
      <c r="R39" s="4">
        <v>0.66666666666666663</v>
      </c>
      <c r="S39" s="13">
        <f>N(Calendar[[#This Row],[Sluttidspunkt]]-Calendar[[#This Row],[Starttidspunkt]])</f>
        <v>0.31249999999999994</v>
      </c>
      <c r="T39" s="32">
        <f>YEAR(Calendar[[#This Row],[Dato]])</f>
        <v>2023</v>
      </c>
    </row>
    <row r="40" spans="1:20" x14ac:dyDescent="0.25">
      <c r="A40" s="32" t="s">
        <v>20</v>
      </c>
      <c r="B40" s="32" t="s">
        <v>21</v>
      </c>
      <c r="C40" s="32"/>
      <c r="D40" s="2">
        <v>45233.291666666664</v>
      </c>
      <c r="E40" s="2">
        <v>45233.625</v>
      </c>
      <c r="F40" s="32" t="s">
        <v>22</v>
      </c>
      <c r="G40" s="32"/>
      <c r="H40" t="b">
        <v>0</v>
      </c>
      <c r="I40" s="32" t="s">
        <v>23</v>
      </c>
      <c r="J40" t="b">
        <v>0</v>
      </c>
      <c r="K40">
        <v>15</v>
      </c>
      <c r="L40" s="32" t="s">
        <v>24</v>
      </c>
      <c r="M40" t="b">
        <v>0</v>
      </c>
      <c r="N40" s="32"/>
      <c r="O40" s="32" t="s">
        <v>55</v>
      </c>
      <c r="P40" s="1">
        <v>45233</v>
      </c>
      <c r="Q40" s="4">
        <v>0.29166666666666669</v>
      </c>
      <c r="R40" s="4">
        <v>0.625</v>
      </c>
      <c r="S40" s="13">
        <f>N(Calendar[[#This Row],[Sluttidspunkt]]-Calendar[[#This Row],[Starttidspunkt]])</f>
        <v>0.33333333333333331</v>
      </c>
      <c r="T40" s="32">
        <f>YEAR(Calendar[[#This Row],[Dato]])</f>
        <v>2023</v>
      </c>
    </row>
    <row r="41" spans="1:20" x14ac:dyDescent="0.25">
      <c r="A41" s="32" t="s">
        <v>20</v>
      </c>
      <c r="B41" s="32" t="s">
        <v>21</v>
      </c>
      <c r="C41" s="32"/>
      <c r="D41" s="2">
        <v>45212.416666666664</v>
      </c>
      <c r="E41" s="2">
        <v>45212.708333333336</v>
      </c>
      <c r="F41" s="32" t="s">
        <v>22</v>
      </c>
      <c r="G41" s="32"/>
      <c r="H41" t="b">
        <v>0</v>
      </c>
      <c r="I41" s="32" t="s">
        <v>23</v>
      </c>
      <c r="J41" t="b">
        <v>0</v>
      </c>
      <c r="K41">
        <v>15</v>
      </c>
      <c r="L41" s="32" t="s">
        <v>24</v>
      </c>
      <c r="M41" t="b">
        <v>0</v>
      </c>
      <c r="N41" s="32"/>
      <c r="O41" s="32" t="s">
        <v>46</v>
      </c>
      <c r="P41" s="1">
        <v>45212</v>
      </c>
      <c r="Q41" s="4">
        <v>0.41666666666666669</v>
      </c>
      <c r="R41" s="4">
        <v>0.70833333333333337</v>
      </c>
      <c r="S41" s="13">
        <f>N(Calendar[[#This Row],[Sluttidspunkt]]-Calendar[[#This Row],[Starttidspunkt]])</f>
        <v>0.29166666666666669</v>
      </c>
      <c r="T41" s="32">
        <f>YEAR(Calendar[[#This Row],[Dato]])</f>
        <v>2023</v>
      </c>
    </row>
    <row r="42" spans="1:20" x14ac:dyDescent="0.25">
      <c r="A42" s="32" t="s">
        <v>20</v>
      </c>
      <c r="B42" s="32" t="s">
        <v>21</v>
      </c>
      <c r="C42" s="32"/>
      <c r="D42" s="2">
        <v>45205.375</v>
      </c>
      <c r="E42" s="2">
        <v>45205.666666666664</v>
      </c>
      <c r="F42" s="32" t="s">
        <v>22</v>
      </c>
      <c r="G42" s="32"/>
      <c r="H42" t="b">
        <v>0</v>
      </c>
      <c r="I42" s="32" t="s">
        <v>23</v>
      </c>
      <c r="J42" t="b">
        <v>0</v>
      </c>
      <c r="K42">
        <v>15</v>
      </c>
      <c r="L42" s="32" t="s">
        <v>24</v>
      </c>
      <c r="M42" t="b">
        <v>0</v>
      </c>
      <c r="N42" s="32"/>
      <c r="O42" s="32" t="s">
        <v>47</v>
      </c>
      <c r="P42" s="1">
        <v>45205</v>
      </c>
      <c r="Q42" s="4">
        <v>0.375</v>
      </c>
      <c r="R42" s="4">
        <v>0.66666666666666663</v>
      </c>
      <c r="S42" s="13">
        <f>N(Calendar[[#This Row],[Sluttidspunkt]]-Calendar[[#This Row],[Starttidspunkt]])</f>
        <v>0.29166666666666663</v>
      </c>
      <c r="T42" s="32">
        <f>YEAR(Calendar[[#This Row],[Dato]])</f>
        <v>2023</v>
      </c>
    </row>
    <row r="43" spans="1:20" x14ac:dyDescent="0.25">
      <c r="A43" s="32" t="s">
        <v>20</v>
      </c>
      <c r="B43" s="32" t="s">
        <v>21</v>
      </c>
      <c r="C43" s="32"/>
      <c r="D43" s="2">
        <v>45198.385416666664</v>
      </c>
      <c r="E43" s="2">
        <v>45198.697916666664</v>
      </c>
      <c r="F43" s="32" t="s">
        <v>22</v>
      </c>
      <c r="G43" s="32"/>
      <c r="H43" t="b">
        <v>0</v>
      </c>
      <c r="I43" s="32" t="s">
        <v>23</v>
      </c>
      <c r="J43" t="b">
        <v>0</v>
      </c>
      <c r="K43">
        <v>15</v>
      </c>
      <c r="L43" s="32" t="s">
        <v>24</v>
      </c>
      <c r="M43" t="b">
        <v>0</v>
      </c>
      <c r="N43" s="32"/>
      <c r="O43" s="32" t="s">
        <v>48</v>
      </c>
      <c r="P43" s="1">
        <v>45198</v>
      </c>
      <c r="Q43" s="4">
        <v>0.38541666666666669</v>
      </c>
      <c r="R43" s="4">
        <v>0.69791666666666663</v>
      </c>
      <c r="S43" s="13">
        <f>N(Calendar[[#This Row],[Sluttidspunkt]]-Calendar[[#This Row],[Starttidspunkt]])</f>
        <v>0.31249999999999994</v>
      </c>
      <c r="T43" s="32">
        <f>YEAR(Calendar[[#This Row],[Dato]])</f>
        <v>2023</v>
      </c>
    </row>
    <row r="44" spans="1:20" x14ac:dyDescent="0.25">
      <c r="A44" s="32" t="s">
        <v>20</v>
      </c>
      <c r="B44" s="32" t="s">
        <v>21</v>
      </c>
      <c r="C44" s="32"/>
      <c r="D44" s="2">
        <v>45226.375</v>
      </c>
      <c r="E44" s="2">
        <v>45226.6875</v>
      </c>
      <c r="F44" s="32" t="s">
        <v>22</v>
      </c>
      <c r="G44" s="32"/>
      <c r="H44" t="b">
        <v>0</v>
      </c>
      <c r="I44" s="32" t="s">
        <v>23</v>
      </c>
      <c r="J44" t="b">
        <v>0</v>
      </c>
      <c r="K44">
        <v>15</v>
      </c>
      <c r="L44" s="32" t="s">
        <v>24</v>
      </c>
      <c r="M44" t="b">
        <v>0</v>
      </c>
      <c r="N44" s="32"/>
      <c r="O44" s="32" t="s">
        <v>49</v>
      </c>
      <c r="P44" s="1">
        <v>45226</v>
      </c>
      <c r="Q44" s="4">
        <v>0.375</v>
      </c>
      <c r="R44" s="4">
        <v>0.6875</v>
      </c>
      <c r="S44" s="13">
        <f>N(Calendar[[#This Row],[Sluttidspunkt]]-Calendar[[#This Row],[Starttidspunkt]])</f>
        <v>0.3125</v>
      </c>
      <c r="T44" s="32">
        <f>YEAR(Calendar[[#This Row],[Dato]])</f>
        <v>2023</v>
      </c>
    </row>
    <row r="45" spans="1:20" x14ac:dyDescent="0.25">
      <c r="A45" s="32" t="s">
        <v>20</v>
      </c>
      <c r="B45" s="32" t="s">
        <v>21</v>
      </c>
      <c r="C45" s="32"/>
      <c r="D45" s="2">
        <v>45191.375</v>
      </c>
      <c r="E45" s="2">
        <v>45191.666666666664</v>
      </c>
      <c r="F45" s="32" t="s">
        <v>22</v>
      </c>
      <c r="G45" s="32"/>
      <c r="H45" t="b">
        <v>0</v>
      </c>
      <c r="I45" s="32" t="s">
        <v>23</v>
      </c>
      <c r="J45" t="b">
        <v>0</v>
      </c>
      <c r="K45">
        <v>15</v>
      </c>
      <c r="L45" s="32" t="s">
        <v>24</v>
      </c>
      <c r="M45" t="b">
        <v>0</v>
      </c>
      <c r="N45" s="32"/>
      <c r="O45" s="32" t="s">
        <v>50</v>
      </c>
      <c r="P45" s="1">
        <v>45191</v>
      </c>
      <c r="Q45" s="4">
        <v>0.375</v>
      </c>
      <c r="R45" s="4">
        <v>0.66666666666666663</v>
      </c>
      <c r="S45" s="13">
        <f>N(Calendar[[#This Row],[Sluttidspunkt]]-Calendar[[#This Row],[Starttidspunkt]])</f>
        <v>0.29166666666666663</v>
      </c>
      <c r="T45" s="32">
        <f>YEAR(Calendar[[#This Row],[Dato]])</f>
        <v>2023</v>
      </c>
    </row>
    <row r="46" spans="1:20" x14ac:dyDescent="0.25">
      <c r="A46" s="32" t="s">
        <v>20</v>
      </c>
      <c r="B46" s="32" t="s">
        <v>21</v>
      </c>
      <c r="C46" s="32"/>
      <c r="D46" s="2">
        <v>45183.354166666664</v>
      </c>
      <c r="E46" s="2">
        <v>45183.6875</v>
      </c>
      <c r="F46" s="32" t="s">
        <v>22</v>
      </c>
      <c r="G46" s="32"/>
      <c r="H46" t="b">
        <v>0</v>
      </c>
      <c r="I46" s="32" t="s">
        <v>23</v>
      </c>
      <c r="J46" t="b">
        <v>0</v>
      </c>
      <c r="K46">
        <v>15</v>
      </c>
      <c r="L46" s="32" t="s">
        <v>24</v>
      </c>
      <c r="M46" t="b">
        <v>0</v>
      </c>
      <c r="N46" s="32"/>
      <c r="O46" s="32" t="s">
        <v>25</v>
      </c>
      <c r="P46" s="1">
        <v>45183</v>
      </c>
      <c r="Q46" s="4">
        <v>0.35416666666666669</v>
      </c>
      <c r="R46" s="4">
        <v>0.6875</v>
      </c>
      <c r="S46" s="13">
        <f>N(Calendar[[#This Row],[Sluttidspunkt]]-Calendar[[#This Row],[Starttidspunkt]])</f>
        <v>0.33333333333333331</v>
      </c>
      <c r="T46" s="32">
        <f>YEAR(Calendar[[#This Row],[Dato]])</f>
        <v>2023</v>
      </c>
    </row>
    <row r="47" spans="1:20" x14ac:dyDescent="0.25">
      <c r="A47" s="32" t="s">
        <v>20</v>
      </c>
      <c r="B47" s="32" t="s">
        <v>21</v>
      </c>
      <c r="C47" s="32" t="s">
        <v>72</v>
      </c>
      <c r="D47" s="2">
        <v>45243.5</v>
      </c>
      <c r="E47" s="2">
        <v>45243.75</v>
      </c>
      <c r="F47" s="32"/>
      <c r="G47" s="32"/>
      <c r="H47" t="b">
        <v>0</v>
      </c>
      <c r="I47" s="32" t="s">
        <v>23</v>
      </c>
      <c r="J47" t="b">
        <v>0</v>
      </c>
      <c r="K47">
        <v>15</v>
      </c>
      <c r="L47" s="32" t="s">
        <v>24</v>
      </c>
      <c r="M47" t="b">
        <v>0</v>
      </c>
      <c r="N47" s="32"/>
      <c r="O47" s="32" t="s">
        <v>56</v>
      </c>
      <c r="P47" s="1">
        <v>45243</v>
      </c>
      <c r="Q47" s="4">
        <v>0.5</v>
      </c>
      <c r="R47" s="4">
        <v>0.75</v>
      </c>
      <c r="S47" s="13">
        <f>N(Calendar[[#This Row],[Sluttidspunkt]]-Calendar[[#This Row],[Starttidspunkt]])</f>
        <v>0.25</v>
      </c>
      <c r="T47" s="32">
        <f>YEAR(Calendar[[#This Row],[Dato]])</f>
        <v>2023</v>
      </c>
    </row>
    <row r="48" spans="1:20" x14ac:dyDescent="0.25">
      <c r="A48" s="32" t="s">
        <v>20</v>
      </c>
      <c r="B48" s="32" t="s">
        <v>21</v>
      </c>
      <c r="C48" s="32"/>
      <c r="D48" s="2">
        <v>45236.5</v>
      </c>
      <c r="E48" s="2">
        <v>45236.666666666664</v>
      </c>
      <c r="F48" s="32" t="s">
        <v>22</v>
      </c>
      <c r="G48" s="32"/>
      <c r="H48" t="b">
        <v>0</v>
      </c>
      <c r="I48" s="32" t="s">
        <v>23</v>
      </c>
      <c r="J48" t="b">
        <v>0</v>
      </c>
      <c r="K48">
        <v>15</v>
      </c>
      <c r="L48" s="32" t="s">
        <v>24</v>
      </c>
      <c r="M48" t="b">
        <v>0</v>
      </c>
      <c r="N48" s="32"/>
      <c r="O48" s="32" t="s">
        <v>57</v>
      </c>
      <c r="P48" s="1">
        <v>45236</v>
      </c>
      <c r="Q48" s="4">
        <v>0.5</v>
      </c>
      <c r="R48" s="4">
        <v>0.66666666666666663</v>
      </c>
      <c r="S48" s="13">
        <f>N(Calendar[[#This Row],[Sluttidspunkt]]-Calendar[[#This Row],[Starttidspunkt]])</f>
        <v>0.16666666666666663</v>
      </c>
      <c r="T48" s="32">
        <f>YEAR(Calendar[[#This Row],[Dato]])</f>
        <v>2023</v>
      </c>
    </row>
    <row r="49" spans="1:20" x14ac:dyDescent="0.25">
      <c r="A49" s="32" t="s">
        <v>20</v>
      </c>
      <c r="B49" s="32" t="s">
        <v>21</v>
      </c>
      <c r="C49" s="32" t="s">
        <v>84</v>
      </c>
      <c r="D49" s="2">
        <v>45258.375</v>
      </c>
      <c r="E49" s="2">
        <v>45258.666666666664</v>
      </c>
      <c r="F49" s="32"/>
      <c r="G49" s="32"/>
      <c r="H49" t="b">
        <v>0</v>
      </c>
      <c r="I49" s="32" t="s">
        <v>23</v>
      </c>
      <c r="J49" t="b">
        <v>0</v>
      </c>
      <c r="K49">
        <v>15</v>
      </c>
      <c r="L49" s="32" t="s">
        <v>24</v>
      </c>
      <c r="M49" t="b">
        <v>0</v>
      </c>
      <c r="N49" s="32"/>
      <c r="O49" s="32" t="s">
        <v>58</v>
      </c>
      <c r="P49" s="1">
        <v>45258</v>
      </c>
      <c r="Q49" s="4">
        <v>0.375</v>
      </c>
      <c r="R49" s="4">
        <v>0.66666666666666663</v>
      </c>
      <c r="S49" s="13">
        <f>N(Calendar[[#This Row],[Sluttidspunkt]]-Calendar[[#This Row],[Starttidspunkt]])</f>
        <v>0.29166666666666663</v>
      </c>
      <c r="T49" s="32">
        <f>YEAR(Calendar[[#This Row],[Dato]])</f>
        <v>2023</v>
      </c>
    </row>
    <row r="50" spans="1:20" x14ac:dyDescent="0.25">
      <c r="A50" s="32" t="s">
        <v>20</v>
      </c>
      <c r="B50" s="32" t="s">
        <v>21</v>
      </c>
      <c r="C50" s="32"/>
      <c r="D50" s="2">
        <v>45229.5</v>
      </c>
      <c r="E50" s="2">
        <v>45229.666666666664</v>
      </c>
      <c r="F50" s="32" t="s">
        <v>22</v>
      </c>
      <c r="G50" s="32"/>
      <c r="H50" t="b">
        <v>0</v>
      </c>
      <c r="I50" s="32" t="s">
        <v>23</v>
      </c>
      <c r="J50" t="b">
        <v>0</v>
      </c>
      <c r="K50">
        <v>15</v>
      </c>
      <c r="L50" s="32" t="s">
        <v>24</v>
      </c>
      <c r="M50" t="b">
        <v>0</v>
      </c>
      <c r="N50" s="32"/>
      <c r="O50" s="32" t="s">
        <v>59</v>
      </c>
      <c r="P50" s="1">
        <v>45229</v>
      </c>
      <c r="Q50" s="4">
        <v>0.5</v>
      </c>
      <c r="R50" s="4">
        <v>0.66666666666666663</v>
      </c>
      <c r="S50" s="13">
        <f>N(Calendar[[#This Row],[Sluttidspunkt]]-Calendar[[#This Row],[Starttidspunkt]])</f>
        <v>0.16666666666666663</v>
      </c>
      <c r="T50" s="32">
        <f>YEAR(Calendar[[#This Row],[Dato]])</f>
        <v>2023</v>
      </c>
    </row>
    <row r="51" spans="1:20" x14ac:dyDescent="0.25">
      <c r="A51" s="32" t="s">
        <v>20</v>
      </c>
      <c r="B51" s="32" t="s">
        <v>21</v>
      </c>
      <c r="C51" s="32"/>
      <c r="D51" s="2">
        <v>45208.4375</v>
      </c>
      <c r="E51" s="2">
        <v>45208.729166666664</v>
      </c>
      <c r="F51" s="32" t="s">
        <v>22</v>
      </c>
      <c r="G51" s="32"/>
      <c r="H51" t="b">
        <v>0</v>
      </c>
      <c r="I51" s="32" t="s">
        <v>23</v>
      </c>
      <c r="J51" t="b">
        <v>0</v>
      </c>
      <c r="K51">
        <v>15</v>
      </c>
      <c r="L51" s="32" t="s">
        <v>24</v>
      </c>
      <c r="M51" t="b">
        <v>0</v>
      </c>
      <c r="N51" s="32"/>
      <c r="O51" s="32" t="s">
        <v>60</v>
      </c>
      <c r="P51" s="1">
        <v>45208</v>
      </c>
      <c r="Q51" s="4">
        <v>0.4375</v>
      </c>
      <c r="R51" s="4">
        <v>0.72916666666666663</v>
      </c>
      <c r="S51" s="13">
        <f>N(Calendar[[#This Row],[Sluttidspunkt]]-Calendar[[#This Row],[Starttidspunkt]])</f>
        <v>0.29166666666666663</v>
      </c>
      <c r="T51" s="32">
        <f>YEAR(Calendar[[#This Row],[Dato]])</f>
        <v>2023</v>
      </c>
    </row>
    <row r="52" spans="1:20" x14ac:dyDescent="0.25">
      <c r="A52" s="32" t="s">
        <v>20</v>
      </c>
      <c r="B52" s="32" t="s">
        <v>21</v>
      </c>
      <c r="C52" s="32"/>
      <c r="D52" s="2">
        <v>45203.510416666664</v>
      </c>
      <c r="E52" s="2">
        <v>45203.677083333336</v>
      </c>
      <c r="F52" s="32" t="s">
        <v>22</v>
      </c>
      <c r="G52" s="32"/>
      <c r="H52" t="b">
        <v>0</v>
      </c>
      <c r="I52" s="32" t="s">
        <v>23</v>
      </c>
      <c r="J52" t="b">
        <v>0</v>
      </c>
      <c r="K52">
        <v>15</v>
      </c>
      <c r="L52" s="32" t="s">
        <v>24</v>
      </c>
      <c r="M52" t="b">
        <v>0</v>
      </c>
      <c r="N52" s="32"/>
      <c r="O52" s="32" t="s">
        <v>61</v>
      </c>
      <c r="P52" s="1">
        <v>45203</v>
      </c>
      <c r="Q52" s="4">
        <v>0.51041666666666663</v>
      </c>
      <c r="R52" s="4">
        <v>0.67708333333333337</v>
      </c>
      <c r="S52" s="13">
        <f>N(Calendar[[#This Row],[Sluttidspunkt]]-Calendar[[#This Row],[Starttidspunkt]])</f>
        <v>0.16666666666666674</v>
      </c>
      <c r="T52" s="32">
        <f>YEAR(Calendar[[#This Row],[Dato]])</f>
        <v>2023</v>
      </c>
    </row>
    <row r="53" spans="1:20" x14ac:dyDescent="0.25">
      <c r="A53" s="32" t="s">
        <v>20</v>
      </c>
      <c r="B53" s="32" t="s">
        <v>21</v>
      </c>
      <c r="C53" s="32"/>
      <c r="D53" s="2">
        <v>45194.5</v>
      </c>
      <c r="E53" s="2">
        <v>45194.666666666664</v>
      </c>
      <c r="F53" s="32" t="s">
        <v>22</v>
      </c>
      <c r="G53" s="32"/>
      <c r="H53" t="b">
        <v>0</v>
      </c>
      <c r="I53" s="32" t="s">
        <v>23</v>
      </c>
      <c r="J53" t="b">
        <v>0</v>
      </c>
      <c r="K53">
        <v>15</v>
      </c>
      <c r="L53" s="32" t="s">
        <v>24</v>
      </c>
      <c r="M53" t="b">
        <v>0</v>
      </c>
      <c r="N53" s="32"/>
      <c r="O53" s="32" t="s">
        <v>62</v>
      </c>
      <c r="P53" s="1">
        <v>45194</v>
      </c>
      <c r="Q53" s="4">
        <v>0.5</v>
      </c>
      <c r="R53" s="4">
        <v>0.66666666666666663</v>
      </c>
      <c r="S53" s="13">
        <f>N(Calendar[[#This Row],[Sluttidspunkt]]-Calendar[[#This Row],[Starttidspunkt]])</f>
        <v>0.16666666666666663</v>
      </c>
      <c r="T53" s="32">
        <f>YEAR(Calendar[[#This Row],[Dato]])</f>
        <v>2023</v>
      </c>
    </row>
    <row r="54" spans="1:20" x14ac:dyDescent="0.25">
      <c r="A54" s="32" t="s">
        <v>20</v>
      </c>
      <c r="B54" s="32" t="s">
        <v>21</v>
      </c>
      <c r="C54" s="32"/>
      <c r="D54" s="2">
        <v>45189.583333333336</v>
      </c>
      <c r="E54" s="2">
        <v>45189.75</v>
      </c>
      <c r="F54" s="32" t="s">
        <v>22</v>
      </c>
      <c r="G54" s="32"/>
      <c r="H54" t="b">
        <v>0</v>
      </c>
      <c r="I54" s="32" t="s">
        <v>23</v>
      </c>
      <c r="J54" t="b">
        <v>0</v>
      </c>
      <c r="K54">
        <v>15</v>
      </c>
      <c r="L54" s="32" t="s">
        <v>24</v>
      </c>
      <c r="M54" t="b">
        <v>0</v>
      </c>
      <c r="N54" s="32"/>
      <c r="O54" s="32" t="s">
        <v>63</v>
      </c>
      <c r="P54" s="1">
        <v>45189</v>
      </c>
      <c r="Q54" s="4">
        <v>0.58333333333333337</v>
      </c>
      <c r="R54" s="4">
        <v>0.75</v>
      </c>
      <c r="S54" s="13">
        <f>N(Calendar[[#This Row],[Sluttidspunkt]]-Calendar[[#This Row],[Starttidspunkt]])</f>
        <v>0.16666666666666663</v>
      </c>
      <c r="T54" s="32">
        <f>YEAR(Calendar[[#This Row],[Dato]])</f>
        <v>2023</v>
      </c>
    </row>
    <row r="55" spans="1:20" x14ac:dyDescent="0.25">
      <c r="A55" s="32" t="s">
        <v>20</v>
      </c>
      <c r="B55" s="32" t="s">
        <v>21</v>
      </c>
      <c r="C55" s="32"/>
      <c r="D55" s="2">
        <v>45222.354166666664</v>
      </c>
      <c r="E55" s="2">
        <v>45222.666666666664</v>
      </c>
      <c r="F55" s="32" t="s">
        <v>22</v>
      </c>
      <c r="G55" s="32"/>
      <c r="H55" t="b">
        <v>0</v>
      </c>
      <c r="I55" s="32" t="s">
        <v>23</v>
      </c>
      <c r="J55" t="b">
        <v>0</v>
      </c>
      <c r="K55">
        <v>15</v>
      </c>
      <c r="L55" s="32" t="s">
        <v>24</v>
      </c>
      <c r="M55" t="b">
        <v>0</v>
      </c>
      <c r="N55" s="32"/>
      <c r="O55" s="32" t="s">
        <v>26</v>
      </c>
      <c r="P55" s="1">
        <v>45222</v>
      </c>
      <c r="Q55" s="4">
        <v>0.35416666666666669</v>
      </c>
      <c r="R55" s="4">
        <v>0.66666666666666663</v>
      </c>
      <c r="S55" s="13">
        <f>N(Calendar[[#This Row],[Sluttidspunkt]]-Calendar[[#This Row],[Starttidspunkt]])</f>
        <v>0.31249999999999994</v>
      </c>
      <c r="T55" s="32">
        <f>YEAR(Calendar[[#This Row],[Dato]])</f>
        <v>2023</v>
      </c>
    </row>
    <row r="56" spans="1:20" x14ac:dyDescent="0.25">
      <c r="A56" s="32" t="s">
        <v>20</v>
      </c>
      <c r="B56" s="32" t="s">
        <v>21</v>
      </c>
      <c r="C56" s="32"/>
      <c r="D56" s="2">
        <v>45180.375</v>
      </c>
      <c r="E56" s="2">
        <v>45180.666666666664</v>
      </c>
      <c r="F56" s="32" t="s">
        <v>22</v>
      </c>
      <c r="G56" s="32"/>
      <c r="H56" t="b">
        <v>0</v>
      </c>
      <c r="I56" s="32" t="s">
        <v>23</v>
      </c>
      <c r="J56" t="b">
        <v>0</v>
      </c>
      <c r="K56">
        <v>15</v>
      </c>
      <c r="L56" s="32" t="s">
        <v>24</v>
      </c>
      <c r="M56" t="b">
        <v>0</v>
      </c>
      <c r="N56" s="32"/>
      <c r="O56" s="32" t="s">
        <v>27</v>
      </c>
      <c r="P56" s="1">
        <v>45180</v>
      </c>
      <c r="Q56" s="4">
        <v>0.375</v>
      </c>
      <c r="R56" s="4">
        <v>0.66666666666666663</v>
      </c>
      <c r="S56" s="13">
        <f>N(Calendar[[#This Row],[Sluttidspunkt]]-Calendar[[#This Row],[Starttidspunkt]])</f>
        <v>0.29166666666666663</v>
      </c>
      <c r="T56" s="32">
        <f>YEAR(Calendar[[#This Row],[Dato]])</f>
        <v>2023</v>
      </c>
    </row>
    <row r="57" spans="1:20" x14ac:dyDescent="0.25">
      <c r="A57" s="32" t="s">
        <v>20</v>
      </c>
      <c r="B57" s="32" t="s">
        <v>21</v>
      </c>
      <c r="C57" s="32"/>
      <c r="D57" s="2">
        <v>45175.444444444445</v>
      </c>
      <c r="E57" s="2">
        <v>45175.631944444445</v>
      </c>
      <c r="F57" s="32" t="s">
        <v>22</v>
      </c>
      <c r="G57" s="32"/>
      <c r="H57" t="b">
        <v>0</v>
      </c>
      <c r="I57" s="32" t="s">
        <v>23</v>
      </c>
      <c r="J57" t="b">
        <v>0</v>
      </c>
      <c r="K57">
        <v>15</v>
      </c>
      <c r="L57" s="32" t="s">
        <v>24</v>
      </c>
      <c r="M57" t="b">
        <v>0</v>
      </c>
      <c r="N57" s="32"/>
      <c r="O57" s="32" t="s">
        <v>28</v>
      </c>
      <c r="P57" s="1">
        <v>45175</v>
      </c>
      <c r="Q57" s="4">
        <v>0.44444444444444442</v>
      </c>
      <c r="R57" s="4">
        <v>0.63194444444444442</v>
      </c>
      <c r="S57" s="13">
        <f>N(Calendar[[#This Row],[Sluttidspunkt]]-Calendar[[#This Row],[Starttidspunkt]])</f>
        <v>0.1875</v>
      </c>
      <c r="T57" s="32">
        <f>YEAR(Calendar[[#This Row],[Dato]])</f>
        <v>2023</v>
      </c>
    </row>
    <row r="58" spans="1:20" x14ac:dyDescent="0.25">
      <c r="A58" s="32" t="s">
        <v>20</v>
      </c>
      <c r="B58" s="32" t="s">
        <v>21</v>
      </c>
      <c r="C58" s="32"/>
      <c r="D58" s="2">
        <v>45170.333333333336</v>
      </c>
      <c r="E58" s="2">
        <v>45170.625</v>
      </c>
      <c r="F58" s="32" t="s">
        <v>22</v>
      </c>
      <c r="G58" s="32"/>
      <c r="H58" t="b">
        <v>0</v>
      </c>
      <c r="I58" s="32" t="s">
        <v>23</v>
      </c>
      <c r="J58" t="b">
        <v>0</v>
      </c>
      <c r="K58">
        <v>15</v>
      </c>
      <c r="L58" s="32" t="s">
        <v>24</v>
      </c>
      <c r="M58" t="b">
        <v>0</v>
      </c>
      <c r="N58" s="32"/>
      <c r="O58" s="32" t="s">
        <v>29</v>
      </c>
      <c r="P58" s="1">
        <v>45170</v>
      </c>
      <c r="Q58" s="4">
        <v>0.33333333333333331</v>
      </c>
      <c r="R58" s="4">
        <v>0.625</v>
      </c>
      <c r="S58" s="13">
        <f>N(Calendar[[#This Row],[Sluttidspunkt]]-Calendar[[#This Row],[Starttidspunkt]])</f>
        <v>0.29166666666666669</v>
      </c>
      <c r="T58" s="32">
        <f>YEAR(Calendar[[#This Row],[Dato]])</f>
        <v>2023</v>
      </c>
    </row>
    <row r="142" spans="23:23" x14ac:dyDescent="0.25">
      <c r="W142" s="1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9244-E3F1-425D-9528-FEBE7824F21C}">
  <sheetPr codeName="Ark2"/>
  <dimension ref="A2:K45"/>
  <sheetViews>
    <sheetView showGridLines="0" tabSelected="1" workbookViewId="0">
      <selection activeCell="H9" sqref="H9"/>
    </sheetView>
  </sheetViews>
  <sheetFormatPr defaultRowHeight="15" x14ac:dyDescent="0.25"/>
  <cols>
    <col min="1" max="1" width="14.85546875" customWidth="1"/>
    <col min="2" max="2" width="10.140625" bestFit="1" customWidth="1"/>
    <col min="3" max="3" width="10.5703125" bestFit="1" customWidth="1"/>
    <col min="4" max="4" width="18.85546875" customWidth="1"/>
    <col min="5" max="5" width="14.85546875" customWidth="1"/>
    <col min="9" max="11" width="10.140625" bestFit="1" customWidth="1"/>
  </cols>
  <sheetData>
    <row r="2" spans="1:11" x14ac:dyDescent="0.25">
      <c r="A2" s="6"/>
      <c r="B2" s="8" t="s">
        <v>30</v>
      </c>
      <c r="C2" s="8" t="s">
        <v>31</v>
      </c>
      <c r="D2" s="8"/>
    </row>
    <row r="3" spans="1:11" x14ac:dyDescent="0.25">
      <c r="A3" s="8" t="s">
        <v>32</v>
      </c>
      <c r="B3" s="7">
        <v>45292</v>
      </c>
      <c r="C3" s="7">
        <v>45322</v>
      </c>
      <c r="D3" s="6"/>
      <c r="E3" s="7"/>
    </row>
    <row r="5" spans="1:11" x14ac:dyDescent="0.25">
      <c r="A5" s="3" t="s">
        <v>33</v>
      </c>
      <c r="B5" s="3" t="s">
        <v>34</v>
      </c>
      <c r="C5" s="3" t="s">
        <v>15</v>
      </c>
      <c r="D5" s="3" t="s">
        <v>16</v>
      </c>
      <c r="E5" s="3" t="s">
        <v>17</v>
      </c>
      <c r="F5" s="3" t="s">
        <v>35</v>
      </c>
    </row>
    <row r="6" spans="1:11" x14ac:dyDescent="0.25">
      <c r="A6" s="9">
        <f t="shared" ref="A6:A18" si="0">IFERROR(WEEKNUM(C6),"")</f>
        <v>3</v>
      </c>
      <c r="B6" s="30">
        <f t="shared" ref="B6:B18" si="1">IFERROR(WEEKDAY(C6,2),"")</f>
        <v>2</v>
      </c>
      <c r="C6" s="10" cm="1">
        <f t="array" ref="C6">IFERROR(INDEX('Calendar'!$P$2:$P$1720,SMALL(IF('Calendar'!$P$2:$P$1720&gt;=Timeregistrering!$B$3,IF('Calendar'!$P$2:$P$1720&lt;=Timeregistrering!$C$3,ROW('Calendar'!$P$2:$P$1720)-ROW('Calendar'!$P$2)+1)),ROWS(C$6:C6))),"")</f>
        <v>45307</v>
      </c>
      <c r="D6" s="11">
        <f>IFERROR(VLOOKUP($C6,'Calendar'!$P:$R,2,FALSE),"")</f>
        <v>0.79166666666666663</v>
      </c>
      <c r="E6" s="11">
        <f>IFERROR(VLOOKUP($C6,'Calendar'!$P:$R,3,FALSE),"")</f>
        <v>0.97916666666666663</v>
      </c>
      <c r="F6" s="12">
        <f t="shared" ref="F6:F18" si="2">IFERROR(N(E6-D6),"")</f>
        <v>0.1875</v>
      </c>
    </row>
    <row r="7" spans="1:11" x14ac:dyDescent="0.25">
      <c r="A7" s="8">
        <f t="shared" si="0"/>
        <v>2</v>
      </c>
      <c r="B7" s="27">
        <f t="shared" si="1"/>
        <v>1</v>
      </c>
      <c r="C7" s="7" cm="1">
        <f t="array" ref="C7">IFERROR(INDEX('Calendar'!$P$2:$P$1720,SMALL(IF('Calendar'!$P$2:$P$1720&gt;=Timeregistrering!$B$3,IF('Calendar'!$P$2:$P$1720&lt;=Timeregistrering!$C$3,ROW('Calendar'!$P$2:$P$1720)-ROW('Calendar'!$P$2)+1)),ROWS(C$6:C7))),"")</f>
        <v>45299</v>
      </c>
      <c r="D7" s="28">
        <f>IFERROR(VLOOKUP($C7,'Calendar'!$P:$R,2,FALSE),"")</f>
        <v>0.45833333333333331</v>
      </c>
      <c r="E7" s="28">
        <f>IFERROR(VLOOKUP($C7,'Calendar'!$P:$R,3,FALSE),"")</f>
        <v>0.70833333333333337</v>
      </c>
      <c r="F7" s="29">
        <f t="shared" si="2"/>
        <v>0.25000000000000006</v>
      </c>
    </row>
    <row r="8" spans="1:11" x14ac:dyDescent="0.25">
      <c r="A8" s="8">
        <f t="shared" si="0"/>
        <v>5</v>
      </c>
      <c r="B8" s="27">
        <f t="shared" si="1"/>
        <v>3</v>
      </c>
      <c r="C8" s="7" cm="1">
        <f t="array" ref="C8">IFERROR(INDEX('Calendar'!$P$2:$P$1720,SMALL(IF('Calendar'!$P$2:$P$1720&gt;=Timeregistrering!$B$3,IF('Calendar'!$P$2:$P$1720&lt;=Timeregistrering!$C$3,ROW('Calendar'!$P$2:$P$1720)-ROW('Calendar'!$P$2)+1)),ROWS(C$6:C8))),"")</f>
        <v>45322</v>
      </c>
      <c r="D8" s="28">
        <f>IFERROR(VLOOKUP($C8,'Calendar'!$P:$R,2,FALSE),"")</f>
        <v>0.375</v>
      </c>
      <c r="E8" s="28">
        <f>IFERROR(VLOOKUP($C8,'Calendar'!$P:$R,3,FALSE),"")</f>
        <v>0.66666666666666663</v>
      </c>
      <c r="F8" s="29">
        <f t="shared" si="2"/>
        <v>0.29166666666666663</v>
      </c>
    </row>
    <row r="9" spans="1:11" x14ac:dyDescent="0.25">
      <c r="A9" s="8">
        <f t="shared" si="0"/>
        <v>5</v>
      </c>
      <c r="B9" s="27">
        <f t="shared" si="1"/>
        <v>2</v>
      </c>
      <c r="C9" s="7" cm="1">
        <f t="array" ref="C9">IFERROR(INDEX('Calendar'!$P$2:$P$1720,SMALL(IF('Calendar'!$P$2:$P$1720&gt;=Timeregistrering!$B$3,IF('Calendar'!$P$2:$P$1720&lt;=Timeregistrering!$C$3,ROW('Calendar'!$P$2:$P$1720)-ROW('Calendar'!$P$2)+1)),ROWS(C$6:C9))),"")</f>
        <v>45321</v>
      </c>
      <c r="D9" s="28">
        <f>IFERROR(VLOOKUP($C9,'Calendar'!$P:$R,2,FALSE),"")</f>
        <v>0.375</v>
      </c>
      <c r="E9" s="28">
        <f>IFERROR(VLOOKUP($C9,'Calendar'!$P:$R,3,FALSE),"")</f>
        <v>0.66666666666666663</v>
      </c>
      <c r="F9" s="29">
        <f t="shared" si="2"/>
        <v>0.29166666666666663</v>
      </c>
    </row>
    <row r="10" spans="1:11" x14ac:dyDescent="0.25">
      <c r="A10" s="8">
        <f t="shared" si="0"/>
        <v>4</v>
      </c>
      <c r="B10" s="27">
        <f t="shared" si="1"/>
        <v>4</v>
      </c>
      <c r="C10" s="7" cm="1">
        <f t="array" ref="C10">IFERROR(INDEX('Calendar'!$P$2:$P$1720,SMALL(IF('Calendar'!$P$2:$P$1720&gt;=Timeregistrering!$B$3,IF('Calendar'!$P$2:$P$1720&lt;=Timeregistrering!$C$3,ROW('Calendar'!$P$2:$P$1720)-ROW('Calendar'!$P$2)+1)),ROWS(C$6:C10))),"")</f>
        <v>45316</v>
      </c>
      <c r="D10" s="28">
        <f>IFERROR(VLOOKUP($C10,'Calendar'!$P:$R,2,FALSE),"")</f>
        <v>0.375</v>
      </c>
      <c r="E10" s="28">
        <f>IFERROR(VLOOKUP($C10,'Calendar'!$P:$R,3,FALSE),"")</f>
        <v>0.66666666666666663</v>
      </c>
      <c r="F10" s="29">
        <f t="shared" si="2"/>
        <v>0.29166666666666663</v>
      </c>
    </row>
    <row r="11" spans="1:11" x14ac:dyDescent="0.25">
      <c r="A11" s="8">
        <f t="shared" si="0"/>
        <v>4</v>
      </c>
      <c r="B11" s="27">
        <f t="shared" si="1"/>
        <v>3</v>
      </c>
      <c r="C11" s="7" cm="1">
        <f t="array" ref="C11">IFERROR(INDEX('Calendar'!$P$2:$P$1720,SMALL(IF('Calendar'!$P$2:$P$1720&gt;=Timeregistrering!$B$3,IF('Calendar'!$P$2:$P$1720&lt;=Timeregistrering!$C$3,ROW('Calendar'!$P$2:$P$1720)-ROW('Calendar'!$P$2)+1)),ROWS(C$6:C11))),"")</f>
        <v>45315</v>
      </c>
      <c r="D11" s="28">
        <f>IFERROR(VLOOKUP($C11,'Calendar'!$P:$R,2,FALSE),"")</f>
        <v>0.375</v>
      </c>
      <c r="E11" s="28">
        <f>IFERROR(VLOOKUP($C11,'Calendar'!$P:$R,3,FALSE),"")</f>
        <v>0.66666666666666663</v>
      </c>
      <c r="F11" s="29">
        <f t="shared" si="2"/>
        <v>0.29166666666666663</v>
      </c>
    </row>
    <row r="12" spans="1:11" x14ac:dyDescent="0.25">
      <c r="A12" s="8">
        <f t="shared" si="0"/>
        <v>4</v>
      </c>
      <c r="B12" s="27">
        <f t="shared" si="1"/>
        <v>2</v>
      </c>
      <c r="C12" s="7" cm="1">
        <f t="array" ref="C12">IFERROR(INDEX('Calendar'!$P$2:$P$1720,SMALL(IF('Calendar'!$P$2:$P$1720&gt;=Timeregistrering!$B$3,IF('Calendar'!$P$2:$P$1720&lt;=Timeregistrering!$C$3,ROW('Calendar'!$P$2:$P$1720)-ROW('Calendar'!$P$2)+1)),ROWS(C$6:C12))),"")</f>
        <v>45314</v>
      </c>
      <c r="D12" s="28">
        <f>IFERROR(VLOOKUP($C12,'Calendar'!$P:$R,2,FALSE),"")</f>
        <v>0.375</v>
      </c>
      <c r="E12" s="28">
        <f>IFERROR(VLOOKUP($C12,'Calendar'!$P:$R,3,FALSE),"")</f>
        <v>0.66666666666666663</v>
      </c>
      <c r="F12" s="29">
        <f t="shared" si="2"/>
        <v>0.29166666666666663</v>
      </c>
    </row>
    <row r="13" spans="1:11" x14ac:dyDescent="0.25">
      <c r="A13" s="8">
        <f t="shared" si="0"/>
        <v>3</v>
      </c>
      <c r="B13" s="27">
        <f t="shared" si="1"/>
        <v>4</v>
      </c>
      <c r="C13" s="7" cm="1">
        <f t="array" ref="C13">IFERROR(INDEX('Calendar'!$P$2:$P$1720,SMALL(IF('Calendar'!$P$2:$P$1720&gt;=Timeregistrering!$B$3,IF('Calendar'!$P$2:$P$1720&lt;=Timeregistrering!$C$3,ROW('Calendar'!$P$2:$P$1720)-ROW('Calendar'!$P$2)+1)),ROWS(C$6:C13))),"")</f>
        <v>45309</v>
      </c>
      <c r="D13" s="28">
        <f>IFERROR(VLOOKUP($C13,'Calendar'!$P:$R,2,FALSE),"")</f>
        <v>0.35416666666666669</v>
      </c>
      <c r="E13" s="28">
        <f>IFERROR(VLOOKUP($C13,'Calendar'!$P:$R,3,FALSE),"")</f>
        <v>0.66666666666666663</v>
      </c>
      <c r="F13" s="29">
        <f t="shared" si="2"/>
        <v>0.31249999999999994</v>
      </c>
      <c r="J13" s="1"/>
      <c r="K13" s="1"/>
    </row>
    <row r="14" spans="1:11" x14ac:dyDescent="0.25">
      <c r="A14" s="8">
        <f t="shared" si="0"/>
        <v>3</v>
      </c>
      <c r="B14" s="27">
        <f t="shared" si="1"/>
        <v>3</v>
      </c>
      <c r="C14" s="7" cm="1">
        <f t="array" ref="C14">IFERROR(INDEX('Calendar'!$P$2:$P$1720,SMALL(IF('Calendar'!$P$2:$P$1720&gt;=Timeregistrering!$B$3,IF('Calendar'!$P$2:$P$1720&lt;=Timeregistrering!$C$3,ROW('Calendar'!$P$2:$P$1720)-ROW('Calendar'!$P$2)+1)),ROWS(C$6:C14))),"")</f>
        <v>45308</v>
      </c>
      <c r="D14" s="28">
        <f>IFERROR(VLOOKUP($C14,'Calendar'!$P:$R,2,FALSE),"")</f>
        <v>0.375</v>
      </c>
      <c r="E14" s="28">
        <f>IFERROR(VLOOKUP($C14,'Calendar'!$P:$R,3,FALSE),"")</f>
        <v>0.52083333333333337</v>
      </c>
      <c r="F14" s="29">
        <f t="shared" si="2"/>
        <v>0.14583333333333337</v>
      </c>
    </row>
    <row r="15" spans="1:11" x14ac:dyDescent="0.25">
      <c r="A15" s="8">
        <f t="shared" si="0"/>
        <v>3</v>
      </c>
      <c r="B15" s="27">
        <f t="shared" si="1"/>
        <v>5</v>
      </c>
      <c r="C15" s="7" cm="1">
        <f t="array" ref="C15">IFERROR(INDEX('Calendar'!$P$2:$P$1720,SMALL(IF('Calendar'!$P$2:$P$1720&gt;=Timeregistrering!$B$3,IF('Calendar'!$P$2:$P$1720&lt;=Timeregistrering!$C$3,ROW('Calendar'!$P$2:$P$1720)-ROW('Calendar'!$P$2)+1)),ROWS(C$6:C15))),"")</f>
        <v>45310</v>
      </c>
      <c r="D15" s="28">
        <f>IFERROR(VLOOKUP($C15,'Calendar'!$P:$R,2,FALSE),"")</f>
        <v>0.375</v>
      </c>
      <c r="E15" s="28">
        <f>IFERROR(VLOOKUP($C15,'Calendar'!$P:$R,3,FALSE),"")</f>
        <v>0.66666666666666663</v>
      </c>
      <c r="F15" s="29">
        <f t="shared" si="2"/>
        <v>0.29166666666666663</v>
      </c>
      <c r="I15" s="15"/>
    </row>
    <row r="16" spans="1:11" x14ac:dyDescent="0.25">
      <c r="A16" s="8">
        <f t="shared" si="0"/>
        <v>2</v>
      </c>
      <c r="B16" s="27">
        <f t="shared" si="1"/>
        <v>5</v>
      </c>
      <c r="C16" s="7" cm="1">
        <f t="array" ref="C16">IFERROR(INDEX('Calendar'!$P$2:$P$1720,SMALL(IF('Calendar'!$P$2:$P$1720&gt;=Timeregistrering!$B$3,IF('Calendar'!$P$2:$P$1720&lt;=Timeregistrering!$C$3,ROW('Calendar'!$P$2:$P$1720)-ROW('Calendar'!$P$2)+1)),ROWS(C$6:C16))),"")</f>
        <v>45303</v>
      </c>
      <c r="D16" s="28">
        <f>IFERROR(VLOOKUP($C16,'Calendar'!$P:$R,2,FALSE),"")</f>
        <v>0.35416666666666669</v>
      </c>
      <c r="E16" s="28">
        <f>IFERROR(VLOOKUP($C16,'Calendar'!$P:$R,3,FALSE),"")</f>
        <v>0.70833333333333337</v>
      </c>
      <c r="F16" s="29">
        <f t="shared" si="2"/>
        <v>0.35416666666666669</v>
      </c>
    </row>
    <row r="17" spans="1:10" x14ac:dyDescent="0.25">
      <c r="A17" s="8">
        <f t="shared" ref="A17" si="3">IFERROR(WEEKNUM(C17),"")</f>
        <v>2</v>
      </c>
      <c r="B17" s="27">
        <f t="shared" ref="B17" si="4">IFERROR(WEEKDAY(C17,2),"")</f>
        <v>4</v>
      </c>
      <c r="C17" s="7" cm="1">
        <f t="array" ref="C17">IFERROR(INDEX('Calendar'!$P$2:$P$1720,SMALL(IF('Calendar'!$P$2:$P$1720&gt;=Timeregistrering!$B$3,IF('Calendar'!$P$2:$P$1720&lt;=Timeregistrering!$C$3,ROW('Calendar'!$P$2:$P$1720)-ROW('Calendar'!$P$2)+1)),ROWS(C$6:C17))),"")</f>
        <v>45302</v>
      </c>
      <c r="D17" s="28">
        <f>IFERROR(VLOOKUP($C17,'Calendar'!$P:$R,2,FALSE),"")</f>
        <v>0.35416666666666669</v>
      </c>
      <c r="E17" s="28">
        <f>IFERROR(VLOOKUP($C17,'Calendar'!$P:$R,3,FALSE),"")</f>
        <v>0.66666666666666663</v>
      </c>
      <c r="F17" s="29">
        <f t="shared" ref="F17" si="5">IFERROR(N(E17-D17),"")</f>
        <v>0.31249999999999994</v>
      </c>
    </row>
    <row r="18" spans="1:10" x14ac:dyDescent="0.25">
      <c r="A18" s="8">
        <f t="shared" si="0"/>
        <v>2</v>
      </c>
      <c r="B18" s="27">
        <f t="shared" si="1"/>
        <v>3</v>
      </c>
      <c r="C18" s="7" cm="1">
        <f t="array" ref="C18">IFERROR(INDEX('Calendar'!$P$2:$P$1720,SMALL(IF('Calendar'!$P$2:$P$1720&gt;=Timeregistrering!$B$3,IF('Calendar'!$P$2:$P$1720&lt;=Timeregistrering!$C$3,ROW('Calendar'!$P$2:$P$1720)-ROW('Calendar'!$P$2)+1)),ROWS(C$6:C18))),"")</f>
        <v>45301</v>
      </c>
      <c r="D18" s="28">
        <f>IFERROR(VLOOKUP($C18,'Calendar'!$P:$R,2,FALSE),"")</f>
        <v>0.35416666666666669</v>
      </c>
      <c r="E18" s="28">
        <f>IFERROR(VLOOKUP($C18,'Calendar'!$P:$R,3,FALSE),"")</f>
        <v>0.66666666666666663</v>
      </c>
      <c r="F18" s="29">
        <f t="shared" si="2"/>
        <v>0.31249999999999994</v>
      </c>
    </row>
    <row r="19" spans="1:10" x14ac:dyDescent="0.25">
      <c r="A19" s="8">
        <f t="shared" ref="A19:A20" si="6">IFERROR(WEEKNUM(C19),"")</f>
        <v>1</v>
      </c>
      <c r="B19" s="27">
        <f t="shared" ref="B19:B20" si="7">IFERROR(WEEKDAY(C19,2),"")</f>
        <v>6</v>
      </c>
      <c r="C19" s="7" cm="1">
        <f t="array" ref="C19">IFERROR(INDEX('Calendar'!$P$2:$P$1720,SMALL(IF('Calendar'!$P$2:$P$1720&gt;=Timeregistrering!$B$3,IF('Calendar'!$P$2:$P$1720&lt;=Timeregistrering!$C$3,ROW('Calendar'!$P$2:$P$1720)-ROW('Calendar'!$P$2)+1)),ROWS(C$6:C19))),"")</f>
        <v>45297</v>
      </c>
      <c r="D19" s="28">
        <f>IFERROR(VLOOKUP($C19,'Calendar'!$P:$R,2,FALSE),"")</f>
        <v>0.41666666666666669</v>
      </c>
      <c r="E19" s="28">
        <f>IFERROR(VLOOKUP($C19,'Calendar'!$P:$R,3,FALSE),"")</f>
        <v>0.66666666666666663</v>
      </c>
      <c r="F19" s="29">
        <f t="shared" ref="F19:F20" si="8">IFERROR(N(E19-D19),"")</f>
        <v>0.24999999999999994</v>
      </c>
    </row>
    <row r="20" spans="1:10" x14ac:dyDescent="0.25">
      <c r="A20" s="8">
        <f t="shared" si="6"/>
        <v>2</v>
      </c>
      <c r="B20" s="27">
        <f t="shared" si="7"/>
        <v>2</v>
      </c>
      <c r="C20" s="7" cm="1">
        <f t="array" ref="C20">IFERROR(INDEX('Calendar'!$P$2:$P$1720,SMALL(IF('Calendar'!$P$2:$P$1720&gt;=Timeregistrering!$B$3,IF('Calendar'!$P$2:$P$1720&lt;=Timeregistrering!$C$3,ROW('Calendar'!$P$2:$P$1720)-ROW('Calendar'!$P$2)+1)),ROWS(C$6:C20))),"")</f>
        <v>45300</v>
      </c>
      <c r="D20" s="28">
        <f>IFERROR(VLOOKUP($C20,'Calendar'!$P:$R,2,FALSE),"")</f>
        <v>0.375</v>
      </c>
      <c r="E20" s="28">
        <f>IFERROR(VLOOKUP($C20,'Calendar'!$P:$R,3,FALSE),"")</f>
        <v>0.6875</v>
      </c>
      <c r="F20" s="29">
        <f t="shared" si="8"/>
        <v>0.3125</v>
      </c>
    </row>
    <row r="21" spans="1:10" x14ac:dyDescent="0.25">
      <c r="A21" s="17" t="s">
        <v>36</v>
      </c>
      <c r="B21" s="25"/>
      <c r="C21" s="26"/>
      <c r="D21" s="25"/>
      <c r="E21" s="25"/>
      <c r="F21" s="31">
        <f>SUM(F6:F20)</f>
        <v>4.1875</v>
      </c>
      <c r="G21" s="5" t="s">
        <v>37</v>
      </c>
    </row>
    <row r="22" spans="1:10" hidden="1" x14ac:dyDescent="0.25">
      <c r="A22" s="9" t="s">
        <v>38</v>
      </c>
      <c r="B22" s="21"/>
      <c r="C22" s="10"/>
      <c r="D22" s="21"/>
      <c r="E22" s="21"/>
      <c r="F22" s="22">
        <f>NETWORKDAYS(B3,C3,0)*3</f>
        <v>69</v>
      </c>
    </row>
    <row r="23" spans="1:10" x14ac:dyDescent="0.25">
      <c r="A23" s="9" t="s">
        <v>39</v>
      </c>
      <c r="B23" s="21"/>
      <c r="C23" s="10"/>
      <c r="D23" s="21"/>
      <c r="E23" s="21"/>
      <c r="F23" s="24">
        <v>45</v>
      </c>
      <c r="I23" s="14"/>
    </row>
    <row r="24" spans="1:10" x14ac:dyDescent="0.25">
      <c r="A24" s="17" t="s">
        <v>40</v>
      </c>
      <c r="B24" s="25"/>
      <c r="C24" s="26"/>
      <c r="D24" s="25"/>
      <c r="E24" s="25"/>
      <c r="F24" s="20">
        <f>SUMIFS(Calendar[Timer],Calendar[Dato],"&gt;="&amp;Periode!A2,Calendar[Dato],"&lt;="&amp;Timeregistrering!C3)</f>
        <v>14.270833333333329</v>
      </c>
      <c r="I24" s="14"/>
    </row>
    <row r="25" spans="1:10" hidden="1" x14ac:dyDescent="0.25">
      <c r="A25" s="8" t="s">
        <v>41</v>
      </c>
      <c r="C25" s="1"/>
      <c r="F25" s="23">
        <f>F23-F24</f>
        <v>30.729166666666671</v>
      </c>
    </row>
    <row r="26" spans="1:10" hidden="1" x14ac:dyDescent="0.25">
      <c r="A26" s="17" t="s">
        <v>42</v>
      </c>
      <c r="B26" s="18"/>
      <c r="C26" s="19"/>
      <c r="D26" s="18"/>
      <c r="E26" s="18"/>
      <c r="F26" s="20" t="e">
        <f>F25/(VLOOKUP(C3,Periode!B1:C13,2,FALSE)-1)</f>
        <v>#N/A</v>
      </c>
      <c r="H26" s="14"/>
    </row>
    <row r="27" spans="1:10" x14ac:dyDescent="0.25">
      <c r="C27" s="1"/>
      <c r="I27" s="14"/>
    </row>
    <row r="28" spans="1:10" x14ac:dyDescent="0.25">
      <c r="C28" s="1"/>
    </row>
    <row r="29" spans="1:10" x14ac:dyDescent="0.25">
      <c r="C29" s="1"/>
    </row>
    <row r="30" spans="1:10" x14ac:dyDescent="0.25">
      <c r="C30" s="1"/>
      <c r="J30" s="15"/>
    </row>
    <row r="31" spans="1:10" x14ac:dyDescent="0.25">
      <c r="C31" s="1"/>
    </row>
    <row r="32" spans="1:10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</sheetData>
  <sortState xmlns:xlrd2="http://schemas.microsoft.com/office/spreadsheetml/2017/richdata2" ref="A6:F45">
    <sortCondition ref="C8:C45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FD2317-5A2B-402E-97F1-9FE0D648FF9E}">
          <x14:formula1>
            <xm:f>Perioder!$A$9:$A$27</xm:f>
          </x14:formula1>
          <xm:sqref>B3</xm:sqref>
        </x14:dataValidation>
        <x14:dataValidation type="list" allowBlank="1" showInputMessage="1" showErrorMessage="1" xr:uid="{30102A22-19F0-40AB-9D20-AD7E4BE148AC}">
          <x14:formula1>
            <xm:f>Perioder!$B$8:$B$27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A2A5-D081-4F77-87F9-DAB918457D2A}">
  <sheetPr codeName="Ark3"/>
  <dimension ref="A1:B27"/>
  <sheetViews>
    <sheetView topLeftCell="A8" workbookViewId="0">
      <selection activeCell="B13" sqref="B13"/>
    </sheetView>
  </sheetViews>
  <sheetFormatPr defaultRowHeight="15" x14ac:dyDescent="0.25"/>
  <cols>
    <col min="1" max="2" width="10.42578125" bestFit="1" customWidth="1"/>
  </cols>
  <sheetData>
    <row r="1" spans="1:2" x14ac:dyDescent="0.25">
      <c r="A1" s="1">
        <v>44916</v>
      </c>
      <c r="B1" s="1">
        <v>44946</v>
      </c>
    </row>
    <row r="2" spans="1:2" x14ac:dyDescent="0.25">
      <c r="A2" s="1">
        <v>44947</v>
      </c>
      <c r="B2" s="1">
        <v>44977</v>
      </c>
    </row>
    <row r="3" spans="1:2" x14ac:dyDescent="0.25">
      <c r="A3" s="1">
        <v>44978</v>
      </c>
      <c r="B3" s="1">
        <v>45005</v>
      </c>
    </row>
    <row r="4" spans="1:2" x14ac:dyDescent="0.25">
      <c r="A4" s="1">
        <v>45006</v>
      </c>
      <c r="B4" s="1">
        <v>45036</v>
      </c>
    </row>
    <row r="5" spans="1:2" x14ac:dyDescent="0.25">
      <c r="A5" s="1">
        <v>45037</v>
      </c>
      <c r="B5" s="1">
        <v>45066</v>
      </c>
    </row>
    <row r="6" spans="1:2" x14ac:dyDescent="0.25">
      <c r="A6" s="1">
        <v>45067</v>
      </c>
      <c r="B6" s="1">
        <v>45097</v>
      </c>
    </row>
    <row r="7" spans="1:2" x14ac:dyDescent="0.25">
      <c r="A7" s="1">
        <v>45098</v>
      </c>
      <c r="B7" s="1">
        <v>45127</v>
      </c>
    </row>
    <row r="8" spans="1:2" x14ac:dyDescent="0.25">
      <c r="A8" s="1">
        <v>45128</v>
      </c>
      <c r="B8" s="1">
        <v>45158</v>
      </c>
    </row>
    <row r="9" spans="1:2" x14ac:dyDescent="0.25">
      <c r="A9" s="1">
        <v>45159</v>
      </c>
      <c r="B9" s="1">
        <v>45189</v>
      </c>
    </row>
    <row r="10" spans="1:2" x14ac:dyDescent="0.25">
      <c r="A10" s="1">
        <v>45190</v>
      </c>
      <c r="B10" s="1">
        <v>45219</v>
      </c>
    </row>
    <row r="11" spans="1:2" x14ac:dyDescent="0.25">
      <c r="A11" s="1">
        <v>45231</v>
      </c>
      <c r="B11" s="1">
        <v>45260</v>
      </c>
    </row>
    <row r="12" spans="1:2" x14ac:dyDescent="0.25">
      <c r="A12" s="1">
        <v>45261</v>
      </c>
      <c r="B12" s="1">
        <v>45291</v>
      </c>
    </row>
    <row r="13" spans="1:2" x14ac:dyDescent="0.25">
      <c r="A13" s="1">
        <v>45292</v>
      </c>
      <c r="B13" s="1">
        <v>45322</v>
      </c>
    </row>
    <row r="14" spans="1:2" x14ac:dyDescent="0.25">
      <c r="A14" s="1">
        <v>45323</v>
      </c>
      <c r="B14" s="1">
        <v>45351</v>
      </c>
    </row>
    <row r="15" spans="1:2" x14ac:dyDescent="0.25">
      <c r="A15" s="1">
        <v>45352</v>
      </c>
      <c r="B15" s="1">
        <v>45382</v>
      </c>
    </row>
    <row r="16" spans="1:2" x14ac:dyDescent="0.25">
      <c r="A16" s="1">
        <v>45383</v>
      </c>
      <c r="B16" s="1">
        <v>45412</v>
      </c>
    </row>
    <row r="17" spans="1:2" x14ac:dyDescent="0.25">
      <c r="A17" s="1">
        <v>45413</v>
      </c>
      <c r="B17" s="1">
        <v>45443</v>
      </c>
    </row>
    <row r="18" spans="1:2" x14ac:dyDescent="0.25">
      <c r="A18" s="1">
        <v>45444</v>
      </c>
      <c r="B18" s="1">
        <v>45473</v>
      </c>
    </row>
    <row r="19" spans="1:2" x14ac:dyDescent="0.25">
      <c r="A19" s="1">
        <v>45474</v>
      </c>
      <c r="B19" s="1">
        <v>45504</v>
      </c>
    </row>
    <row r="20" spans="1:2" x14ac:dyDescent="0.25">
      <c r="A20" s="1">
        <v>45505</v>
      </c>
      <c r="B20" s="1">
        <v>45535</v>
      </c>
    </row>
    <row r="21" spans="1:2" x14ac:dyDescent="0.25">
      <c r="A21" s="1">
        <v>45536</v>
      </c>
      <c r="B21" s="1">
        <v>45565</v>
      </c>
    </row>
    <row r="22" spans="1:2" x14ac:dyDescent="0.25">
      <c r="A22" s="1">
        <v>45566</v>
      </c>
      <c r="B22" s="1">
        <v>45596</v>
      </c>
    </row>
    <row r="23" spans="1:2" x14ac:dyDescent="0.25">
      <c r="A23" s="1">
        <v>45597</v>
      </c>
      <c r="B23" s="1">
        <v>45626</v>
      </c>
    </row>
    <row r="24" spans="1:2" x14ac:dyDescent="0.25">
      <c r="A24" s="1">
        <v>45627</v>
      </c>
      <c r="B24" s="1">
        <v>45657</v>
      </c>
    </row>
    <row r="25" spans="1:2" x14ac:dyDescent="0.25">
      <c r="A25" s="1">
        <v>45658</v>
      </c>
      <c r="B25" s="1">
        <v>45688</v>
      </c>
    </row>
    <row r="26" spans="1:2" x14ac:dyDescent="0.25">
      <c r="A26" s="1">
        <v>45689</v>
      </c>
      <c r="B26" s="1">
        <v>45716</v>
      </c>
    </row>
    <row r="27" spans="1:2" x14ac:dyDescent="0.25">
      <c r="A27" s="1">
        <v>45717</v>
      </c>
      <c r="B27" s="1">
        <v>45747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92AE-D2FE-4BD9-8482-089742560CF9}">
  <sheetPr codeName="Ark4"/>
  <dimension ref="A1:C13"/>
  <sheetViews>
    <sheetView workbookViewId="0">
      <selection activeCell="B21" sqref="B21"/>
    </sheetView>
  </sheetViews>
  <sheetFormatPr defaultRowHeight="15" x14ac:dyDescent="0.25"/>
  <cols>
    <col min="1" max="2" width="10.140625" bestFit="1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 s="1">
        <v>44916</v>
      </c>
      <c r="B2" s="1">
        <v>44946</v>
      </c>
      <c r="C2" s="16">
        <v>12</v>
      </c>
    </row>
    <row r="3" spans="1:3" x14ac:dyDescent="0.25">
      <c r="A3" s="1">
        <v>44947</v>
      </c>
      <c r="B3" s="1">
        <v>44977</v>
      </c>
      <c r="C3" s="16">
        <v>11</v>
      </c>
    </row>
    <row r="4" spans="1:3" x14ac:dyDescent="0.25">
      <c r="A4" s="1">
        <v>44978</v>
      </c>
      <c r="B4" s="1">
        <v>45005</v>
      </c>
      <c r="C4" s="16">
        <v>10</v>
      </c>
    </row>
    <row r="5" spans="1:3" x14ac:dyDescent="0.25">
      <c r="A5" s="1">
        <v>45006</v>
      </c>
      <c r="B5" s="1">
        <v>45036</v>
      </c>
      <c r="C5" s="16">
        <v>9</v>
      </c>
    </row>
    <row r="6" spans="1:3" x14ac:dyDescent="0.25">
      <c r="A6" s="1">
        <v>45037</v>
      </c>
      <c r="B6" s="1">
        <v>45066</v>
      </c>
      <c r="C6" s="16">
        <v>8</v>
      </c>
    </row>
    <row r="7" spans="1:3" x14ac:dyDescent="0.25">
      <c r="A7" s="1">
        <v>45067</v>
      </c>
      <c r="B7" s="1">
        <v>45097</v>
      </c>
      <c r="C7" s="16">
        <v>7</v>
      </c>
    </row>
    <row r="8" spans="1:3" x14ac:dyDescent="0.25">
      <c r="A8" s="1">
        <v>45098</v>
      </c>
      <c r="B8" s="1">
        <v>45127</v>
      </c>
      <c r="C8" s="16">
        <v>6</v>
      </c>
    </row>
    <row r="9" spans="1:3" x14ac:dyDescent="0.25">
      <c r="A9" s="1">
        <v>45128</v>
      </c>
      <c r="B9" s="1">
        <v>45158</v>
      </c>
      <c r="C9" s="16">
        <v>5</v>
      </c>
    </row>
    <row r="10" spans="1:3" x14ac:dyDescent="0.25">
      <c r="A10" s="1">
        <v>45159</v>
      </c>
      <c r="B10" s="1">
        <v>45189</v>
      </c>
      <c r="C10" s="16">
        <v>4</v>
      </c>
    </row>
    <row r="11" spans="1:3" x14ac:dyDescent="0.25">
      <c r="A11" s="1">
        <v>45190</v>
      </c>
      <c r="B11" s="1">
        <v>45219</v>
      </c>
      <c r="C11" s="16">
        <v>3</v>
      </c>
    </row>
    <row r="12" spans="1:3" x14ac:dyDescent="0.25">
      <c r="A12" s="1">
        <v>45220</v>
      </c>
      <c r="B12" s="1">
        <v>45250</v>
      </c>
      <c r="C12" s="16">
        <v>2</v>
      </c>
    </row>
    <row r="13" spans="1:3" x14ac:dyDescent="0.25">
      <c r="A13" s="1">
        <v>45251</v>
      </c>
      <c r="B13" s="1">
        <v>45280</v>
      </c>
      <c r="C13" s="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FF724775B4A443BC0ECB6EF28AFD9D" ma:contentTypeVersion="11" ma:contentTypeDescription="Opret et nyt dokument." ma:contentTypeScope="" ma:versionID="61ee6762174c7162d78ae367362723b6">
  <xsd:schema xmlns:xsd="http://www.w3.org/2001/XMLSchema" xmlns:xs="http://www.w3.org/2001/XMLSchema" xmlns:p="http://schemas.microsoft.com/office/2006/metadata/properties" xmlns:ns2="468be8eb-b0dc-44fd-8235-96d4fa1c7732" xmlns:ns3="5c9893fe-5913-4e9f-85ee-6fb4c575034e" targetNamespace="http://schemas.microsoft.com/office/2006/metadata/properties" ma:root="true" ma:fieldsID="caa5e92db23aa84541b10aad4870772d" ns2:_="" ns3:_="">
    <xsd:import namespace="468be8eb-b0dc-44fd-8235-96d4fa1c7732"/>
    <xsd:import namespace="5c9893fe-5913-4e9f-85ee-6fb4c57503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be8eb-b0dc-44fd-8235-96d4fa1c7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cdbfa372-132d-4f48-bab5-eda3a8994b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893fe-5913-4e9f-85ee-6fb4c57503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8be8eb-b0dc-44fd-8235-96d4fa1c7732">
      <Terms xmlns="http://schemas.microsoft.com/office/infopath/2007/PartnerControls"/>
    </lcf76f155ced4ddcb4097134ff3c332f>
  </documentManagement>
</p:properti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6AF14088-574A-4E25-9A0C-5BD500CEA1A3}">
  <ds:schemaRefs>
    <ds:schemaRef ds:uri="http://gemini/pivotcustomization/FormulaBarState"/>
  </ds:schemaRefs>
</ds:datastoreItem>
</file>

<file path=customXml/itemProps2.xml><?xml version="1.0" encoding="utf-8"?>
<ds:datastoreItem xmlns:ds="http://schemas.openxmlformats.org/officeDocument/2006/customXml" ds:itemID="{D701D170-9E1E-4FDD-83DA-CDBB88656679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AEA80160-3311-4DBE-9599-27790A512C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EBE436-BE59-47F9-A92C-BF1326BBB0E9}">
  <ds:schemaRefs>
    <ds:schemaRef ds:uri="http://gemini/pivotcustomization/ShowHidden"/>
  </ds:schemaRefs>
</ds:datastoreItem>
</file>

<file path=customXml/itemProps5.xml><?xml version="1.0" encoding="utf-8"?>
<ds:datastoreItem xmlns:ds="http://schemas.openxmlformats.org/officeDocument/2006/customXml" ds:itemID="{219E4A2A-2BE2-44DF-9B4C-D1F4272CA3E3}">
  <ds:schemaRefs>
    <ds:schemaRef ds:uri="http://gemini/pivotcustomization/ErrorCache"/>
  </ds:schemaRefs>
</ds:datastoreItem>
</file>

<file path=customXml/itemProps6.xml><?xml version="1.0" encoding="utf-8"?>
<ds:datastoreItem xmlns:ds="http://schemas.openxmlformats.org/officeDocument/2006/customXml" ds:itemID="{74FDD524-1790-4CF0-BA48-5F262730BDB2}">
  <ds:schemaRefs>
    <ds:schemaRef ds:uri="http://gemini/pivotcustomization/RelationshipAutoDetectionEnabled"/>
  </ds:schemaRefs>
</ds:datastoreItem>
</file>

<file path=customXml/itemProps7.xml><?xml version="1.0" encoding="utf-8"?>
<ds:datastoreItem xmlns:ds="http://schemas.openxmlformats.org/officeDocument/2006/customXml" ds:itemID="{A0F676FE-9734-4AED-ADAA-C0C30893A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8be8eb-b0dc-44fd-8235-96d4fa1c7732"/>
    <ds:schemaRef ds:uri="5c9893fe-5913-4e9f-85ee-6fb4c57503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8.xml><?xml version="1.0" encoding="utf-8"?>
<ds:datastoreItem xmlns:ds="http://schemas.openxmlformats.org/officeDocument/2006/customXml" ds:itemID="{FF0950F0-81E0-413B-92FF-36CB6A2F2382}">
  <ds:schemaRefs>
    <ds:schemaRef ds:uri="http://gemini/pivotcustomization/Diagrams"/>
  </ds:schemaRefs>
</ds:datastoreItem>
</file>

<file path=customXml/itemProps9.xml><?xml version="1.0" encoding="utf-8"?>
<ds:datastoreItem xmlns:ds="http://schemas.openxmlformats.org/officeDocument/2006/customXml" ds:itemID="{70D9D50B-4C87-4BC1-9670-6501223F482A}">
  <ds:schemaRefs>
    <ds:schemaRef ds:uri="http://gemini/pivotcustomization/TableOrder"/>
  </ds:schemaRefs>
</ds:datastoreItem>
</file>

<file path=customXml/itemProps10.xml><?xml version="1.0" encoding="utf-8"?>
<ds:datastoreItem xmlns:ds="http://schemas.openxmlformats.org/officeDocument/2006/customXml" ds:itemID="{6ADFA96C-C780-49B1-A40A-4BED42AA4E62}">
  <ds:schemaRefs>
    <ds:schemaRef ds:uri="http://gemini/pivotcustomization/ManualCalcMode"/>
  </ds:schemaRefs>
</ds:datastoreItem>
</file>

<file path=customXml/itemProps11.xml><?xml version="1.0" encoding="utf-8"?>
<ds:datastoreItem xmlns:ds="http://schemas.openxmlformats.org/officeDocument/2006/customXml" ds:itemID="{AFB3B759-33EF-43F6-B06C-89053462BAB8}">
  <ds:schemaRefs>
    <ds:schemaRef ds:uri="http://gemini/pivotcustomization/IsSandboxEmbedded"/>
  </ds:schemaRefs>
</ds:datastoreItem>
</file>

<file path=customXml/itemProps12.xml><?xml version="1.0" encoding="utf-8"?>
<ds:datastoreItem xmlns:ds="http://schemas.openxmlformats.org/officeDocument/2006/customXml" ds:itemID="{A0779117-CB19-4381-BB0C-69E42E607964}">
  <ds:schemaRefs>
    <ds:schemaRef ds:uri="http://gemini/pivotcustomization/PowerPivotVersion"/>
  </ds:schemaRefs>
</ds:datastoreItem>
</file>

<file path=customXml/itemProps13.xml><?xml version="1.0" encoding="utf-8"?>
<ds:datastoreItem xmlns:ds="http://schemas.openxmlformats.org/officeDocument/2006/customXml" ds:itemID="{1A88393E-25AF-4AE5-885D-591B85678E84}">
  <ds:schemaRefs>
    <ds:schemaRef ds:uri="http://schemas.microsoft.com/office/infopath/2007/PartnerControls"/>
    <ds:schemaRef ds:uri="468be8eb-b0dc-44fd-8235-96d4fa1c7732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5c9893fe-5913-4e9f-85ee-6fb4c575034e"/>
  </ds:schemaRefs>
</ds:datastoreItem>
</file>

<file path=customXml/itemProps14.xml><?xml version="1.0" encoding="utf-8"?>
<ds:datastoreItem xmlns:ds="http://schemas.openxmlformats.org/officeDocument/2006/customXml" ds:itemID="{5E0190E1-F037-4BC4-8CF2-6AF4FCDCEF9C}">
  <ds:schemaRefs>
    <ds:schemaRef ds:uri="http://gemini/pivotcustomization/ShowImplicitMeasures"/>
  </ds:schemaRefs>
</ds:datastoreItem>
</file>

<file path=customXml/itemProps15.xml><?xml version="1.0" encoding="utf-8"?>
<ds:datastoreItem xmlns:ds="http://schemas.openxmlformats.org/officeDocument/2006/customXml" ds:itemID="{F73FF1A8-BF1A-4C37-8BFD-A403351E0318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32093635-E2D4-4D8B-B52C-DFC5ED7CC788}">
  <ds:schemaRefs>
    <ds:schemaRef ds:uri="http://gemini/pivotcustomization/TableXML_Calendar"/>
  </ds:schemaRefs>
</ds:datastoreItem>
</file>

<file path=customXml/itemProps17.xml><?xml version="1.0" encoding="utf-8"?>
<ds:datastoreItem xmlns:ds="http://schemas.openxmlformats.org/officeDocument/2006/customXml" ds:itemID="{758ED4C7-8A81-4873-92BD-65E6314DDD21}">
  <ds:schemaRefs>
    <ds:schemaRef ds:uri="http://gemini/pivotcustomization/SandboxNonEmpty"/>
  </ds:schemaRefs>
</ds:datastoreItem>
</file>

<file path=customXml/itemProps18.xml><?xml version="1.0" encoding="utf-8"?>
<ds:datastoreItem xmlns:ds="http://schemas.openxmlformats.org/officeDocument/2006/customXml" ds:itemID="{AA587BF2-7790-4486-9E8B-22C83856AB98}">
  <ds:schemaRefs>
    <ds:schemaRef ds:uri="http://gemini/pivotcustomization/ClientWindowXML"/>
  </ds:schemaRefs>
</ds:datastoreItem>
</file>

<file path=customXml/itemProps19.xml><?xml version="1.0" encoding="utf-8"?>
<ds:datastoreItem xmlns:ds="http://schemas.openxmlformats.org/officeDocument/2006/customXml" ds:itemID="{49303F59-069F-4529-9F39-6807897BDD47}">
  <ds:schemaRefs>
    <ds:schemaRef ds:uri="http://gemini/pivotcustomization/MeasureGridState"/>
  </ds:schemaRefs>
</ds:datastoreItem>
</file>

<file path=customXml/itemProps20.xml><?xml version="1.0" encoding="utf-8"?>
<ds:datastoreItem xmlns:ds="http://schemas.openxmlformats.org/officeDocument/2006/customXml" ds:itemID="{3E6CE7BF-F9D9-4E20-AB19-BAEF0C671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Calendar</vt:lpstr>
      <vt:lpstr>Timeregistrering</vt:lpstr>
      <vt:lpstr>Perioder</vt:lpstr>
      <vt:lpstr>Periode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Nanna Rasmussen</dc:creator>
  <cp:keywords/>
  <dc:description/>
  <cp:lastModifiedBy>Sebastian Jensen</cp:lastModifiedBy>
  <cp:revision/>
  <dcterms:created xsi:type="dcterms:W3CDTF">2022-03-18T08:37:50Z</dcterms:created>
  <dcterms:modified xsi:type="dcterms:W3CDTF">2024-01-17T11:01:03Z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0x0101004DFF724775B4A443BC0ECB6EF28AFD9D</vt:lpwstr>
  </property>
  <property fmtid="{D5CDD505-2E9C-101B-9397-08002B2CF9AE}" pid="3" name="MediaServiceImageTags">
    <vt:lpwstr/>
  </property>
</Properties>
</file>