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cardelejendomme-my.sharepoint.com/personal/sj_cardel-ejendomme_dk/Documents/Dokumenter/"/>
    </mc:Choice>
  </mc:AlternateContent>
  <xr:revisionPtr revIDLastSave="0" documentId="8_{05D68326-0937-4A49-BF27-E022E05634E5}" xr6:coauthVersionLast="47" xr6:coauthVersionMax="47" xr10:uidLastSave="{00000000-0000-0000-0000-000000000000}"/>
  <bookViews>
    <workbookView xWindow="-120" yWindow="-120" windowWidth="29040" windowHeight="15720" activeTab="5" xr2:uid="{CEDCED81-5D89-4B1C-BE75-EC3FD6C3C1BE}"/>
  </bookViews>
  <sheets>
    <sheet name="LEAD IN (Fyn)" sheetId="6" r:id="rId1"/>
    <sheet name="LEAD IN (Jylland)" sheetId="8" r:id="rId2"/>
    <sheet name="LEAD IN (Sjælland)" sheetId="2" r:id="rId3"/>
    <sheet name="STEP 1 NEGOTIATION" sheetId="3" r:id="rId4"/>
    <sheet name="STEP 2 DLA" sheetId="4" r:id="rId5"/>
    <sheet name="STEP 3 CLOSED" sheetId="13" r:id="rId6"/>
    <sheet name="STEP 0 LOST Sjælland" sheetId="18" r:id="rId7"/>
    <sheet name="STEP 0 LOST Jylland" sheetId="16" r:id="rId8"/>
    <sheet name="STEP 0 LOST Fyn" sheetId="17" r:id="rId9"/>
    <sheet name="Usikre Resights" sheetId="19" r:id="rId10"/>
    <sheet name="List" sheetId="12" r:id="rId11"/>
    <sheet name="Reminders" sheetId="10" r:id="rId12"/>
    <sheet name="Clean" sheetId="14" r:id="rId13"/>
    <sheet name="Thomas" sheetId="7" r:id="rId14"/>
  </sheets>
  <definedNames>
    <definedName name="_xlnm._FilterDatabase" localSheetId="0" hidden="1">'LEAD IN (Fyn)'!$A$1:$BI$1</definedName>
    <definedName name="_xlnm._FilterDatabase" localSheetId="1" hidden="1">'LEAD IN (Jylland)'!$A$1:$L$17</definedName>
    <definedName name="_xlnm._FilterDatabase" localSheetId="2" hidden="1">'LEAD IN (Sjælland)'!$A$1:$BI$46</definedName>
    <definedName name="_xlnm._FilterDatabase" localSheetId="6" hidden="1">'STEP 0 LOST Sjælland'!$A$1:$BH$1</definedName>
    <definedName name="_xlnm._FilterDatabase" localSheetId="3" hidden="1">'STEP 1 NEGOTIATION'!$A$1:$R$1</definedName>
    <definedName name="_xlnm._FilterDatabase" localSheetId="4" hidden="1">'STEP 2 DLA'!$B$1:$W$13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4" l="1"/>
  <c r="N15" i="14"/>
  <c r="O15" i="14" s="1"/>
  <c r="P15" i="14" s="1"/>
  <c r="H31" i="14"/>
  <c r="H30" i="14"/>
  <c r="H29" i="14"/>
  <c r="R3" i="14"/>
  <c r="R4" i="14" s="1"/>
  <c r="Q15" i="14" l="1"/>
  <c r="R15" i="14" s="1"/>
  <c r="H38" i="14"/>
  <c r="H10" i="14" l="1"/>
  <c r="H11" i="14"/>
  <c r="H12" i="14"/>
  <c r="H13" i="14"/>
  <c r="H14" i="14"/>
  <c r="H15" i="14"/>
  <c r="H16" i="14"/>
  <c r="H17" i="14"/>
  <c r="H18" i="14"/>
  <c r="H19" i="14"/>
  <c r="H22" i="14"/>
  <c r="H23" i="14"/>
  <c r="H24" i="14"/>
  <c r="H25" i="14"/>
  <c r="H26" i="14"/>
  <c r="H27" i="14"/>
  <c r="H28" i="14"/>
  <c r="H32" i="14"/>
  <c r="H33" i="14"/>
  <c r="H34" i="14"/>
  <c r="H35" i="14"/>
  <c r="H36" i="14"/>
  <c r="H37"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 i="14"/>
  <c r="M14" i="14" l="1"/>
  <c r="R14" i="14" l="1"/>
  <c r="P14" i="14"/>
  <c r="N14" i="14"/>
  <c r="Q14" i="14"/>
  <c r="O14" i="14"/>
  <c r="P3" i="14"/>
  <c r="P4" i="14" s="1"/>
  <c r="Q3" i="14"/>
  <c r="Q4" i="14" s="1"/>
  <c r="O3" i="14"/>
  <c r="O4" i="14" s="1"/>
  <c r="N3" i="14" l="1"/>
  <c r="N4"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Jacob Sørensen</author>
  </authors>
  <commentList>
    <comment ref="I49" authorId="0" shapeId="0" xr:uid="{5ACC46A2-DD84-42C6-A531-DE2F44C56B47}">
      <text>
        <r>
          <rPr>
            <sz val="11"/>
            <color theme="1"/>
            <rFont val="Calibri"/>
            <family val="2"/>
            <scheme val="minor"/>
          </rPr>
          <t>Jacob Sørensen:
a) 	Bebyggelse må opføres med en maksimal
højde på 8,5 m.
b) 	Mindst 10 % af arealet udlægges til friareal.
c) 	Langs Kongevejen udlægges et 25 m bredt
beplantningsbælte.
d) 	Byggeri skal holdes 50 meter fra
Kongevejens midte for at minimere støjgener.
e) 	Byggeri skal udformes med respekt for den
stedlige byggetradition, men kan fremtræde i et
nutidigt formsprog og udtryk.
f) 	Bebyggelse skal indpasses i det
omkringliggende terræn med respekt for de
landskabelige kvaliteter mellem land og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Magnus jensen</author>
    <author>Benjamin Cardel</author>
  </authors>
  <commentList>
    <comment ref="P5" authorId="0" shapeId="0" xr:uid="{0CD87E5F-5636-43AA-A25A-50A6CDBD4E26}">
      <text>
        <r>
          <rPr>
            <b/>
            <sz val="9"/>
            <color indexed="81"/>
            <rFont val="Tahoma"/>
            <family val="2"/>
          </rPr>
          <t>Magnus jensen:</t>
        </r>
        <r>
          <rPr>
            <sz val="9"/>
            <color indexed="81"/>
            <rFont val="Tahoma"/>
            <family val="2"/>
          </rPr>
          <t xml:space="preserve">
Vi har budt 2.5mkr for de 18 ha. løbetid 3 år med mulighed for 1 års forlængelse mod 500tkr</t>
        </r>
      </text>
    </comment>
    <comment ref="P6" authorId="0" shapeId="0" xr:uid="{7E4F9B13-C014-4273-90E8-2608DBE69F8B}">
      <text>
        <r>
          <rPr>
            <b/>
            <sz val="9"/>
            <color indexed="81"/>
            <rFont val="Tahoma"/>
            <family val="2"/>
          </rPr>
          <t>Magnus jensen:</t>
        </r>
        <r>
          <rPr>
            <sz val="9"/>
            <color indexed="81"/>
            <rFont val="Tahoma"/>
            <family val="2"/>
          </rPr>
          <t xml:space="preserve">
Vi har budt 2.5mkr for de 18 ha. løbetid 3 år med mulighed for 1 års forlængelse mod 500tkr</t>
        </r>
      </text>
    </comment>
    <comment ref="P13" authorId="0" shapeId="0" xr:uid="{5F5317A7-EE05-4DBE-8B8B-8C0D099B82C8}">
      <text>
        <r>
          <rPr>
            <b/>
            <sz val="9"/>
            <color indexed="81"/>
            <rFont val="Tahoma"/>
            <family val="2"/>
          </rPr>
          <t xml:space="preserve">Magnus jensen:
</t>
        </r>
        <r>
          <rPr>
            <b/>
            <sz val="8"/>
            <color indexed="81"/>
            <rFont val="Tahoma"/>
            <family val="2"/>
          </rPr>
          <t xml:space="preserve">
30.06.2023:
</t>
        </r>
        <r>
          <rPr>
            <sz val="8"/>
            <color indexed="81"/>
            <rFont val="Tahoma"/>
            <family val="2"/>
          </rPr>
          <t xml:space="preserve">Bent har prøvet at udstykke det i storparceller som rammelokalplan. Bent er selv bygningskonstruktør og har bygget mange huse.
Han vil ikke have 24mdr løbetid og knap 12 mdr. han er heller ikke vild med option. 
Vi må give ham et bud </t>
        </r>
        <r>
          <rPr>
            <b/>
            <sz val="8"/>
            <color indexed="81"/>
            <rFont val="Tahoma"/>
            <family val="2"/>
          </rPr>
          <t xml:space="preserve">
</t>
        </r>
        <r>
          <rPr>
            <b/>
            <sz val="9"/>
            <color indexed="81"/>
            <rFont val="Tahoma"/>
            <family val="2"/>
          </rPr>
          <t xml:space="preserve">
</t>
        </r>
        <r>
          <rPr>
            <b/>
            <sz val="8"/>
            <color indexed="81"/>
            <rFont val="Tahoma"/>
            <family val="2"/>
          </rPr>
          <t>15.06.2023</t>
        </r>
        <r>
          <rPr>
            <sz val="8"/>
            <color indexed="81"/>
            <rFont val="Tahoma"/>
            <family val="2"/>
          </rPr>
          <t xml:space="preserve">
Vi har snakket med konen. Der er interesse fra andre, så vi skal bare give et bud</t>
        </r>
      </text>
    </comment>
    <comment ref="P15" authorId="1" shapeId="0" xr:uid="{236697B6-212E-41FC-A2B1-8F0541C31075}">
      <text>
        <r>
          <rPr>
            <b/>
            <sz val="9"/>
            <color indexed="81"/>
            <rFont val="Tahoma"/>
            <family val="2"/>
          </rPr>
          <t>Benjamin Cardel:</t>
        </r>
        <r>
          <rPr>
            <sz val="9"/>
            <color indexed="81"/>
            <rFont val="Tahoma"/>
            <family val="2"/>
          </rPr>
          <t xml:space="preserve">
17-07: Bud sendt afsted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Magnus jensen</author>
  </authors>
  <commentList>
    <comment ref="T7" authorId="0" shapeId="0" xr:uid="{D1CAE3EC-ECFE-4C38-8304-E4E5F7E8C652}">
      <text>
        <r>
          <rPr>
            <b/>
            <sz val="9"/>
            <color indexed="81"/>
            <rFont val="Tahoma"/>
            <family val="2"/>
          </rPr>
          <t>Benjamin:
07.07.2023</t>
        </r>
        <r>
          <rPr>
            <sz val="9"/>
            <color indexed="81"/>
            <rFont val="Tahoma"/>
            <family val="2"/>
          </rPr>
          <t xml:space="preserve">
Sendt udkast til optionsaftale afsted. Venter på respons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Magnus jensen</author>
    <author>Benjamin Cardel</author>
  </authors>
  <commentList>
    <comment ref="J23" authorId="0" shapeId="0" xr:uid="{ABBEC0A8-5756-451C-A24D-853CC9CACFC6}">
      <text>
        <r>
          <rPr>
            <b/>
            <sz val="9"/>
            <color indexed="81"/>
            <rFont val="Tahoma"/>
            <family val="2"/>
          </rPr>
          <t>Magnus jensen:</t>
        </r>
        <r>
          <rPr>
            <sz val="9"/>
            <color indexed="81"/>
            <rFont val="Tahoma"/>
            <family val="2"/>
          </rPr>
          <t xml:space="preserve">
Klaus kan sit shit. Han vil have:
1. Revision af kommuneplan, da den er helt skæv ift areal
2. byggemeterpris + man skal gå efter en så høj bb% 
</t>
        </r>
      </text>
    </comment>
    <comment ref="J28" authorId="1" shapeId="0" xr:uid="{2D7363A9-49BD-408B-BDBA-3C1C8B1846CD}">
      <text>
        <r>
          <rPr>
            <b/>
            <sz val="9"/>
            <color indexed="81"/>
            <rFont val="Tahoma"/>
            <family val="2"/>
          </rPr>
          <t>Benjamin Cardel:</t>
        </r>
        <r>
          <rPr>
            <sz val="9"/>
            <color indexed="81"/>
            <rFont val="Tahoma"/>
            <family val="2"/>
          </rPr>
          <t xml:space="preserve">
"Gammel" mand
Han har ikke det store ordforråd. Han venter på kommunen kommer og køber - spurgte om de havde vist interesse. "NÆH!"
Jeg er ude af denne. Tror han har KOL + ramt af alderdom oppe I knoppen. Ikke sjovt at snakke med.</t>
        </r>
      </text>
    </comment>
    <comment ref="S42" authorId="1" shapeId="0" xr:uid="{7C347D45-4C72-4780-9428-573AB7A24023}">
      <text>
        <r>
          <rPr>
            <b/>
            <sz val="9"/>
            <color indexed="81"/>
            <rFont val="Tahoma"/>
            <family val="2"/>
          </rPr>
          <t>Benjamin Cardel:</t>
        </r>
        <r>
          <rPr>
            <sz val="9"/>
            <color indexed="81"/>
            <rFont val="Tahoma"/>
            <family val="2"/>
          </rPr>
          <t xml:space="preserve">
Punkter han kom ind på efter dialog med advokat/rådgiver
1) Han var ikke helt tilfreds med ingen penge up-font. Fik dog besnakket ham om at de 500 tkr. Der kommer efter 1 års forlængelse, er penge han er garanteret at beholde.
2) Lokalplansarbejde
Han mente ikke Arkitema var rette valg. Han nævnte noget med at lokal virksomhed har direkte vej igennem til kommunen. Ved ikke hvad han kaldte dem "Skel/Skil Slagelse" meget utydeligt hvad han sagde.
3) Aftalen skal læses igennem, og så skal der specificeres at Keld modtager al materiale der undervejs er tilvejebragt, hvis aftale falder til jorden. Jordbundsprøver/skitser/lokalplansmateriale
4) Garanti af købesum
Han ville gerne have at vi stillede garanti for købesum ved underskrift. Sagde at det slet ikke kunne lade sig gøre. Dog nævnte jeg at vi måske kunne formulere, at 3. part (Når vi får nogen med ombord) kræves at stille garanti (morderselskabs) for beløb han er berettiget.
5) Moms
Keld nævnte at de 10 mkr skal være eks. moms. Det er lidt op ad bakke. Tror ikke handel kan momsoptimeres. Han sagde dog at "sådan er alle handler indenfor dette område". Men arealet er med i rammelokalplan, derfor tror jeg allerede at der er sket en værdistigning, der udfordre P/S momshåndtering, og der er ikke noget byggesæt med i handel, så den er ret tricky.
Han vender rigtigt retur om 3 uger, hvor advokaten er hjemvendt fra ferie.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Benjamin Cardel</author>
  </authors>
  <commentList>
    <comment ref="L5" authorId="0" shapeId="0" xr:uid="{64B7FDA9-AA83-4241-BE70-5F60AE12BCA0}">
      <text>
        <r>
          <rPr>
            <b/>
            <sz val="9"/>
            <color indexed="81"/>
            <rFont val="Tahoma"/>
            <family val="2"/>
          </rPr>
          <t>Benjamin Cardel:</t>
        </r>
        <r>
          <rPr>
            <sz val="9"/>
            <color indexed="81"/>
            <rFont val="Tahoma"/>
            <family val="2"/>
          </rPr>
          <t xml:space="preserve">
30.06.2023
Snakket med Rasmus d.d. Han fortalte at de er igang med at udvikle projekt med almennyttige boliger.
Rasmus nævnte at de kun var interesseret I almennyttige boliger, og han var interesseret i at sælge tæt-lav / dobbelt-huse - før opført.
omkring 22 enheder i dobbelthus
tror der var tale om få tæt-lav. Får skitser tilsendt mandag 03.07.2023 - så kigger jeg nærmere.
OBS: Overvej finders fee model. </t>
        </r>
      </text>
    </comment>
  </commentList>
</comments>
</file>

<file path=xl/sharedStrings.xml><?xml version="1.0" encoding="utf-8"?>
<sst xmlns="http://schemas.openxmlformats.org/spreadsheetml/2006/main" count="1685" uniqueCount="1082">
  <si>
    <t>ADRESSE</t>
  </si>
  <si>
    <t>KOMMUNE</t>
  </si>
  <si>
    <t>KONTAKTPERSON</t>
  </si>
  <si>
    <t>TELEFON</t>
  </si>
  <si>
    <t>MAIL</t>
  </si>
  <si>
    <t>m2</t>
  </si>
  <si>
    <t>KOMMUNALPLAN</t>
  </si>
  <si>
    <t>LOKALPLAN</t>
  </si>
  <si>
    <t>FORMÅL</t>
  </si>
  <si>
    <t>INTERN</t>
  </si>
  <si>
    <t>NEXT STEP</t>
  </si>
  <si>
    <t>NOTE</t>
  </si>
  <si>
    <t>BC</t>
  </si>
  <si>
    <t>Tjørnesti 25, Løjt Kirkeby</t>
  </si>
  <si>
    <t>Arbenraa</t>
  </si>
  <si>
    <t>Jeannette Nielsen</t>
  </si>
  <si>
    <t>92 14 80 08</t>
  </si>
  <si>
    <t>Ja</t>
  </si>
  <si>
    <t>Åben-lav</t>
  </si>
  <si>
    <t>Den Gyldne Middelvej 12, 7330</t>
  </si>
  <si>
    <t>Brande</t>
  </si>
  <si>
    <t>Britta Baunsgaard Baastrup</t>
  </si>
  <si>
    <t>20 85 00 71</t>
  </si>
  <si>
    <t>Ja - 2023 (Forslag)</t>
  </si>
  <si>
    <t>Ølholm Kærvej (Ølholm By, Langskov, 15aq)</t>
  </si>
  <si>
    <t>Hedensted</t>
  </si>
  <si>
    <t>Ole Jørn Jakobsen</t>
  </si>
  <si>
    <t>27 45 48 98</t>
  </si>
  <si>
    <t>Ja - 2014</t>
  </si>
  <si>
    <t>Kontakt</t>
  </si>
  <si>
    <t>Ligger ved landbrugsmælger (I Vejle)</t>
  </si>
  <si>
    <t>Søndervang 7L, Ølholm, 7160</t>
  </si>
  <si>
    <t>Kristian Guldahl Smedegaard</t>
  </si>
  <si>
    <t>40 72 52 97</t>
  </si>
  <si>
    <t>Ølholm Bygade 40, Ølholm, 7160</t>
  </si>
  <si>
    <t>Kristian Frede Bundgaard</t>
  </si>
  <si>
    <t>22.290 (+18.600 rekreativt)</t>
  </si>
  <si>
    <t>Buskvej 5, Hammerum, 7400 Herning</t>
  </si>
  <si>
    <t>Herning</t>
  </si>
  <si>
    <t>Jørgen Vindum Sand</t>
  </si>
  <si>
    <t>ca 60.000</t>
  </si>
  <si>
    <t>Ja - 2023</t>
  </si>
  <si>
    <t>Åben / tæt / kompakt</t>
  </si>
  <si>
    <t>Forsøgt kontakt</t>
  </si>
  <si>
    <t>Skivevej 41, 7451 Sunds</t>
  </si>
  <si>
    <t>Lene Vestergaard Damholdt</t>
  </si>
  <si>
    <t>Ja - 2010</t>
  </si>
  <si>
    <t xml:space="preserve">Åben lav </t>
  </si>
  <si>
    <t>Forsøg kontakt</t>
  </si>
  <si>
    <t>Ligner lokalplan er udnyttet</t>
  </si>
  <si>
    <t xml:space="preserve">BFE 100529330 - Ejendom uden officiel adresse, beliggende i 7500 Holstebro. </t>
  </si>
  <si>
    <t>Holstebro</t>
  </si>
  <si>
    <t>Ole Aaberg</t>
  </si>
  <si>
    <t>Ja - 2006</t>
  </si>
  <si>
    <t>Åben lav  - frit lig. 1000kvm</t>
  </si>
  <si>
    <t>Skanderborgvej 196, Egebjerg, 8700</t>
  </si>
  <si>
    <t>Horsens</t>
  </si>
  <si>
    <t>Lars Sloth-Egholm</t>
  </si>
  <si>
    <t>Tiny Houses og Tæt-lav</t>
  </si>
  <si>
    <t>Vent på mail</t>
  </si>
  <si>
    <t xml:space="preserve">Han har sendt min mail videre til hans ejendomsmægler. </t>
  </si>
  <si>
    <t>Enkehøj 100, 7330 Brande</t>
  </si>
  <si>
    <t>Ikast-Brande</t>
  </si>
  <si>
    <t>Ulrik Skjærris</t>
  </si>
  <si>
    <t>81.000 + 45.000 rekreativ</t>
  </si>
  <si>
    <t>Ja - 2022</t>
  </si>
  <si>
    <t>1 ha tæt lav / 7 ha åben</t>
  </si>
  <si>
    <t>forsøg kontakt</t>
  </si>
  <si>
    <t>8.1 x 1.5mkr	=	12.150.000
4.5 x 300tkr 	=	 1.350.000
potentielt bud	=	13.500.000</t>
  </si>
  <si>
    <t>Rugvang 8, 6640 Lunderskov</t>
  </si>
  <si>
    <t>Kolding</t>
  </si>
  <si>
    <t>Gert Kurt Simson</t>
  </si>
  <si>
    <t>81 73 56 53</t>
  </si>
  <si>
    <t>Ja - forslag 2023</t>
  </si>
  <si>
    <t>Åben-lav &amp; tæt-lav</t>
  </si>
  <si>
    <t>Har allerede en aftale med nogle (sagde ikke hvem eller hvornår den udløb...). Men han vil kontakte os hvis de falder fra.</t>
  </si>
  <si>
    <t>Koralvænget 1, 6640 Lunderskov</t>
  </si>
  <si>
    <t>Tine Nielsen Fries / Andreas Wolff Fries</t>
  </si>
  <si>
    <t>21 60 34 70/26 74 28 09</t>
  </si>
  <si>
    <t>Ja - Forslag men 2006</t>
  </si>
  <si>
    <t>Vester Ringgade 12, Ølby, 7600 Struer</t>
  </si>
  <si>
    <t xml:space="preserve">Struer </t>
  </si>
  <si>
    <t>Vivi Raunsbæk Dahl</t>
  </si>
  <si>
    <t>Henrik: 4013 4200 / Vivi: 8844 4121</t>
  </si>
  <si>
    <t>Ja - 2007</t>
  </si>
  <si>
    <t>Åben/tæt - Mest parcel 800kvm lidt tæt lav</t>
  </si>
  <si>
    <t>Kontakt  igen, vivi kørte bil</t>
  </si>
  <si>
    <t>Mejslingvej 23, Jerlev, 7100 Vejle</t>
  </si>
  <si>
    <t>Vejle</t>
  </si>
  <si>
    <t>Peter Bank Nielsen</t>
  </si>
  <si>
    <t>75 82 90 11</t>
  </si>
  <si>
    <t>Ja - 2009</t>
  </si>
  <si>
    <t>Åben lav</t>
  </si>
  <si>
    <t>Venter på at han ringer</t>
  </si>
  <si>
    <t>Vi har sendt et bud til ham, hvis de ændre mening om at ville sælge grunden.</t>
  </si>
  <si>
    <t>Gimlevej 1</t>
  </si>
  <si>
    <t>Tæt-lav 36 enheder</t>
  </si>
  <si>
    <t>https://app.resights.dk/gimlevej-1/100084087
Det ligner noget de selv udvikler, men skal gives et skud.</t>
  </si>
  <si>
    <t>Ribevej 35, Ødsted, 7100 </t>
  </si>
  <si>
    <t>Mads Ole Selmer Mogensen</t>
  </si>
  <si>
    <t>21 25 40 44</t>
  </si>
  <si>
    <t>Åben (primært) &amp; Tæt-lav</t>
  </si>
  <si>
    <t>Der er mægler på i vejle, bent eller brent</t>
  </si>
  <si>
    <t>Mosegårdsvangen 36, Spørring, 8380 Trige</t>
  </si>
  <si>
    <t>Aarhus</t>
  </si>
  <si>
    <t>Poul Vilstrup Andersen</t>
  </si>
  <si>
    <t>23 68 80 25 / 26 18 54 48</t>
  </si>
  <si>
    <t>Ja - 2017/2022 tillæg</t>
  </si>
  <si>
    <t>Vejlevej 130, 7000</t>
  </si>
  <si>
    <t xml:space="preserve">Fredericia </t>
  </si>
  <si>
    <t>Hans Sandager</t>
  </si>
  <si>
    <t>hans@sandager.com</t>
  </si>
  <si>
    <t xml:space="preserve">aftalt møde </t>
  </si>
  <si>
    <t>Havemøllevej 72, Torpet</t>
  </si>
  <si>
    <t>Ringsted</t>
  </si>
  <si>
    <t>NAVNEBESKYTTELSE</t>
  </si>
  <si>
    <t>Holbækvej 103, Benløse</t>
  </si>
  <si>
    <t>Peter Nicolaj Simonsen</t>
  </si>
  <si>
    <t>Åshøjvej 2</t>
  </si>
  <si>
    <t>Køge</t>
  </si>
  <si>
    <t>Jørgen Hesselbjerg Mikkelsen</t>
  </si>
  <si>
    <t>Selsøvej 27</t>
  </si>
  <si>
    <t>Frederikssund</t>
  </si>
  <si>
    <t>Morten Alfastsen</t>
  </si>
  <si>
    <t>Benjamin tager lead på denne. Vi har besøgt ham før.</t>
  </si>
  <si>
    <t>Smørum Bygade 40, Smørumovre</t>
  </si>
  <si>
    <t>Egedal</t>
  </si>
  <si>
    <t>Claus Buck Rasmussen</t>
  </si>
  <si>
    <t>Thomas har muligvis selv genoptaget kontakt med Claus. Hør ad. Ellers er det fint at ringe og booke møde ind.</t>
  </si>
  <si>
    <t>Dyndetvej 9</t>
  </si>
  <si>
    <t>Anders Frandsen</t>
  </si>
  <si>
    <t>Anders lader vi ligge - Vi er igang med at udvikle et konkurrerende areal.</t>
  </si>
  <si>
    <t>Smørum Bygade 17, Smørumovre</t>
  </si>
  <si>
    <t>Claus igen - Thomas har den måske</t>
  </si>
  <si>
    <t>Schæfergårdsvej 17, Smørumovre</t>
  </si>
  <si>
    <t>Peder Sunny Damgaard Pedersen</t>
  </si>
  <si>
    <t>Peder har aftale med anden på perspektiv areal. (Sidste gang vi snakkede med ham.) Fin at genbesøge casen og se om vi har mulighed for at lave aftale ved udløb.</t>
  </si>
  <si>
    <t>Hestehavevej 14A</t>
  </si>
  <si>
    <t>Faxe</t>
  </si>
  <si>
    <t>Per Pedersen</t>
  </si>
  <si>
    <t>hestehave14@gmail.com</t>
  </si>
  <si>
    <t>Zoneudlæg (Perspektiv)</t>
  </si>
  <si>
    <t>vil gerne en mail 14-09-23 - forpagter jorden - følg op start okt</t>
  </si>
  <si>
    <t xml:space="preserve"> 14-09-23</t>
  </si>
  <si>
    <t>Faxevej 33</t>
  </si>
  <si>
    <t>Hans Henrik Kragh</t>
  </si>
  <si>
    <t xml:space="preserve">booket </t>
  </si>
  <si>
    <t>Gl Strandvej 28</t>
  </si>
  <si>
    <t>Benløse By 14F, Benløse</t>
  </si>
  <si>
    <t>Morten Qwist</t>
  </si>
  <si>
    <t>ingen numre virker på krak eller resights kun det jeg har noteret telefonsvare x 1</t>
  </si>
  <si>
    <t>Sorø Landevej 131, Båslunde</t>
  </si>
  <si>
    <t>Slagelse</t>
  </si>
  <si>
    <t>Kirstine Elise Bagge Melchior</t>
  </si>
  <si>
    <t xml:space="preserve"> kan ikke finde nummer </t>
  </si>
  <si>
    <t>Smørum Nordre Gade 15, Smørumovre</t>
  </si>
  <si>
    <t>Lars Thygesen</t>
  </si>
  <si>
    <t>Fingerplan</t>
  </si>
  <si>
    <t>ikke super spændende</t>
  </si>
  <si>
    <t>Ejbyvej 32</t>
  </si>
  <si>
    <t>Anne Vibeke</t>
  </si>
  <si>
    <t>21 26 94 54</t>
  </si>
  <si>
    <t>vibeke@knoechel.dk</t>
  </si>
  <si>
    <t xml:space="preserve">ønsker tilbud, hvem er vi og options aftale </t>
  </si>
  <si>
    <t>Slangslundevej 5, Slangerup</t>
  </si>
  <si>
    <t>Jens Christian Jensen</t>
  </si>
  <si>
    <t xml:space="preserve">kan ikke finde jordstykket </t>
  </si>
  <si>
    <t>Byager 19, Nr Hvalsø</t>
  </si>
  <si>
    <t>Lejre</t>
  </si>
  <si>
    <t>Carsten Marti-Nielsen</t>
  </si>
  <si>
    <t xml:space="preserve">fredning på 5a arealet, 1 år til 4cq skal udvikles, prøv at høre om kontrakten </t>
  </si>
  <si>
    <t xml:space="preserve">Skibbyvej 2, 4050 </t>
  </si>
  <si>
    <t>Vivi Hjorth</t>
  </si>
  <si>
    <t>kan ikke finde nummer</t>
  </si>
  <si>
    <t>Nederskovvej 11, Lillevang</t>
  </si>
  <si>
    <t>Holbæk</t>
  </si>
  <si>
    <t>Etatsråd Johannes Theodorus Suhrs</t>
  </si>
  <si>
    <t>BFE: 1307597</t>
  </si>
  <si>
    <t>Bjarne Victor Johansen</t>
  </si>
  <si>
    <t>tlf svare: x2</t>
  </si>
  <si>
    <t>Badstedvej 1</t>
  </si>
  <si>
    <t>Gunhild Annette Pedersen</t>
  </si>
  <si>
    <t xml:space="preserve">ønsker ikke at sælge </t>
  </si>
  <si>
    <t>Roskildevej 290, Benløse</t>
  </si>
  <si>
    <t>Frank Egebjerg Nielsen</t>
  </si>
  <si>
    <t>vntransport@mail.dk</t>
  </si>
  <si>
    <t>skal have mødeindkaldelse, mail er noteret, aftalt møde den 19.10.23 kl 12</t>
  </si>
  <si>
    <t>BFE 100189437</t>
  </si>
  <si>
    <t>Henrik Buck Rasmussen</t>
  </si>
  <si>
    <t>22679205/57809205</t>
  </si>
  <si>
    <t xml:space="preserve">tlf svare: x1 begge numre </t>
  </si>
  <si>
    <t>Brostykkevej 212, Avedøre</t>
  </si>
  <si>
    <t>Hvidovre</t>
  </si>
  <si>
    <t>Rita Leth Knudsen</t>
  </si>
  <si>
    <t>Skenkelsøvej 12, Skenkelsø</t>
  </si>
  <si>
    <t>Allan Struve</t>
  </si>
  <si>
    <t>Havrebjergvej 10, Skellerød</t>
  </si>
  <si>
    <t>Jørgen Smidt Hansen</t>
  </si>
  <si>
    <t xml:space="preserve">nummer virker ikke, kan ikke finde andet </t>
  </si>
  <si>
    <t>Esterhøjvej 70</t>
  </si>
  <si>
    <t>Odsherred</t>
  </si>
  <si>
    <t>Steen David Hansen</t>
  </si>
  <si>
    <t xml:space="preserve">vil ikke sælge </t>
  </si>
  <si>
    <t>Esterhøjvej 75, 4550</t>
  </si>
  <si>
    <t>Sandra Ingemann Petersen</t>
  </si>
  <si>
    <t>Vigerstedvej 8, Vigersted</t>
  </si>
  <si>
    <t>Christoffer Dahl-Jørgensen</t>
  </si>
  <si>
    <t>29 92 99 63</t>
  </si>
  <si>
    <t>cjoergensen@pm.me</t>
  </si>
  <si>
    <t xml:space="preserve">møde kl 10 03.10 - invitation afsendt </t>
  </si>
  <si>
    <t>Harekærvej 8, Ejby</t>
  </si>
  <si>
    <t>Jyte Marie Metzcen</t>
  </si>
  <si>
    <t>?</t>
  </si>
  <si>
    <t xml:space="preserve">kan ikke finde nummer </t>
  </si>
  <si>
    <t>Skenkelsøvej 13, Skenkelsø</t>
  </si>
  <si>
    <t>Boet efter Henrik H Hansen</t>
  </si>
  <si>
    <t>Troldemosevej 3, Laugø, 3200 Helsinge</t>
  </si>
  <si>
    <t>Gribskov</t>
  </si>
  <si>
    <t>Boet efter Børge Demant Nielsen</t>
  </si>
  <si>
    <t>Kommuneplan 2021, 1.b.29</t>
  </si>
  <si>
    <t>Specifik anvendelse er angivet til åben-lav boligbebyggelse, tæt-lav boligbebyggelse, etageboligbebyggelse, område til offentlige formål, daginstitutioner</t>
  </si>
  <si>
    <t>DØD</t>
  </si>
  <si>
    <t>Kildemosevej 6, Meløse</t>
  </si>
  <si>
    <t>Hillerød</t>
  </si>
  <si>
    <t>Knud Sylvest Pedersen</t>
  </si>
  <si>
    <t>Skelbækvej 131</t>
  </si>
  <si>
    <t>Erik le Fevre Simonsen</t>
  </si>
  <si>
    <t>Stadionvej 2</t>
  </si>
  <si>
    <t>Jørn Nestler Bendtsen</t>
  </si>
  <si>
    <t>tlf svare: x1</t>
  </si>
  <si>
    <t>Omfartsvejen 14b</t>
  </si>
  <si>
    <t>Jacob Søgaard Bæch Nielsen</t>
  </si>
  <si>
    <t>Brønsholmvej 10A, Brønsholm 2980 Kokkedal</t>
  </si>
  <si>
    <t>Fredensborg</t>
  </si>
  <si>
    <t>Betina Maj Rendtorff Mølvang</t>
  </si>
  <si>
    <t>22 89 80 10</t>
  </si>
  <si>
    <t>KB20 (vedtaget) KT02 (udlæg) LB88 udlæg</t>
  </si>
  <si>
    <t>nummer til lars og betinas holdning  tel svare x1</t>
  </si>
  <si>
    <t>Græstedvejen 71A, 3250 Gilleleje</t>
  </si>
  <si>
    <t>Niels Finn Østergaard Larsen - 88 år</t>
  </si>
  <si>
    <t>48301602/40203758</t>
  </si>
  <si>
    <t>Kommunalplan 2021 2.b.26 + 2.b.22</t>
  </si>
  <si>
    <t>ingen regulering</t>
  </si>
  <si>
    <t>60591060 søren larsen er søn  nielslarsen@pc.dk</t>
  </si>
  <si>
    <t>Gjelstensåsen 4</t>
  </si>
  <si>
    <t>Jørgen Emil Rosbøg</t>
  </si>
  <si>
    <t>Birkholm 4</t>
  </si>
  <si>
    <t>Lars Kjeldkvist Rasmussen</t>
  </si>
  <si>
    <t xml:space="preserve">nummer virker ikke, kan ikke finde det rigtige </t>
  </si>
  <si>
    <t>Havbogårdsvej 1, Sølrød</t>
  </si>
  <si>
    <t>Solrød</t>
  </si>
  <si>
    <t>Ejrebækslund APS</t>
  </si>
  <si>
    <t>48229101/48285105</t>
  </si>
  <si>
    <t>tina@bernt-nielsen.dk</t>
  </si>
  <si>
    <t>Forslag til kommuneplan</t>
  </si>
  <si>
    <t>søren bernt nielsen er direktør sekretær tina@bernt-nielsen.dk - mail sendt - opfølgning oktober måned</t>
  </si>
  <si>
    <t>Ølbyvej 180</t>
  </si>
  <si>
    <t>Torben Petersen</t>
  </si>
  <si>
    <t>56169918/40409918/51513096</t>
  </si>
  <si>
    <t xml:space="preserve">skal ikke købes, dårlig jord </t>
  </si>
  <si>
    <t>Sorøvej 44, 4171 Glumsø</t>
  </si>
  <si>
    <t>Næstved</t>
  </si>
  <si>
    <t>Hans Erik Larsen</t>
  </si>
  <si>
    <t>3024 6504</t>
  </si>
  <si>
    <t>Kommunalplan (2021)</t>
  </si>
  <si>
    <t>Åben / Tæt lav</t>
  </si>
  <si>
    <t>RING</t>
  </si>
  <si>
    <t>tlf svare x1</t>
  </si>
  <si>
    <t>Skenkelsøvej 2, Skenkelsø</t>
  </si>
  <si>
    <t>Bjarne Erdman Vigh</t>
  </si>
  <si>
    <t>Frederiksborgvej 57, Skenkelsø</t>
  </si>
  <si>
    <t>Boet efter Palle Bent Dan</t>
  </si>
  <si>
    <t xml:space="preserve">Skolelodden 2, 3600 </t>
  </si>
  <si>
    <t>Peter Mortensen</t>
  </si>
  <si>
    <t>4731 1151</t>
  </si>
  <si>
    <t xml:space="preserve">nummer virker ikke har også prøvet 47174892 som ej heller har forbindelse </t>
  </si>
  <si>
    <t>Ågerupvej 100, Ågerup</t>
  </si>
  <si>
    <t>Niels Gandløse-Olesen</t>
  </si>
  <si>
    <t xml:space="preserve">tel svare x1 </t>
  </si>
  <si>
    <t>Kongevejen 64, Asminderød,3480 Fredensborg</t>
  </si>
  <si>
    <t>Scanvet A/S</t>
  </si>
  <si>
    <t>Kommuneplan 2022, fb34</t>
  </si>
  <si>
    <t>vil ikke sælge</t>
  </si>
  <si>
    <t>Søbæksparken 131, 4450 Jyderup</t>
  </si>
  <si>
    <t>Finn Jørgen Jensen</t>
  </si>
  <si>
    <t>3672 0861</t>
  </si>
  <si>
    <t xml:space="preserve">nummer virker ikke </t>
  </si>
  <si>
    <t>Høedvej 29</t>
  </si>
  <si>
    <t>Kenneth Lund Alpacho</t>
  </si>
  <si>
    <t>Troldemosevej 5, Laugø, 3200 Helsinge</t>
  </si>
  <si>
    <t>Mogens Due Pedersen</t>
  </si>
  <si>
    <t>21477542/61797542</t>
  </si>
  <si>
    <t>Rammelokalplan (2018)</t>
  </si>
  <si>
    <t>tel svare x3</t>
  </si>
  <si>
    <t>Maglekærvej 8, Gørløse</t>
  </si>
  <si>
    <t>Lotte Bøgh Lander</t>
  </si>
  <si>
    <t>48 19 50 05</t>
  </si>
  <si>
    <t>Stestrupvej 32</t>
  </si>
  <si>
    <t>Thorskovgaard A/S</t>
  </si>
  <si>
    <t>følg op start dec, aftalt match pris</t>
  </si>
  <si>
    <t xml:space="preserve">direktør - Jørgen Boesen eftermiddag eller formiddag torsdag virker flink - følg op på den pris han ønsker </t>
  </si>
  <si>
    <t>Falkensteenvej 7A, 4200 Slagelse</t>
  </si>
  <si>
    <t>Mikael Andersen</t>
  </si>
  <si>
    <t>2021 9.b7 + perspektiv</t>
  </si>
  <si>
    <t>Åben/lav</t>
  </si>
  <si>
    <t>8 - 1,5 bebyggelses %  skel.dk gitte lysehøj - ager jord - asbjerggaard@asbjerggaard.net</t>
  </si>
  <si>
    <t>Store Rørbækvej 10B, St. Rørbæk</t>
  </si>
  <si>
    <t>Jeanette Lykke Skiversen</t>
  </si>
  <si>
    <t>Landevejen 55, 4684 </t>
  </si>
  <si>
    <t>Malthe Foght</t>
  </si>
  <si>
    <t>40 20 32 42 / 55 56 32 42</t>
  </si>
  <si>
    <t>Kommuneplan (2021)</t>
  </si>
  <si>
    <t>BFE: 100393471</t>
  </si>
  <si>
    <t>Roskilde</t>
  </si>
  <si>
    <t>Aage Bangs fond</t>
  </si>
  <si>
    <t>Ørslev Gade 5, 4100</t>
  </si>
  <si>
    <t>Flemming Orla Nielsen</t>
  </si>
  <si>
    <t>Åben / Tæt</t>
  </si>
  <si>
    <t>Brandskov 17, Vråmose</t>
  </si>
  <si>
    <t>Henrik Holleüfer Nielsen</t>
  </si>
  <si>
    <t>Gammel Roskildevej 7</t>
  </si>
  <si>
    <t>John Erwin Birk Jensen</t>
  </si>
  <si>
    <t>Roskildevej 345, Ågerup</t>
  </si>
  <si>
    <t>Bent Rasmussen</t>
  </si>
  <si>
    <t>Favrbovej 1, 4591 Føllenslev</t>
  </si>
  <si>
    <t>Kalundborg</t>
  </si>
  <si>
    <t>Peer Dreehn</t>
  </si>
  <si>
    <t>59 26 83 66</t>
  </si>
  <si>
    <t>Tæt lav</t>
  </si>
  <si>
    <t>Vi indgår aftale med naboareal. Her vil vi søge om at udvide naboarealets ramme. Så måske vi skal lade denne ligge, da det taler imod at udvide den anden ramme.</t>
  </si>
  <si>
    <t>Sallevvej 35</t>
  </si>
  <si>
    <t>Jørgen Michael Olsen</t>
  </si>
  <si>
    <t>Gevninge Vestvej</t>
  </si>
  <si>
    <t>Torben Nøies Goldin</t>
  </si>
  <si>
    <t>Ringstedvej 219, Kvanløse, 4300 Holbæk</t>
  </si>
  <si>
    <t>Elise Birgitte Wessel</t>
  </si>
  <si>
    <t>5918 5981</t>
  </si>
  <si>
    <t>Lokalplan (anno 2001)</t>
  </si>
  <si>
    <t>jf. Kom.plan = åben/tætlav</t>
  </si>
  <si>
    <t>Bygaden 9, Kundby, 4520 Svinninge</t>
  </si>
  <si>
    <t>Vagn Skovgaard</t>
  </si>
  <si>
    <t xml:space="preserve">Kommunalplan </t>
  </si>
  <si>
    <t xml:space="preserve">07-09-2023: Forsøgte kald </t>
  </si>
  <si>
    <t>Ramsømaglevej 27</t>
  </si>
  <si>
    <t>Johannes Nygaard</t>
  </si>
  <si>
    <t>Gimlingevej 16, Flakkebjerg, 4200</t>
  </si>
  <si>
    <t>Knud Erik Kristensen</t>
  </si>
  <si>
    <t>2299 7515</t>
  </si>
  <si>
    <t>Kommunalplan</t>
  </si>
  <si>
    <t>Lokalplan (2005)</t>
  </si>
  <si>
    <t>Min. udstykning 700m2 grund. 2023-08-10 forsøgt ring</t>
  </si>
  <si>
    <t>Store Lyngbyvej 60, 3400 Hillerød</t>
  </si>
  <si>
    <t>Kirsen Seestern Christoffersen</t>
  </si>
  <si>
    <t>nummer virker ikke, kan ikke finde andre</t>
  </si>
  <si>
    <t>Maglemosevej 8, Marbjerg</t>
  </si>
  <si>
    <t>Høje-Taastrup</t>
  </si>
  <si>
    <t>Camilla Hjort-Westh</t>
  </si>
  <si>
    <t>Kulbyvej 18D</t>
  </si>
  <si>
    <t>Joakim Kirk Gangergaard</t>
  </si>
  <si>
    <t xml:space="preserve">RING SENERE </t>
  </si>
  <si>
    <t xml:space="preserve">møde booket </t>
  </si>
  <si>
    <t>Buskysmindevej 2C, 4291 Ruds Vedby</t>
  </si>
  <si>
    <t>Sorø</t>
  </si>
  <si>
    <t>Regitze Dinesen</t>
  </si>
  <si>
    <t>Vi skal prøve "jord-direktør"</t>
  </si>
  <si>
    <t xml:space="preserve">Regitze godsejer er gået på Barsel </t>
  </si>
  <si>
    <t>Årbyvej 1, Årby</t>
  </si>
  <si>
    <t>Jeanne Lærke Gallø</t>
  </si>
  <si>
    <t>tel</t>
  </si>
  <si>
    <t>Ny Harløsvej 26B, Skævinge</t>
  </si>
  <si>
    <t>Susanne Bay Jørgensen</t>
  </si>
  <si>
    <t>sendt mail med udkast til options aftale, kunden har anden aftale udløb 31.12.23</t>
  </si>
  <si>
    <t>Ny Harløsevej 28, Skævinge</t>
  </si>
  <si>
    <t>Berit Florang Maansson</t>
  </si>
  <si>
    <t>Vedde Byvej 4, 4295 Stenlille</t>
  </si>
  <si>
    <t>Cuno Drost Christophersen</t>
  </si>
  <si>
    <t>57 80 46 50</t>
  </si>
  <si>
    <t>11.08.2023 Forsøgte kald</t>
  </si>
  <si>
    <t>Hedeborydevej 6, 4293 Dianalund</t>
  </si>
  <si>
    <t>Boet efter Finn Ole Svendsen</t>
  </si>
  <si>
    <t>dødsbo</t>
  </si>
  <si>
    <t>Græstedvejen 54, 3250 Gilleleje</t>
  </si>
  <si>
    <t>Erik Egegaard Hansen</t>
  </si>
  <si>
    <t>Ikke udlagt / Lang horisont</t>
  </si>
  <si>
    <t>Travegårdsvej 20, meløse</t>
  </si>
  <si>
    <t>Mashoq Ranjibar</t>
  </si>
  <si>
    <t>Landevejen 16, 4532 Gislinge</t>
  </si>
  <si>
    <t>Preben Hansen</t>
  </si>
  <si>
    <t>16/08 Forsøgt kontakt. Mail virker ikke</t>
  </si>
  <si>
    <t>Ringstedvej 233, Kvanløse, 4300 Holbæk</t>
  </si>
  <si>
    <t>Mogens Jensen</t>
  </si>
  <si>
    <t>04/09: Forsøgte kald</t>
  </si>
  <si>
    <t>Bøgebjergvej 15, 4400</t>
  </si>
  <si>
    <t>Valløby Bygade 20, Valløby, 4600</t>
  </si>
  <si>
    <t>Kim Christensen</t>
  </si>
  <si>
    <t>20 22 25 20</t>
  </si>
  <si>
    <t>1kim@christensen.mail.dk </t>
  </si>
  <si>
    <t>Har skrevet en mail til ham. Han skal lige finde ud af noget med en klage på grunden.</t>
  </si>
  <si>
    <t>Pederstrupvej 3, 4700 Næstved</t>
  </si>
  <si>
    <t>Næstved Kommune</t>
  </si>
  <si>
    <t>Pernille Bek Vestergaard Frandsen</t>
  </si>
  <si>
    <t>25 47 30 88</t>
  </si>
  <si>
    <t>Hun kontakter os hvis aftalen falder fra.</t>
  </si>
  <si>
    <t>Ll Egebjergvej 6, Ll Egebjerg, 4560 Vig</t>
  </si>
  <si>
    <t>Leif Boye Ovesen</t>
  </si>
  <si>
    <t>Perspektiv (2021)</t>
  </si>
  <si>
    <t>Østervænget 22 (BFE 2448757)</t>
  </si>
  <si>
    <t>Paw Gaarde</t>
  </si>
  <si>
    <t>4019 8216</t>
  </si>
  <si>
    <t xml:space="preserve">Lokalplan 2022 </t>
  </si>
  <si>
    <t>Tæt</t>
  </si>
  <si>
    <t>Send mail til Paw på hans nr</t>
  </si>
  <si>
    <t>mægler sendt mail med info</t>
  </si>
  <si>
    <t>Vivedevej 4A, 4640 Faxe</t>
  </si>
  <si>
    <t>Faxe Kommune</t>
  </si>
  <si>
    <t>Gert Sander Teglgaard</t>
  </si>
  <si>
    <t>Karlebyvej 145, Store Karleby, 4070</t>
  </si>
  <si>
    <t>Knud Vestergaard</t>
  </si>
  <si>
    <t>23 23 59 18</t>
  </si>
  <si>
    <t>Lokalplan (2023)</t>
  </si>
  <si>
    <t>Åben / Tæt Lav</t>
  </si>
  <si>
    <t>Rammelagt I lokalplan. Mangler detailplanlægning.</t>
  </si>
  <si>
    <t>LEAD</t>
  </si>
  <si>
    <t>Landsdel</t>
  </si>
  <si>
    <t>Uge 36</t>
  </si>
  <si>
    <t>Uge 35</t>
  </si>
  <si>
    <t>Uge 34</t>
  </si>
  <si>
    <t>Magnus</t>
  </si>
  <si>
    <t>Eskebjerg Bakker 1, 4593</t>
  </si>
  <si>
    <t>Kalundborg Kommune</t>
  </si>
  <si>
    <t>Sjælland</t>
  </si>
  <si>
    <t>Susanne (Søn Klaus har kontakt)</t>
  </si>
  <si>
    <t>4017 0948</t>
  </si>
  <si>
    <t>k.jensen220@gmail.com</t>
  </si>
  <si>
    <t>Lokalplan (2008)</t>
  </si>
  <si>
    <t>Åben, Dobbelthuse</t>
  </si>
  <si>
    <t>04.09: Klaus' Revisor kontakter Benjamin d.d. eller I løbet af ugen (Er netop kommet retur fra ferie)</t>
  </si>
  <si>
    <t>Klaus er meget opsat på at få solgt jorden I en fart. Dødsbo; banker osv. Spørger ind til hvad det skal bruges til, og om han ikke snart får det solgt.</t>
  </si>
  <si>
    <t>Åsevangsvej 26A, 4550 Asnæs</t>
  </si>
  <si>
    <t>Odsherred Kommune</t>
  </si>
  <si>
    <t>Rasmus Poulsen</t>
  </si>
  <si>
    <t>Lokalplan (2022)</t>
  </si>
  <si>
    <t xml:space="preserve">Halvdelen kompakt / halv parcel 700m2 </t>
  </si>
  <si>
    <t>Vil snakke med forretningspartner og ringe tilbage. Kunne godt være int. I løbetid ultimo året</t>
  </si>
  <si>
    <t xml:space="preserve">05/09: Hans partner vil tage kontakt så vi kan holde et mæde </t>
  </si>
  <si>
    <t>Benjamin</t>
  </si>
  <si>
    <t>Karlebyvej 135, Store Karleby, 4070</t>
  </si>
  <si>
    <t>Lejre Kommune</t>
  </si>
  <si>
    <t>Stig Flemming Olsen</t>
  </si>
  <si>
    <t>22 66 52 37</t>
  </si>
  <si>
    <t>stigflemmingolsen@gmail.com</t>
  </si>
  <si>
    <t>Få Thomas til at ATTACK</t>
  </si>
  <si>
    <t>Snakket med 28.06.2023: De udvikler selv første etape - han var ikke afvisende overfor min henvendelse omkring næste etape af rammelokalplanlagte jord (12.8 ha). Men han ville først udvikle den første etape, før han ville drøfte muligt salg af næste. Tilbød Stig 2.5 mkr. Måske for højt, men det er det jeg ved bliver efterspurgt i området.</t>
  </si>
  <si>
    <t>Damgårdsvej 2, 4130 Viby Sjælland</t>
  </si>
  <si>
    <t>Roskilde Kommune</t>
  </si>
  <si>
    <t>Niels Damgaard</t>
  </si>
  <si>
    <t>4619 3116</t>
  </si>
  <si>
    <t>Perspektiv</t>
  </si>
  <si>
    <t>De kontakter os til oktober</t>
  </si>
  <si>
    <t>De sender oplæg til Oktober - bliver anderledes end det vio sendte</t>
  </si>
  <si>
    <t>24/08 prøvet dd med opfølning på tlf</t>
  </si>
  <si>
    <t>Vi har egentlig budt ham 2.5mkr, har han sgu nok glemt. Vi siger bare 2mkr/ha til ham</t>
  </si>
  <si>
    <t>Vibygårdsvej 35, Gammel Viby, 4130 Viby Sjælland</t>
  </si>
  <si>
    <t>Lars Erik Udsen</t>
  </si>
  <si>
    <t>6060 7228</t>
  </si>
  <si>
    <t>13.000 + 5ha rekr</t>
  </si>
  <si>
    <t xml:space="preserve">De skal lige tænke over det </t>
  </si>
  <si>
    <t>Se note</t>
  </si>
  <si>
    <t>Stillingevej 57, 4200 Slagelse</t>
  </si>
  <si>
    <t>Slagelse Kommune</t>
  </si>
  <si>
    <t>bent Niemann</t>
  </si>
  <si>
    <t>2040 9057</t>
  </si>
  <si>
    <t>frimann53@gmail.com</t>
  </si>
  <si>
    <r>
      <rPr>
        <b/>
        <sz val="11"/>
        <color theme="1"/>
        <rFont val="Calibri"/>
        <family val="2"/>
        <scheme val="minor"/>
      </rPr>
      <t xml:space="preserve">07/09: </t>
    </r>
    <r>
      <rPr>
        <sz val="11"/>
        <color theme="1"/>
        <rFont val="Calibri"/>
        <family val="2"/>
        <scheme val="minor"/>
      </rPr>
      <t>Han vender tilbage . Han skal til at holde noget ferie. Han skal nok ringe..</t>
    </r>
  </si>
  <si>
    <t>Har sendt mail</t>
  </si>
  <si>
    <t>Hestehavevej 9A, St Favrby, 4654 Faxe Ladeplads</t>
  </si>
  <si>
    <t>Søren Bøgeholm Rasmussen</t>
  </si>
  <si>
    <t>4046 4209</t>
  </si>
  <si>
    <t>bogeholm@live.dk</t>
  </si>
  <si>
    <t>24/08 Han vender tilbage når han har kigget på det</t>
  </si>
  <si>
    <t>15/08 materiale er afsendt.</t>
  </si>
  <si>
    <t>Højstedvej 6, 4593 Eskebjerg</t>
  </si>
  <si>
    <t>Lenette Dimple</t>
  </si>
  <si>
    <t>20754584 / 23950515 / 28960515
42322812 / 51787733</t>
  </si>
  <si>
    <t/>
  </si>
  <si>
    <t>Lav, blandet bebyggelse</t>
  </si>
  <si>
    <t>Har ringet, mail sendes afsted</t>
  </si>
  <si>
    <t>Tjørntvedvej 19, 4295 Stenlille</t>
  </si>
  <si>
    <t>Sorø Kommune</t>
  </si>
  <si>
    <t>Henrik Steen Pedersen</t>
  </si>
  <si>
    <t>60 62 37 64</t>
  </si>
  <si>
    <t>henrik@pedersenbyg.dk</t>
  </si>
  <si>
    <t>Kommunalplan (2023)</t>
  </si>
  <si>
    <t>Blandet tæt/åben-lav</t>
  </si>
  <si>
    <t>28.08: Skub på ift. At indgå aftale.</t>
  </si>
  <si>
    <t>Har sendt mail - snakket med på forhånd. Han er usikker på hvilken værdi grunden har</t>
  </si>
  <si>
    <t>Østre Hougvej 164</t>
  </si>
  <si>
    <t>Middelfart Kommune</t>
  </si>
  <si>
    <t>Fyn</t>
  </si>
  <si>
    <t>Anita Mikkelsen</t>
  </si>
  <si>
    <t>97 52 28 37 (Niels Hauge Mikkelsen)</t>
  </si>
  <si>
    <t>svinemikkel@gmail.com</t>
  </si>
  <si>
    <t>Zoneudlæg</t>
  </si>
  <si>
    <t>Hjemmebrygget bud sendt 02.08.2023 / Afventer svar</t>
  </si>
  <si>
    <t>28.07.2023: Mail skrevet</t>
  </si>
  <si>
    <t>Bauneholmvej 54, 3660 </t>
  </si>
  <si>
    <t>Egedal Kommune</t>
  </si>
  <si>
    <t>Jesper Krogh</t>
  </si>
  <si>
    <t>20 23 07 76</t>
  </si>
  <si>
    <t>Kommuneplan</t>
  </si>
  <si>
    <t>Gammel case. Benjamin har styring.</t>
  </si>
  <si>
    <t xml:space="preserve">Ring 28-08 </t>
  </si>
  <si>
    <t>Sognefogedvej 14, 4180 Sorø</t>
  </si>
  <si>
    <t>Bent Niemann</t>
  </si>
  <si>
    <t>2122 0951</t>
  </si>
  <si>
    <t>ilbniemann@gmail.com</t>
  </si>
  <si>
    <t xml:space="preserve">Find dato for møde </t>
  </si>
  <si>
    <r>
      <rPr>
        <b/>
        <sz val="11"/>
        <color theme="1"/>
        <rFont val="Calibri"/>
        <family val="2"/>
        <scheme val="minor"/>
      </rPr>
      <t xml:space="preserve">07/09: </t>
    </r>
    <r>
      <rPr>
        <sz val="11"/>
        <color theme="1"/>
        <rFont val="Calibri"/>
        <family val="2"/>
        <scheme val="minor"/>
      </rPr>
      <t>Forsøgt kald</t>
    </r>
  </si>
  <si>
    <t>Hybenrosevej 2, Strøby Egede, 4600 Køge</t>
  </si>
  <si>
    <t>Stevns Kommune</t>
  </si>
  <si>
    <t>Anker Nielsen / Kate Magdelene Gjørup Petersen</t>
  </si>
  <si>
    <t>AN@core-team.dk</t>
  </si>
  <si>
    <t>17/08 Sendt mail og så vil de ringe i næste uge</t>
  </si>
  <si>
    <t>Blangslevvej 11, Blangslev, 4700 Næstved</t>
  </si>
  <si>
    <t>Cathrine  Wolff-Sneedorff</t>
  </si>
  <si>
    <t>2089 1334</t>
  </si>
  <si>
    <t>cathrine@wolff-sneedorff.com</t>
  </si>
  <si>
    <t>Afvent svar / Følg op på sendt bud</t>
  </si>
  <si>
    <t>Den er kørt længere ind end nogen mand nogensinde har været</t>
  </si>
  <si>
    <t>Hovedvejen 1A, 4733 Tappernøje</t>
  </si>
  <si>
    <t>William Axel Terndrup</t>
  </si>
  <si>
    <t>2097 3920 (mp nr)</t>
  </si>
  <si>
    <t>william@terndrup.eu</t>
  </si>
  <si>
    <t>25-09: Afventer svar på mødeindkaldelse</t>
  </si>
  <si>
    <t>07/09: Afsendt hjemmebrygget bud</t>
  </si>
  <si>
    <t xml:space="preserve">28.08: Mail skrevet. Afvent / følg op </t>
  </si>
  <si>
    <t>Pederstrupvej 23, Pederstrup, 4700</t>
  </si>
  <si>
    <t>Anne Marie Jørgensen(50%) 
Haraldur Freyr Johannsson(50%)</t>
  </si>
  <si>
    <t>41278797 (Harald)</t>
  </si>
  <si>
    <t>dartgts@email.dk</t>
  </si>
  <si>
    <t xml:space="preserve">19.350 
(Forventet: 3.182 - 5.903 bm² </t>
  </si>
  <si>
    <t>Naboareal ligger som forslag til lokalplan - Tæt-lav (Reel bbyg 30% på boligområde - 16% hvis man tæller rekreativt med)</t>
  </si>
  <si>
    <t>Naboareal er ramt hårdt af bluespot. Derfor kunne man frygte at det vil ramme dette areal når der kommer bygninger</t>
  </si>
  <si>
    <t>Bukkerupvej 195, Stestrup, 4360 Kirke Eskilstrup</t>
  </si>
  <si>
    <t>Holbæk Kommune</t>
  </si>
  <si>
    <t xml:space="preserve">Sjælland
</t>
  </si>
  <si>
    <t>Jørgen Boesen</t>
  </si>
  <si>
    <t>51 52 23 20</t>
  </si>
  <si>
    <t>j.boesen@privat.dk</t>
  </si>
  <si>
    <t>51.581 </t>
  </si>
  <si>
    <t>Perspektiv  (2021)</t>
  </si>
  <si>
    <t>07/09: Jørgen vender lige retur når han har haft tid til at kigge på pris mm. Vi må i mellemtiden gerne snakke med kommunen om at det kommer med i kommunalplan - de vil gerne tage det med, samtidig med at de laver lokalplan for halberg olsen ved siden af</t>
  </si>
  <si>
    <t xml:space="preserve">05/09: Kommunen ønsker at lave en kommunalplanstillæg </t>
  </si>
  <si>
    <t>Østergaards vej</t>
  </si>
  <si>
    <t>Erik Østergaard</t>
  </si>
  <si>
    <t>ostergaardbolig@gmail.com</t>
  </si>
  <si>
    <t>Jordejer har sat den på hold - skal afklares lidt</t>
  </si>
  <si>
    <t>JORDEJER GENNEMGÅR</t>
  </si>
  <si>
    <t>Ågårdsvej 13, Bakkendrup, 4281 Gørlev</t>
  </si>
  <si>
    <t>Dea Andersen / Helle Andersen / Sten Boe Andersen</t>
  </si>
  <si>
    <t>58 85 65 58 / 58 85 53 56 / 58 52 40 11</t>
  </si>
  <si>
    <t>am@asgerandersen.dk</t>
  </si>
  <si>
    <t>Har Sendt familien en mail</t>
  </si>
  <si>
    <t>Telefon</t>
  </si>
  <si>
    <t>Email</t>
  </si>
  <si>
    <t>Samlet areal</t>
  </si>
  <si>
    <t xml:space="preserve">Areal omfattet aftale </t>
  </si>
  <si>
    <t>Planer</t>
  </si>
  <si>
    <t>Pris/ha</t>
  </si>
  <si>
    <t>Aftalens længde</t>
  </si>
  <si>
    <t>Aftale type</t>
  </si>
  <si>
    <t>Note</t>
  </si>
  <si>
    <t>STATUS</t>
  </si>
  <si>
    <t>UGE 35 (28/08-01/09)</t>
  </si>
  <si>
    <t xml:space="preserve"> UGE 33 (14/08 - 18/08)</t>
  </si>
  <si>
    <t>STATUS U32</t>
  </si>
  <si>
    <t>Status</t>
  </si>
  <si>
    <t>Hovedgaden 56, 4261 Dalmose</t>
  </si>
  <si>
    <t>Klaes Kappel</t>
  </si>
  <si>
    <t xml:space="preserve">52 13 56 28 </t>
  </si>
  <si>
    <t xml:space="preserve">klaeskappel@gmail.com </t>
  </si>
  <si>
    <t xml:space="preserve">17/08 Sendt bud på 1.25mkr og 3år </t>
  </si>
  <si>
    <t>SENDT TIL DLA</t>
  </si>
  <si>
    <t xml:space="preserve">04/09: udarbejdelse Sendt  DLA </t>
  </si>
  <si>
    <t xml:space="preserve"> Kløvervej 10, 4200 Slagelse</t>
  </si>
  <si>
    <t>Mægler Pernille Sams (Thomas Bjerrum)</t>
  </si>
  <si>
    <t>Kommunalplan (2023) 35% 3 etager</t>
  </si>
  <si>
    <t xml:space="preserve">1.500.000kr / ha inkl moms </t>
  </si>
  <si>
    <t>24 måneder</t>
  </si>
  <si>
    <t xml:space="preserve">Ejendom: Kløvervej 10, 4200 Slagelse
Arealet: 53.002 m²
Løbetid:  24 måneder 
Forlængelse: Mulighed for at forlænge 2x 6måneder for 200tkr pr gang. </t>
  </si>
  <si>
    <t>Ryevej 9A, Kirke Helsinge, 4281 Gørlev</t>
  </si>
  <si>
    <t>Anders Andersen</t>
  </si>
  <si>
    <t>40 61 55 04</t>
  </si>
  <si>
    <t>anders@sandagergaard48.dk</t>
  </si>
  <si>
    <t>Lokalplan / Kommuneplan (2021)</t>
  </si>
  <si>
    <t xml:space="preserve"> </t>
  </si>
  <si>
    <t>Lokalplan: 4mdr.                Kom.plan: 3 år</t>
  </si>
  <si>
    <t>Køberet</t>
  </si>
  <si>
    <t>MØDE: 31/08 KL 10 Teams</t>
  </si>
  <si>
    <t>CLOSING/SIGNING</t>
  </si>
  <si>
    <r>
      <rPr>
        <b/>
        <sz val="12"/>
        <color theme="1"/>
        <rFont val="Calibri"/>
        <family val="2"/>
        <scheme val="minor"/>
      </rPr>
      <t xml:space="preserve">31/08 </t>
    </r>
    <r>
      <rPr>
        <sz val="12"/>
        <color theme="1"/>
        <rFont val="Calibri"/>
        <family val="2"/>
        <scheme val="minor"/>
      </rPr>
      <t>Vi er ved at være på plads - sidste opdateringer skal laves af advokat. Vi spiller ud med sidste pris på 1.4mkr no fee. Forlængelse 500tkr 6 mdr</t>
    </r>
  </si>
  <si>
    <t>Løvvang 3 Snertinge By, Særslev, 5be</t>
  </si>
  <si>
    <t>Erik Schou Østergaard</t>
  </si>
  <si>
    <t>Lokalplan</t>
  </si>
  <si>
    <t>Tætlav</t>
  </si>
  <si>
    <t xml:space="preserve">16/08 Sendt bud på 1.7mkr i 1.5år </t>
  </si>
  <si>
    <t>Gyrstingevej 57, Gyrstinge, 4100 Ringsted</t>
  </si>
  <si>
    <t>Ringsted Kommune</t>
  </si>
  <si>
    <t>Jens Svinth Frandsen</t>
  </si>
  <si>
    <t>170.318 m²</t>
  </si>
  <si>
    <r>
      <rPr>
        <b/>
        <sz val="12"/>
        <color theme="1"/>
        <rFont val="Calibri"/>
        <family val="2"/>
        <scheme val="minor"/>
      </rPr>
      <t>Delområde 1 (lokalplan 256):</t>
    </r>
    <r>
      <rPr>
        <sz val="12"/>
        <color theme="1"/>
        <rFont val="Calibri"/>
        <family val="2"/>
        <scheme val="minor"/>
      </rPr>
      <t xml:space="preserve">              18.600 m²                                   </t>
    </r>
    <r>
      <rPr>
        <sz val="12"/>
        <color theme="0"/>
        <rFont val="Calibri"/>
        <family val="2"/>
        <scheme val="minor"/>
      </rPr>
      <t>…........</t>
    </r>
    <r>
      <rPr>
        <sz val="12"/>
        <color theme="1"/>
        <rFont val="Calibri"/>
        <family val="2"/>
        <scheme val="minor"/>
      </rPr>
      <t xml:space="preserve">                                            </t>
    </r>
    <r>
      <rPr>
        <b/>
        <sz val="12"/>
        <color theme="1"/>
        <rFont val="Calibri"/>
        <family val="2"/>
        <scheme val="minor"/>
      </rPr>
      <t xml:space="preserve">  Delområde 2 Kommunalplan 6B3 fratrukket lokalplan 256)</t>
    </r>
    <r>
      <rPr>
        <sz val="12"/>
        <color theme="1"/>
        <rFont val="Calibri"/>
        <family val="2"/>
        <scheme val="minor"/>
      </rPr>
      <t>:                      36.000 m²</t>
    </r>
  </si>
  <si>
    <t>Lokalplan / Kommunalplan</t>
  </si>
  <si>
    <r>
      <rPr>
        <b/>
        <sz val="12"/>
        <color theme="1"/>
        <rFont val="Calibri"/>
        <family val="2"/>
        <scheme val="minor"/>
      </rPr>
      <t>Delområde 1</t>
    </r>
    <r>
      <rPr>
        <sz val="12"/>
        <color theme="1"/>
        <rFont val="Calibri"/>
        <family val="2"/>
        <scheme val="minor"/>
      </rPr>
      <t xml:space="preserve">: 1.500.000 kr./ha          </t>
    </r>
    <r>
      <rPr>
        <sz val="12"/>
        <color theme="0"/>
        <rFont val="Calibri"/>
        <family val="2"/>
        <scheme val="minor"/>
      </rPr>
      <t xml:space="preserve">  - </t>
    </r>
    <r>
      <rPr>
        <sz val="12"/>
        <color theme="1"/>
        <rFont val="Calibri"/>
        <family val="2"/>
        <scheme val="minor"/>
      </rPr>
      <t xml:space="preserve">                      </t>
    </r>
    <r>
      <rPr>
        <b/>
        <sz val="12"/>
        <color theme="1"/>
        <rFont val="Calibri"/>
        <family val="2"/>
        <scheme val="minor"/>
      </rPr>
      <t>Delområde 2:</t>
    </r>
    <r>
      <rPr>
        <sz val="12"/>
        <color theme="1"/>
        <rFont val="Calibri"/>
        <family val="2"/>
        <scheme val="minor"/>
      </rPr>
      <t xml:space="preserve">            1.500.000 kr./ha</t>
    </r>
  </si>
  <si>
    <r>
      <rPr>
        <b/>
        <sz val="12"/>
        <color theme="1"/>
        <rFont val="Calibri"/>
        <family val="2"/>
        <scheme val="minor"/>
      </rPr>
      <t>Delområde 1</t>
    </r>
    <r>
      <rPr>
        <sz val="12"/>
        <color theme="1"/>
        <rFont val="Calibri"/>
        <family val="2"/>
        <scheme val="minor"/>
      </rPr>
      <t xml:space="preserve">: 90 dages frist for deponering                            </t>
    </r>
    <r>
      <rPr>
        <sz val="12"/>
        <color theme="0"/>
        <rFont val="Calibri"/>
        <family val="2"/>
        <scheme val="minor"/>
      </rPr>
      <t xml:space="preserve">  -</t>
    </r>
    <r>
      <rPr>
        <sz val="12"/>
        <color theme="1"/>
        <rFont val="Calibri"/>
        <family val="2"/>
        <scheme val="minor"/>
      </rPr>
      <t xml:space="preserve">                               </t>
    </r>
    <r>
      <rPr>
        <b/>
        <sz val="12"/>
        <color theme="1"/>
        <rFont val="Calibri"/>
        <family val="2"/>
        <scheme val="minor"/>
      </rPr>
      <t>Delområde 2</t>
    </r>
    <r>
      <rPr>
        <sz val="12"/>
        <color theme="1"/>
        <rFont val="Calibri"/>
        <family val="2"/>
        <scheme val="minor"/>
      </rPr>
      <t>: 24 måneder</t>
    </r>
  </si>
  <si>
    <r>
      <rPr>
        <b/>
        <sz val="12"/>
        <color theme="1"/>
        <rFont val="Calibri"/>
        <family val="2"/>
        <scheme val="minor"/>
      </rPr>
      <t>Delområde 1</t>
    </r>
    <r>
      <rPr>
        <sz val="12"/>
        <color theme="1"/>
        <rFont val="Calibri"/>
        <family val="2"/>
        <scheme val="minor"/>
      </rPr>
      <t xml:space="preserve">: Købsaftale med 90 dages deponeringsfrist.                                              </t>
    </r>
    <r>
      <rPr>
        <b/>
        <sz val="12"/>
        <color theme="1"/>
        <rFont val="Calibri"/>
        <family val="2"/>
        <scheme val="minor"/>
      </rPr>
      <t>Delområde 2</t>
    </r>
    <r>
      <rPr>
        <sz val="12"/>
        <color theme="1"/>
        <rFont val="Calibri"/>
        <family val="2"/>
        <scheme val="minor"/>
      </rPr>
      <t xml:space="preserve">:  Køberetsaftale betinget af lokalplan. Aftalen er betinget af deponeringsfrist for delområde 1 </t>
    </r>
  </si>
  <si>
    <t>Aftalen er betinget af at vi køber først område. Så frem vi ikke overholder fristen for de 90 dages deponering frafalder hele aftalen der inkluderer begge områder.</t>
  </si>
  <si>
    <r>
      <rPr>
        <b/>
        <sz val="12"/>
        <color theme="1"/>
        <rFont val="Calibri"/>
        <family val="2"/>
        <scheme val="minor"/>
      </rPr>
      <t>31/08</t>
    </r>
    <r>
      <rPr>
        <sz val="12"/>
        <color theme="1"/>
        <rFont val="Calibri"/>
        <family val="2"/>
        <scheme val="minor"/>
      </rPr>
      <t>: DLA har fået opdateringer der skal foretages - signes efer</t>
    </r>
  </si>
  <si>
    <r>
      <t xml:space="preserve">17/08 </t>
    </r>
    <r>
      <rPr>
        <sz val="12"/>
        <color theme="1"/>
        <rFont val="Calibri"/>
        <family val="2"/>
        <scheme val="minor"/>
      </rPr>
      <t xml:space="preserve">Jens advokat har videre sendt angående P/S til revisor. Vi får DLA til at skrive ind i option mht reducering af moms mm                                                      </t>
    </r>
    <r>
      <rPr>
        <b/>
        <sz val="12"/>
        <color theme="1"/>
        <rFont val="Calibri"/>
        <family val="2"/>
        <scheme val="minor"/>
      </rPr>
      <t xml:space="preserve">14/08: </t>
    </r>
    <r>
      <rPr>
        <sz val="12"/>
        <color theme="1"/>
        <rFont val="Calibri"/>
        <family val="2"/>
        <scheme val="minor"/>
      </rPr>
      <t xml:space="preserve">Jens advokat vendt tilbage med notater. Magnus kom med et opfølgende spørgsmål. Afventer svar på dette. Håber på svar ultimo ugen </t>
    </r>
  </si>
  <si>
    <t>Snakket d.d. (09-08): Han forventer at rådgiver svarer pr. Mail idag eller imorgen.</t>
  </si>
  <si>
    <t>19.07: Han har først mulighed for at få advokat til at kigge det igennem næste uge, da de er på ferie. 
Dog har nær ven / rådgiver kigget det igennem, og der var ikke det store at bemærke, muligvis et par punkter der skulle rettes til, men vi tager den når advokat er retur</t>
  </si>
  <si>
    <t>Vallebovej, 4654 Faxe</t>
  </si>
  <si>
    <t>Peder Skovholm Christensen</t>
  </si>
  <si>
    <t>119.016 m2</t>
  </si>
  <si>
    <t>60 måneder</t>
  </si>
  <si>
    <t xml:space="preserve">Køberet, men ikke pligt. betinget af byggeretsgivende lokalplan. </t>
  </si>
  <si>
    <t>Zone / Bolig  - skovholm@pc.dk / hme@elverdam.dk (Rådgiver)</t>
  </si>
  <si>
    <t>AFTALE SENDT TIL JORDEJER</t>
  </si>
  <si>
    <r>
      <rPr>
        <b/>
        <sz val="12"/>
        <color theme="1"/>
        <rFont val="Calibri"/>
        <family val="2"/>
        <scheme val="minor"/>
      </rPr>
      <t>28.08</t>
    </r>
    <r>
      <rPr>
        <sz val="12"/>
        <color theme="1"/>
        <rFont val="Calibri"/>
        <family val="2"/>
        <scheme val="minor"/>
      </rPr>
      <t>: Hans (advokat / rådgiver) har sendt bemærkninger til Peder. Peder er ved at være færdig med høst, og Hans regner med at de vender retur om 1-2 uger (Forvent min. 10 dage)</t>
    </r>
  </si>
  <si>
    <t>Ring 09-08 (Forsøgt 1x. Hans tog den ikke - Prøver igen senere / venter på han ringer retur)</t>
  </si>
  <si>
    <t>19.07 - Snakket med Advokat, han var på ferie, ville gerne afsætte dag imorgen og kigge på det jeg havde sendt afsted. Han beklagede, og sagde at det var ham (ferie) der var skyld I at de ikke havde tilbagemeldt før.</t>
  </si>
  <si>
    <t>Holbækvej 189, Syvendekøb, 4440 Mørkøv</t>
  </si>
  <si>
    <t>Jens Erik Olsen</t>
  </si>
  <si>
    <t>tlf. 2269 7369</t>
  </si>
  <si>
    <t xml:space="preserve">Rammeareal 39.693m²
Udenfor plan 22.576m² </t>
  </si>
  <si>
    <r>
      <t xml:space="preserve">Delområde 1: 1.250.000,00 kr./ha 
Delområde 2: 300.000,00kr /ha 
</t>
    </r>
    <r>
      <rPr>
        <sz val="12"/>
        <color theme="1"/>
        <rFont val="Calibri"/>
        <family val="2"/>
        <scheme val="minor"/>
      </rPr>
      <t xml:space="preserve">
</t>
    </r>
  </si>
  <si>
    <t>36~ Måneder?</t>
  </si>
  <si>
    <t xml:space="preserve">Åben / Tæt lav
</t>
  </si>
  <si>
    <r>
      <rPr>
        <b/>
        <sz val="12"/>
        <color theme="1"/>
        <rFont val="Calibri"/>
        <family val="2"/>
        <scheme val="minor"/>
      </rPr>
      <t>31/08</t>
    </r>
    <r>
      <rPr>
        <sz val="12"/>
        <color theme="1"/>
        <rFont val="Calibri"/>
        <family val="2"/>
        <scheme val="minor"/>
      </rPr>
      <t xml:space="preserve">: Snart klar til underskrift. Sidste dele er ved at være  på plads </t>
    </r>
  </si>
  <si>
    <t>17/08 Jens rykker i revisor. Vi har meget tæt på en aftale siger han.                                                                                 Revisor er kommet retur fra ferie i denne uge, må forvente at han skal bruge ugen. Vi ringer slut ugen for status.</t>
  </si>
  <si>
    <t>Se forrige note: Afventer til han vender retur. Han er reel nok, så stoler på det han siger.</t>
  </si>
  <si>
    <t>07-08-2023: Afventer Revisor. Kommer tilbage fra ferie næste uge. Jens vender retur.</t>
  </si>
  <si>
    <t>Sigerslevvej 22B, 4660 Store Heddinge</t>
  </si>
  <si>
    <t>Christian Dalgaard</t>
  </si>
  <si>
    <t>60.000 m²</t>
  </si>
  <si>
    <t>1.500.000 eks. Moms</t>
  </si>
  <si>
    <t>48 måneder</t>
  </si>
  <si>
    <t xml:space="preserve">10/08 har sendt aftale dd. Skal finde en dag at ringe sammen og så mødes. </t>
  </si>
  <si>
    <t>Han tager først stilling til underskrift efter høst i aug/september og det gælder for alle interesserede købere</t>
  </si>
  <si>
    <t>Ødisvej (Åstorp By, Taps, 1at)</t>
  </si>
  <si>
    <t>Kolding Kommune</t>
  </si>
  <si>
    <t>Jylland</t>
  </si>
  <si>
    <t>Torben Rasmussen - 20 63 76 70</t>
  </si>
  <si>
    <t>2.250.000kr. I alt</t>
  </si>
  <si>
    <t>12 måneder</t>
  </si>
  <si>
    <t xml:space="preserve">Køberet, men ikke pligt. Ikke betinget af noget </t>
  </si>
  <si>
    <t>Åben-lav, 15 enheder</t>
  </si>
  <si>
    <t>05/09 Jordejers rådgiver rykker os</t>
  </si>
  <si>
    <r>
      <t xml:space="preserve">17/08 </t>
    </r>
    <r>
      <rPr>
        <sz val="12"/>
        <color rgb="FF000000"/>
        <rFont val="Calibri"/>
        <family val="2"/>
        <scheme val="minor"/>
      </rPr>
      <t>Torbes advokat vender retur meget snart med lidt kommentar</t>
    </r>
  </si>
  <si>
    <t>09/08 Vi afventer hans advokat</t>
  </si>
  <si>
    <t>Kærbygade 8, 5230</t>
  </si>
  <si>
    <t>Odense Kommune</t>
  </si>
  <si>
    <t>Hans</t>
  </si>
  <si>
    <t>Ravnegårdsvej 1, 4291 Ruds vedby</t>
  </si>
  <si>
    <t>Erik østergaard</t>
  </si>
  <si>
    <t xml:space="preserve">Delområde 1: 40.000 m2 / Delområde 2: ca 150.000 </t>
  </si>
  <si>
    <t>Option 1 - Delområde 1: de 4 ha der kommer i kommuneplanen til efteråret.  Betinget af byggeretsgivende lokalplan – løbetid 2 år fra underskrift. Evt forlængelse 100tkr pr måned, fratrukket endelig købesum</t>
  </si>
  <si>
    <t>Havnsøvej 33, 4591 Føllenslev</t>
  </si>
  <si>
    <t>HAVNSØGAARD AGRO A/S</t>
  </si>
  <si>
    <t>525.794 m²</t>
  </si>
  <si>
    <t xml:space="preserve">121.200 m² </t>
  </si>
  <si>
    <t>36 måneder</t>
  </si>
  <si>
    <t>10tkr – deponeres på din konto senest 30 dage efter underskrift</t>
  </si>
  <si>
    <t>SIDSTE FORHANDLINGER</t>
  </si>
  <si>
    <t>10/08: Gennemløber aftale med advokat denne uge. Går efter signering i uge 32(næste uge)</t>
  </si>
  <si>
    <t>Sender sine note og sender aftale til advokat til gennemgang. Update 31/07</t>
  </si>
  <si>
    <t>Fjenneslevmaglevej 7, 4173 Fjenneslev</t>
  </si>
  <si>
    <t>Thomas Sindal</t>
  </si>
  <si>
    <t>131.700 m²</t>
  </si>
  <si>
    <t>samlet pris på 20.000.000,00 kr.</t>
  </si>
  <si>
    <t>100tkr – deponeres på din konto senest 30 dage efter underskrift</t>
  </si>
  <si>
    <t>Thomas har lead på denne + 5A</t>
  </si>
  <si>
    <t>Venter på DLA har udarbejdet nyt udkast til aftale</t>
  </si>
  <si>
    <t>Engholmvej 31</t>
  </si>
  <si>
    <t>Erling Peter Nielsen</t>
  </si>
  <si>
    <t>47 17 13 12</t>
  </si>
  <si>
    <r>
      <t xml:space="preserve">Købsoption udløber 2024. Ring og hør omkring deres option. </t>
    </r>
    <r>
      <rPr>
        <b/>
        <sz val="11"/>
        <rFont val="Calibri"/>
        <family val="2"/>
        <scheme val="minor"/>
      </rPr>
      <t>(Ikke relevant)</t>
    </r>
    <r>
      <rPr>
        <sz val="11"/>
        <rFont val="Calibri"/>
        <family val="2"/>
        <scheme val="minor"/>
      </rPr>
      <t xml:space="preserve">
</t>
    </r>
  </si>
  <si>
    <t>Lindendalsvej 5</t>
  </si>
  <si>
    <t>Jens Henry Nielsen</t>
  </si>
  <si>
    <t>20 16 10 45</t>
  </si>
  <si>
    <r>
      <t xml:space="preserve">Mødtes med ham d. 12. september. </t>
    </r>
    <r>
      <rPr>
        <b/>
        <sz val="11"/>
        <rFont val="Calibri"/>
        <family val="2"/>
        <scheme val="minor"/>
      </rPr>
      <t>(Ikke relevant)</t>
    </r>
  </si>
  <si>
    <t>Karl Af Rises Vej 7A, 4653 Karise</t>
  </si>
  <si>
    <t>Lasse Rud</t>
  </si>
  <si>
    <t>5650 8952</t>
  </si>
  <si>
    <t>Udvikler nok selv</t>
  </si>
  <si>
    <t>Skovholmslundvej 6, Troelstrup, 4690 Haslev</t>
  </si>
  <si>
    <t>Cathrine Riegels Gudbergsen </t>
  </si>
  <si>
    <t>crg@broksoe.com</t>
  </si>
  <si>
    <t xml:space="preserve">1.5 mil 6 år </t>
  </si>
  <si>
    <t>Terslev Skolevej 40, 4690 Haslev</t>
  </si>
  <si>
    <t>Claus Woetmann Pedersen</t>
  </si>
  <si>
    <t>konen (berit) 25111 4123</t>
  </si>
  <si>
    <t>17/08Har forsøgt kontakt - Konen har ringet efter arbejde - har prøvet retur</t>
  </si>
  <si>
    <t>Gammel Bregnerødvej 11A</t>
  </si>
  <si>
    <t>Furesø</t>
  </si>
  <si>
    <t>Verner Engelbreth</t>
  </si>
  <si>
    <t>44 99 54 80</t>
  </si>
  <si>
    <r>
      <t xml:space="preserve">Vi er I dialog med verners mor (Aase) omkring begge arealer. </t>
    </r>
    <r>
      <rPr>
        <b/>
        <sz val="11"/>
        <rFont val="Calibri"/>
        <family val="2"/>
        <scheme val="minor"/>
      </rPr>
      <t>(Ikke relevant)</t>
    </r>
  </si>
  <si>
    <t>Præstevejen 12, 3230</t>
  </si>
  <si>
    <t>Helle Vibeke Jansen / Kim Schou</t>
  </si>
  <si>
    <t>25 14 60 72 (Helle)</t>
  </si>
  <si>
    <t>Boliger max 2 etager</t>
  </si>
  <si>
    <t>THOMAS HAR HAFT DENNE - LOST</t>
  </si>
  <si>
    <t>Præstevejen 18, 3230</t>
  </si>
  <si>
    <t>Morten Rostock</t>
  </si>
  <si>
    <t>40 82 11 30</t>
  </si>
  <si>
    <t>Han lyder som ham fra Drengene fra angora. Han vil ikke sælge.</t>
  </si>
  <si>
    <t>Mårumvej 31, 3230</t>
  </si>
  <si>
    <t>Karen Margrethe Jensen</t>
  </si>
  <si>
    <t>61 70 88 58</t>
  </si>
  <si>
    <t>Hun vil ikke sælge.</t>
  </si>
  <si>
    <t xml:space="preserve">Gribskov </t>
  </si>
  <si>
    <t>Salpetermosevej 6</t>
  </si>
  <si>
    <t>Alice/Per Aastrup</t>
  </si>
  <si>
    <t>28 97 94 59</t>
  </si>
  <si>
    <r>
      <t xml:space="preserve">Snakket med Per der er søn til Alice. Jeg skal ringe igen efter Nytår. Så ved han alt omkring det hele. Ring til Per, og hør om han ved mere. </t>
    </r>
    <r>
      <rPr>
        <b/>
        <sz val="11"/>
        <rFont val="Calibri"/>
        <family val="2"/>
        <scheme val="minor"/>
      </rPr>
      <t>(Ikke relevant)</t>
    </r>
  </si>
  <si>
    <t>Sorøvej 129, 4350 Ugerløse</t>
  </si>
  <si>
    <t>Birthe Lene Jensen</t>
  </si>
  <si>
    <t>Nykøbingvej 1, 4440 Mørkøv</t>
  </si>
  <si>
    <t>Rasmus Jørgen Nielsen</t>
  </si>
  <si>
    <t>2829 3631</t>
  </si>
  <si>
    <t>Prøvede 30.06.23</t>
  </si>
  <si>
    <t>Tuse Næs Vej 23</t>
  </si>
  <si>
    <t>Søren Skovgaard Kristensen &amp; Niels Erik Pedersen</t>
  </si>
  <si>
    <t>Niels: 20 14 36 22 &amp; 24 42 15 50, Søren: 28 35 92 42</t>
  </si>
  <si>
    <t>https://edvars.com/</t>
  </si>
  <si>
    <t>Tuse Næs Vej 37</t>
  </si>
  <si>
    <t>Mikkel</t>
  </si>
  <si>
    <t>40 25 61 34</t>
  </si>
  <si>
    <t>Har sendt en mail afsted med bud.</t>
  </si>
  <si>
    <t>Bredetvedvej 10</t>
  </si>
  <si>
    <t>Hans Christian Benedict Ahlefeldt-aurvig</t>
  </si>
  <si>
    <t>Brostykkevej 212</t>
  </si>
  <si>
    <t>36 78 57 56  / 36 41 15 30 /  36 78 57 55</t>
  </si>
  <si>
    <t>Enggårdsvej 15</t>
  </si>
  <si>
    <t>Høje Taastrup</t>
  </si>
  <si>
    <t>GARTNERIET</t>
  </si>
  <si>
    <t>53 65 08 35</t>
  </si>
  <si>
    <t>tager ikke telefonen</t>
  </si>
  <si>
    <t>Solhøjvej 65</t>
  </si>
  <si>
    <t>Ea Feigh</t>
  </si>
  <si>
    <t>46 13 61 88</t>
  </si>
  <si>
    <t>Ligger ved siden af Enggårdsvej 15. De har ikke en Ea på det nummer... Ellers skal Thor (nok hendes søn) kontaktes: 22 27 89 13</t>
  </si>
  <si>
    <t>Rugtvedvej 10, 4470 Svebølle</t>
  </si>
  <si>
    <t>Anders Sørensen</t>
  </si>
  <si>
    <t>hhv.              Dele matr. 2g                       dele matr. 2l</t>
  </si>
  <si>
    <t>hhv.              58.930 m²                    50.427 m²</t>
  </si>
  <si>
    <t>hhv.                               29.500 m²                       5.600 m²</t>
  </si>
  <si>
    <t>Afhænger nu af nabos accept qua ultimatum fra jordejer / Kræver kontakt til nabo, Ronni. Afventer til andre kald.</t>
  </si>
  <si>
    <t>Lerchenfeldvej 71, 4400 Kalundborg</t>
  </si>
  <si>
    <t>Klaus Lehman</t>
  </si>
  <si>
    <t xml:space="preserve">hansen.klaus@gmail.com </t>
  </si>
  <si>
    <t>Ølbyvej 155</t>
  </si>
  <si>
    <t>Karl Henrik</t>
  </si>
  <si>
    <t>50 16 90 12</t>
  </si>
  <si>
    <r>
      <t xml:space="preserve">Var ikke begejstret. “Var på vej ud af døren”. Ring til igen i næste uge. </t>
    </r>
    <r>
      <rPr>
        <b/>
        <sz val="11"/>
        <rFont val="Calibri"/>
        <family val="2"/>
        <scheme val="minor"/>
      </rPr>
      <t>(Ikke relevant)</t>
    </r>
  </si>
  <si>
    <t>Karlebyvej</t>
  </si>
  <si>
    <t>Cliff Brædder Hemmingsen</t>
  </si>
  <si>
    <t>23 32 42 33</t>
  </si>
  <si>
    <t>cbh@fob.dk</t>
  </si>
  <si>
    <t xml:space="preserve">Nabo til Stig Flemming Olsen - Byggeretsgivende lokalplan. 700m2 ish grundarealet åben lav og kædehuse tætlav. 15 tætlav 9 åben lav. </t>
  </si>
  <si>
    <t>Krags Krog 8, Fensmark, 4684 Holmegaard</t>
  </si>
  <si>
    <t>Søren Ole Stenager Christensen</t>
  </si>
  <si>
    <t>Pipedrive: Solgt noget af jord på option - nok det I k.planramme</t>
  </si>
  <si>
    <t>Englebjergvej 48B</t>
  </si>
  <si>
    <t>Otto Tage Reedtz-Thott</t>
  </si>
  <si>
    <t>55 70 11 29</t>
  </si>
  <si>
    <r>
      <t xml:space="preserve">Jord er både med i kommune- og lokalplan. Ring til igen, han tog ikke telefonen. Jeg har lagt ham ind med kommentar “Købsoption - måske få Thomas til at snakke med ham”. Kan du huske hvad Otto sagde? </t>
    </r>
    <r>
      <rPr>
        <b/>
        <sz val="11"/>
        <rFont val="Calibri"/>
        <family val="2"/>
        <scheme val="minor"/>
      </rPr>
      <t>(Skal ringes til senere)</t>
    </r>
  </si>
  <si>
    <t>Kildeager 5</t>
  </si>
  <si>
    <t>Penelope Annett Andersen</t>
  </si>
  <si>
    <t>29 71 67 11</t>
  </si>
  <si>
    <r>
      <t xml:space="preserve">Snakket med Penelope. Hun var umiddelbart ikke interesseret i at sælge. Men hun sagde at vi er velkomne til at komme med et bud. Vi må kigge på hvad vi kan tilbyde og hvad rammen er for sådan et bud. </t>
    </r>
    <r>
      <rPr>
        <b/>
        <sz val="11"/>
        <rFont val="Calibri"/>
        <family val="2"/>
        <scheme val="minor"/>
      </rPr>
      <t>(Har allerede aftaler.)</t>
    </r>
  </si>
  <si>
    <t>Marbjerg Byvej 21</t>
  </si>
  <si>
    <t>Claus Peter Bay Beske</t>
  </si>
  <si>
    <t>40 14 99 39 / 81 81 39 39</t>
  </si>
  <si>
    <t>Reserveareal til RUC</t>
  </si>
  <si>
    <t>Slæggerupvej 65</t>
  </si>
  <si>
    <t>LINDHOLMGAARD ApS</t>
  </si>
  <si>
    <t>24 25 63 79</t>
  </si>
  <si>
    <t>hhn@holmgaard-holding.dk</t>
  </si>
  <si>
    <t>Slet ikke til salg</t>
  </si>
  <si>
    <t>Nykøbing Landevej 3, 4200 Slagelse</t>
  </si>
  <si>
    <t>Steen Bang Larsen</t>
  </si>
  <si>
    <t>30 64 70 28</t>
  </si>
  <si>
    <t>Skovvej 51, 4291 Ruds Vedby</t>
  </si>
  <si>
    <t>Allan Christensen</t>
  </si>
  <si>
    <t>Overdrevsvej 35A, 4660 Store Heddinge</t>
  </si>
  <si>
    <t>Stevns</t>
  </si>
  <si>
    <t>Solgt</t>
  </si>
  <si>
    <t>Christinelundsvej 30</t>
  </si>
  <si>
    <t>Vordingborg</t>
  </si>
  <si>
    <t>Charlotte Hansen</t>
  </si>
  <si>
    <t>22 37 83 34</t>
  </si>
  <si>
    <t>Enegaarde By 2</t>
  </si>
  <si>
    <t>Dan Bjarne Dyring</t>
  </si>
  <si>
    <t>26 45 25 94</t>
  </si>
  <si>
    <t>Er solgt.</t>
  </si>
  <si>
    <t>Slagstrupvej 8, 4200 Slagelse</t>
  </si>
  <si>
    <t xml:space="preserve">Slagelse Kommune </t>
  </si>
  <si>
    <t>Keld Knud Brogaard Nielsen</t>
  </si>
  <si>
    <t>hhv.                        11.800 m²                     32.424 m²</t>
  </si>
  <si>
    <t>Kommunalplan 2021</t>
  </si>
  <si>
    <t>Rammelokalplan</t>
  </si>
  <si>
    <t>Mulighed for yderligere forlængelse på 12 måneder ved deponering af 500.000,00kr inden aftalens udløb</t>
  </si>
  <si>
    <t>04/09: Forsøgt kald</t>
  </si>
  <si>
    <r>
      <t xml:space="preserve">17/08 </t>
    </r>
    <r>
      <rPr>
        <sz val="11"/>
        <color theme="1"/>
        <rFont val="Calibri"/>
        <family val="2"/>
        <scheme val="minor"/>
      </rPr>
      <t>Der er stadig 8 dages høst tilbage og advokat er på ferie stadig..</t>
    </r>
  </si>
  <si>
    <t>10/08:  Vil slet ikke binde sig for lang tid, for så "må han ikke noget med ejendommen". Han vil have en bankgaranti (giver ikke mening). Han vender tilbage når advokaten har kigget på det efter ferie.</t>
  </si>
  <si>
    <t>26/07: Snakket med Keld se note - Ud fra dette afventer vi svar 
/Måske Thomas skal tage en snak med ham, når advokat har gennemgået sagen.</t>
  </si>
  <si>
    <t>19.07 - Keld mødes med advokat imorgen 20.07: Vender retur derefter, umiddelbart samme dag.</t>
  </si>
  <si>
    <t>Hornebyvej 71, 3100 Hornbæk</t>
  </si>
  <si>
    <t>Helsingør</t>
  </si>
  <si>
    <t>Aase Kert Jensen</t>
  </si>
  <si>
    <t>49 70 00 79</t>
  </si>
  <si>
    <t>46 851</t>
  </si>
  <si>
    <t>Kommunnalplan 2019</t>
  </si>
  <si>
    <t>Holbækvej 285, 4440 Mørkøv</t>
  </si>
  <si>
    <t>Torben Larsen</t>
  </si>
  <si>
    <t>2092 9980</t>
  </si>
  <si>
    <t>4420toftegaard@gmail.com</t>
  </si>
  <si>
    <t>Planareal: 51.000                    rest: 12.000</t>
  </si>
  <si>
    <t>Åben/Tæt (28 åben bolig/ 50 tæt). Forventer cirka 9500bm2/18%.. Ved 3mkr er det næsten 1600kr/bm2</t>
  </si>
  <si>
    <t xml:space="preserve">07/09: Han fik et bud på 2.5mkr for 6mdr siden som han sagde nej til…. Tror sgu vi er i 3mkr </t>
  </si>
  <si>
    <t>28/08: forsøgt kald</t>
  </si>
  <si>
    <t>17/08 sendt bud på 1.25mkr. 300tkr for rest areal</t>
  </si>
  <si>
    <t>Vesttarpvej 14, Velling, 6950 Ringkøbing</t>
  </si>
  <si>
    <t>Ringkøbing-Skjern</t>
  </si>
  <si>
    <t>Morten Brændgaard</t>
  </si>
  <si>
    <t>2422 6121</t>
  </si>
  <si>
    <t>morten.braendgaard@lampemesteren.dk</t>
  </si>
  <si>
    <t>Ja - 2008</t>
  </si>
  <si>
    <t>Kun åben lav</t>
  </si>
  <si>
    <t>Langgade 40 7550 Sørvad</t>
  </si>
  <si>
    <t xml:space="preserve">Isabella </t>
  </si>
  <si>
    <t>De ville ikke sælge</t>
  </si>
  <si>
    <t>Gl Gramvej 46</t>
  </si>
  <si>
    <t>Skanderborg</t>
  </si>
  <si>
    <t>Jørn Vestergaard Hansen</t>
  </si>
  <si>
    <t>21 24 46 11</t>
  </si>
  <si>
    <t>Åben lav &amp; tæt-lav</t>
  </si>
  <si>
    <t>Rig makker der nok ikke gider sælge. Se hans hus og de udstykninger han har. Ligner han gerne vil bevare udsigt og ingen naboer.</t>
  </si>
  <si>
    <t>Hovslundvej (Hoptrup Ejerlav, Hoptrup, 459)</t>
  </si>
  <si>
    <t>Haderslev</t>
  </si>
  <si>
    <t>Hans Erik Smidt / Jacob Lomholt Smidt</t>
  </si>
  <si>
    <t>74 57 56 10</t>
  </si>
  <si>
    <t>Åben-lav, 32 enheder med mulighed for dobbelthuse</t>
  </si>
  <si>
    <t xml:space="preserve">28/07/23: (Magnus) Snakkede med Hans, han syntes ikke der skulle bygges på det jord, så det vil han beholde. </t>
  </si>
  <si>
    <t>Klodhøjvej 27, Hejnsvig Mk, 7250</t>
  </si>
  <si>
    <t xml:space="preserve">Billund </t>
  </si>
  <si>
    <t>Mikkel Grove</t>
  </si>
  <si>
    <t>51 92 87 69</t>
  </si>
  <si>
    <t>Koldingvej 73</t>
  </si>
  <si>
    <t>Anders H. Christiansen / Josephine Arvad Hundevadt</t>
  </si>
  <si>
    <t>22 30 97 56</t>
  </si>
  <si>
    <t>Spring denne over</t>
  </si>
  <si>
    <r>
      <t xml:space="preserve">Samtale d. 29.08: Anders hovedkontakt </t>
    </r>
    <r>
      <rPr>
        <b/>
        <sz val="11"/>
        <color theme="1"/>
        <rFont val="Calibri"/>
        <family val="2"/>
        <scheme val="minor"/>
      </rPr>
      <t>(Udvikler selv)</t>
    </r>
  </si>
  <si>
    <t>Koldingvej 80, 6040 </t>
  </si>
  <si>
    <t>Robert Jes Fog Ibsen</t>
  </si>
  <si>
    <t>51 26 16 18</t>
  </si>
  <si>
    <t>De ligger lidt dumt, for det bliver svært at få en vej ind til området</t>
  </si>
  <si>
    <t>Koldingvej 74, 6040</t>
  </si>
  <si>
    <t>Tanja Dahlgren
Mark Holzmann Greisen</t>
  </si>
  <si>
    <t>28 10 80 75 (Mark)</t>
  </si>
  <si>
    <t>Koldingveh 72</t>
  </si>
  <si>
    <t>Jørgen Kristian Mikkelsen</t>
  </si>
  <si>
    <t>20 48 81 54</t>
  </si>
  <si>
    <t>Har allerede en aftale der varer i lang tid</t>
  </si>
  <si>
    <t>Planteskolevej 11</t>
  </si>
  <si>
    <t>Odense</t>
  </si>
  <si>
    <t>Michael Holm Rasmussen</t>
  </si>
  <si>
    <t xml:space="preserve">65 96 36 66 </t>
  </si>
  <si>
    <t>NO-GO</t>
  </si>
  <si>
    <t>LAV AFTALEUDKAST</t>
  </si>
  <si>
    <t>SIGNET</t>
  </si>
  <si>
    <t>Reminder (Dato)</t>
  </si>
  <si>
    <t xml:space="preserve">NOTE </t>
  </si>
  <si>
    <t>01.03.2024</t>
  </si>
  <si>
    <t>Ulvsbjergvej 12</t>
  </si>
  <si>
    <t>Hans Ulvsbjerg Rasmussen</t>
  </si>
  <si>
    <t>20 48 81 30 / 64 40 31 30</t>
  </si>
  <si>
    <t>Ring I 2024</t>
  </si>
  <si>
    <t>Kontaktet: Snak med ham i 2024 sommer. Hans er ikke klar på at binde sig endnu "Kan være det ændrer sig om et par år"</t>
  </si>
  <si>
    <t>01.10.2023</t>
  </si>
  <si>
    <t>Tuse Lågevej 6</t>
  </si>
  <si>
    <t>Karl Flemming Møldrup Nielsen</t>
  </si>
  <si>
    <t>59 46 03 54</t>
  </si>
  <si>
    <t>VI SKAL BOOKE DENNE</t>
  </si>
  <si>
    <t>Skovhusvejen 81 4350 Ugerløse</t>
  </si>
  <si>
    <t>Anders Juul Jensen</t>
  </si>
  <si>
    <t>4221 3680 (Rasmus - Søn af Anders)</t>
  </si>
  <si>
    <t>Lokalplan (2006)</t>
  </si>
  <si>
    <t>Se om vi kan strikke bud sammen</t>
  </si>
  <si>
    <t>De er igang med at udarbejde ny lokalplan.</t>
  </si>
  <si>
    <t>Acacievej 13A, 4060</t>
  </si>
  <si>
    <t>Allan Kjeld Jensen</t>
  </si>
  <si>
    <t>Kontakt efter høst</t>
  </si>
  <si>
    <t>"Hej Allan, Det er helt forståeligt. Vi henvender os til oktober 😊 God sommer"</t>
  </si>
  <si>
    <t>01.09.2023</t>
  </si>
  <si>
    <t>Holbækvej 109A</t>
  </si>
  <si>
    <t>Vera</t>
  </si>
  <si>
    <t>21 21 05 58 / 24 41 41 88 (Mandens Tlf. Nr. Jesper)</t>
  </si>
  <si>
    <r>
      <t xml:space="preserve">Hun har en købsaftale på jorden. Den udløbet til December, dog kan den forlænges med 6 måneder betinget af godkendt Kommune/lokal-plan. </t>
    </r>
    <r>
      <rPr>
        <b/>
        <sz val="11"/>
        <color theme="1"/>
        <rFont val="Calibri"/>
        <family val="2"/>
        <scheme val="minor"/>
      </rPr>
      <t>SE PIPEDRIVE: Ring til September ISH</t>
    </r>
  </si>
  <si>
    <t>Slæggerupvej 95</t>
  </si>
  <si>
    <t>Per Skovbæk Mortensen</t>
  </si>
  <si>
    <t>42 21 41 45</t>
  </si>
  <si>
    <t>Kontakt efter sommerferie. Skal kontaktes</t>
  </si>
  <si>
    <t>01.08.2024</t>
  </si>
  <si>
    <t>Koldingvej 71</t>
  </si>
  <si>
    <t>Jens Erik Lange</t>
  </si>
  <si>
    <t>28 96 65 53</t>
  </si>
  <si>
    <t xml:space="preserve">Han har allerede en option med bitch ejendomme i 1,5 år , men han vil gerne have et bud fra os alligevel. Det skal vi sende afsted til den tid. </t>
  </si>
  <si>
    <t>01.12.2024</t>
  </si>
  <si>
    <t>Hestehavevej 15</t>
  </si>
  <si>
    <t>Hillerød kommune</t>
  </si>
  <si>
    <t xml:space="preserve">Bente Hedberg / Jan Hedberg </t>
  </si>
  <si>
    <t>31 72 18 89 / 40 42 18 89</t>
  </si>
  <si>
    <t>4/8-2023: Har aftale på 2 år. Ring slut 2024</t>
  </si>
  <si>
    <t>Oktober</t>
  </si>
  <si>
    <t xml:space="preserve">Møllevej 9 </t>
  </si>
  <si>
    <t>Hans Ervin</t>
  </si>
  <si>
    <t>21 77 76 24</t>
  </si>
  <si>
    <t>ervin@vallebo.net</t>
  </si>
  <si>
    <t>10.03.23 - Ervin vil gerne videre fra sin gård på sigt og er meget åben for at snakke en handel. Vi skal booke et møde ind i april. Ring 10-14 dage før møde dag</t>
  </si>
  <si>
    <t>Er ikke relevant lige nu.</t>
  </si>
  <si>
    <t>Kildebækvej 49</t>
  </si>
  <si>
    <t>Ulrik Stenlien Hansen</t>
  </si>
  <si>
    <t xml:space="preserve">47 17 00 01 </t>
  </si>
  <si>
    <t>Benjamin har snakket med. Jordejer forsøger at udlægge arealerne til solcellepark. Han ville returnere når han fik afklaring på solcelle-projekt</t>
  </si>
  <si>
    <t>Schæfergårdsvej 17</t>
  </si>
  <si>
    <t>48 18 43 67 </t>
  </si>
  <si>
    <t>Han har tidligere nævnt at der ligger købsoption på dette arealstykke - men måske værd at forhøre sig på tidshorisont - og hvis kort nok, foreslå at vi kunne byde ind til når eksisterende udløber.</t>
  </si>
  <si>
    <t xml:space="preserve">Vi skal ringe til ham næste år. </t>
  </si>
  <si>
    <t>Kalundborgvej 268</t>
  </si>
  <si>
    <t>Henning Hvass</t>
  </si>
  <si>
    <t>20 47 16 44</t>
  </si>
  <si>
    <r>
      <rPr>
        <sz val="11"/>
        <color rgb="FF000000"/>
        <rFont val="Calibri"/>
        <family val="2"/>
        <scheme val="minor"/>
      </rPr>
      <t xml:space="preserve">Har booket møde før. Har option til 2024. </t>
    </r>
    <r>
      <rPr>
        <b/>
        <sz val="11"/>
        <color rgb="FF000000"/>
        <rFont val="Calibri"/>
        <family val="2"/>
        <scheme val="minor"/>
      </rPr>
      <t>Overvej opkald til Henning her.</t>
    </r>
    <r>
      <rPr>
        <sz val="11"/>
        <color rgb="FF000000"/>
        <rFont val="Calibri"/>
        <family val="2"/>
        <scheme val="minor"/>
      </rPr>
      <t xml:space="preserve"> Se noter og evt. kig gamle mails igennem.
</t>
    </r>
  </si>
  <si>
    <t>Søgårdsvej 999</t>
  </si>
  <si>
    <t>Niels Tony Grüning</t>
  </si>
  <si>
    <t>22 43 61 33</t>
  </si>
  <si>
    <t>Skal kontaktes igen.</t>
  </si>
  <si>
    <t>08.07.2023</t>
  </si>
  <si>
    <t>Enggårdsvej 6</t>
  </si>
  <si>
    <t>Høje Taastrup Kommune</t>
  </si>
  <si>
    <t>Ejendomsselskabet Enggårdsvej 6 ApS</t>
  </si>
  <si>
    <t xml:space="preserve">53 53 88 00 </t>
  </si>
  <si>
    <t>Jan.bech@live.dk</t>
  </si>
  <si>
    <r>
      <t xml:space="preserve">Hedehusene: </t>
    </r>
    <r>
      <rPr>
        <sz val="11"/>
        <color rgb="FFFF0000"/>
        <rFont val="Calibri"/>
        <family val="2"/>
        <charset val="1"/>
      </rPr>
      <t>1.3ha OBS: Købsdato 2021 - prissætning er ret høj. Mener det er købt for 4.3 mkr. Vi plejer at kunne tilbyde 5 mkr pr. ha.</t>
    </r>
  </si>
  <si>
    <t>Skærbækvej 85</t>
  </si>
  <si>
    <t>Fredericia Kommune</t>
  </si>
  <si>
    <t>Niels Juul (GÅRDEJER NIELS JUUL)</t>
  </si>
  <si>
    <t>22 41 86 30 / 25 34 44 76</t>
  </si>
  <si>
    <t>Købsoption med Birch Ejendomme. Nabo Thomas Skov og bror Flemming Juul har også aftale med Birch Ejendomme. De udløber eftersigende 2024. Men når vi ringer 2023, skal vi huske at forhøre os omkring dette.</t>
  </si>
  <si>
    <t>LOST</t>
  </si>
  <si>
    <t>Tuse Næs Vej 28</t>
  </si>
  <si>
    <t>Allan Jensen</t>
  </si>
  <si>
    <t>21 62 12 19 / 59 46 19 00</t>
  </si>
  <si>
    <t xml:space="preserve">Har en option, slut 2024 </t>
  </si>
  <si>
    <t>Mail afsendt</t>
  </si>
  <si>
    <t>Mail afsendt 02-05-2023 - Forsøg genetablering af kontakt</t>
  </si>
  <si>
    <t>Klaes Ulrik Kappel Larsen</t>
  </si>
  <si>
    <t>kka@skov.dk</t>
  </si>
  <si>
    <t>Få svar på mail</t>
  </si>
  <si>
    <t xml:space="preserve">Har sendt mail - tlf forgæves </t>
  </si>
  <si>
    <t>AREAL</t>
  </si>
  <si>
    <t>Rækkehuse (20 pr. Hektar)</t>
  </si>
  <si>
    <t>Parcel Enheder</t>
  </si>
  <si>
    <t>20 pr. Hektar</t>
  </si>
  <si>
    <t>Meget tæt på lokalplan</t>
  </si>
  <si>
    <t>TÆT LAV</t>
  </si>
  <si>
    <t>Endelig udkast laves</t>
  </si>
  <si>
    <t>Rækkehus</t>
  </si>
  <si>
    <t>bm² (60m² pr. E)</t>
  </si>
  <si>
    <t>bm² (70m² pr. E)</t>
  </si>
  <si>
    <t>bm² (80m² pr. E)</t>
  </si>
  <si>
    <t>bm² (90m² pr. E)</t>
  </si>
  <si>
    <t>bm² (100m² pr. E)</t>
  </si>
  <si>
    <t>Gyrstingevej 57, 4100 (DEL 1)</t>
  </si>
  <si>
    <t>lokalplan</t>
  </si>
  <si>
    <t>ÅBEN LAV</t>
  </si>
  <si>
    <t>bebyg%</t>
  </si>
  <si>
    <t>=</t>
  </si>
  <si>
    <t>Ryevej 9A, Kirke Helsinge, 4281 Gørlev (DEL 1)</t>
  </si>
  <si>
    <t>ÅBEN/TÆT LAV</t>
  </si>
  <si>
    <t>Tæt (Række/kompagt) / Åben (700m2)</t>
  </si>
  <si>
    <t>Møde booket / positivt</t>
  </si>
  <si>
    <t>Lindhøjgårdsvej 10, 4733 Tappernøje</t>
  </si>
  <si>
    <t>Dobbelthuse</t>
  </si>
  <si>
    <t>ÅBEN LAV PARCEL</t>
  </si>
  <si>
    <t>Afventer deres advokat om endeligt udkast fra os</t>
  </si>
  <si>
    <t>Ryevej 9A, Kirke Helsinge, 4281 Gørlev (DEL 2)</t>
  </si>
  <si>
    <t>Gyrstingevej 57, 4100 (DEL 2)</t>
  </si>
  <si>
    <t>25 pr. Hektar</t>
  </si>
  <si>
    <t>Enheder I alt</t>
  </si>
  <si>
    <t>Grundareal</t>
  </si>
  <si>
    <t xml:space="preserve">Fjenneslevmaglevej 7, 4173 </t>
  </si>
  <si>
    <t>TÆT/ÅBEN/ETAGE</t>
  </si>
  <si>
    <t>Kløvervej 10, 4200 Slagelse</t>
  </si>
  <si>
    <t xml:space="preserve">Åsevangsvej 26A, 4550 </t>
  </si>
  <si>
    <t>lokalplan (2019)</t>
  </si>
  <si>
    <t>Hovedgaden 51 - Borup</t>
  </si>
  <si>
    <t>Køge Kommune</t>
  </si>
  <si>
    <t>Joker</t>
  </si>
  <si>
    <t>Pederstrupvej 23, 4700</t>
  </si>
  <si>
    <t>Ramme skal udvides</t>
  </si>
  <si>
    <t>Optioner</t>
  </si>
  <si>
    <t>Marbjerg Byvej 14, 4000</t>
  </si>
  <si>
    <t>Brødeskovvej 11, 3400</t>
  </si>
  <si>
    <t>Hillerød Kommune</t>
  </si>
  <si>
    <t>Nærheden SYD</t>
  </si>
  <si>
    <t>Høje-Taastrup Kommune</t>
  </si>
  <si>
    <t>Solhøjvej 28</t>
  </si>
  <si>
    <t>Preben Fock Paaske</t>
  </si>
  <si>
    <t>27 27 01 01</t>
  </si>
  <si>
    <r>
      <rPr>
        <sz val="11"/>
        <color rgb="FF000000"/>
        <rFont val="Calibri"/>
        <family val="2"/>
        <scheme val="minor"/>
      </rPr>
      <t xml:space="preserve">Hedehusene: Forsøgt opringning d.08.08 - Forsøg igen senere / anden dag - 4ha - Thomas fik fat i ham. </t>
    </r>
    <r>
      <rPr>
        <b/>
        <i/>
        <sz val="11"/>
        <color rgb="FF000000"/>
        <rFont val="Calibri"/>
        <family val="2"/>
        <scheme val="minor"/>
      </rPr>
      <t>Update?</t>
    </r>
  </si>
  <si>
    <t>Har sendt bud afsted</t>
  </si>
  <si>
    <t>Vingårds Alle 64</t>
  </si>
  <si>
    <t>Lilan Elsebet Engel</t>
  </si>
  <si>
    <t>23 49 50 88</t>
  </si>
  <si>
    <r>
      <rPr>
        <sz val="11"/>
        <color rgb="FF000000"/>
        <rFont val="Calibri"/>
        <family val="2"/>
        <scheme val="minor"/>
      </rPr>
      <t xml:space="preserve">Thomas har snakket med hende. </t>
    </r>
    <r>
      <rPr>
        <b/>
        <i/>
        <sz val="11"/>
        <color rgb="FF000000"/>
        <rFont val="Calibri"/>
        <family val="2"/>
        <scheme val="minor"/>
      </rPr>
      <t>Update?</t>
    </r>
  </si>
  <si>
    <t>Fredericia</t>
  </si>
  <si>
    <t>Sten Nymark</t>
  </si>
  <si>
    <t>26 15 08 77 / 53 70 08 77</t>
  </si>
  <si>
    <r>
      <rPr>
        <sz val="11"/>
        <color rgb="FF000000"/>
        <rFont val="Calibri"/>
        <family val="2"/>
        <scheme val="minor"/>
      </rPr>
      <t xml:space="preserve">Aftale med. FØLG OP -  </t>
    </r>
    <r>
      <rPr>
        <b/>
        <i/>
        <sz val="11"/>
        <color rgb="FF000000"/>
        <rFont val="Calibri"/>
        <family val="2"/>
        <scheme val="minor"/>
      </rPr>
      <t>Update?</t>
    </r>
  </si>
  <si>
    <t>Hauløkkevej 6</t>
  </si>
  <si>
    <t>Anne Lomholt Hansen</t>
  </si>
  <si>
    <t>75 95 40 35</t>
  </si>
  <si>
    <t>Har vi booket aftale med. SKAL REETABLERES</t>
  </si>
  <si>
    <t>Vejlevej 130B</t>
  </si>
  <si>
    <t>27 10 52 01</t>
  </si>
  <si>
    <r>
      <rPr>
        <sz val="11"/>
        <color rgb="FF000000"/>
        <rFont val="Calibri"/>
        <family val="2"/>
      </rPr>
      <t xml:space="preserve">Booket 15. august kl. 11.00 - </t>
    </r>
    <r>
      <rPr>
        <b/>
        <i/>
        <sz val="11"/>
        <color rgb="FF000000"/>
        <rFont val="Calibri"/>
        <family val="2"/>
      </rPr>
      <t>Update?</t>
    </r>
  </si>
  <si>
    <t>Bøgeskovvej 71</t>
  </si>
  <si>
    <t>Poul Ejnar Jochumsen</t>
  </si>
  <si>
    <t>20 13 81 32</t>
  </si>
  <si>
    <t>poulejnar@outlook.dk</t>
  </si>
  <si>
    <r>
      <t xml:space="preserve">Booket den 15. august kl. 09.00. - </t>
    </r>
    <r>
      <rPr>
        <b/>
        <i/>
        <sz val="11"/>
        <color rgb="FF000000"/>
        <rFont val="Calibri"/>
        <family val="2"/>
      </rPr>
      <t>Update?</t>
    </r>
  </si>
  <si>
    <t>Østerbyvej 12</t>
  </si>
  <si>
    <t>Kristian Hansen</t>
  </si>
  <si>
    <t xml:space="preserve">75 95 73 99 </t>
  </si>
  <si>
    <t>Kranet@live.dk</t>
  </si>
  <si>
    <r>
      <rPr>
        <sz val="11"/>
        <color rgb="FF000000"/>
        <rFont val="Calibri"/>
        <family val="2"/>
        <scheme val="minor"/>
      </rPr>
      <t>Booket den 15. august kl. 10.00 -</t>
    </r>
    <r>
      <rPr>
        <b/>
        <i/>
        <sz val="11"/>
        <color rgb="FF000000"/>
        <rFont val="Calibri"/>
        <family val="2"/>
        <scheme val="minor"/>
      </rPr>
      <t xml:space="preserve"> Update?</t>
    </r>
  </si>
  <si>
    <t>Stoustrupvej 14</t>
  </si>
  <si>
    <t>Mogens Nielsen</t>
  </si>
  <si>
    <t>40 55 03 24</t>
  </si>
  <si>
    <t>Møde booket (Mangler datoer) - Han vil gerne mødes. Kan ikke uge 36. Så vi skal enten selv lave udmelding med datoer, eller vente på han kommer med forslag.</t>
  </si>
  <si>
    <t>Lille Dalby Bakker 305</t>
  </si>
  <si>
    <t>Hedensted Kommune</t>
  </si>
  <si>
    <t>Karsten Banke</t>
  </si>
  <si>
    <t>d. 23-08 tlf. samtale: 51millioner samlet bud på 32ha. Kontant. Er indforstået med at vi skal bruge 3 måneder +- til at indhente penge til transaktion. Forhør Thomas omkring realismegrad ift. 51 nu og her. Der ligger ny lokalplan for området.</t>
  </si>
  <si>
    <t>Smørum (Fingerplan)</t>
  </si>
  <si>
    <r>
      <rPr>
        <sz val="11"/>
        <color rgb="FF000000"/>
        <rFont val="Calibri"/>
        <family val="2"/>
        <scheme val="minor"/>
      </rPr>
      <t xml:space="preserve">Booket ind d. 29.08 klokken 9.00 - 150ha i Smørum omegn - </t>
    </r>
    <r>
      <rPr>
        <b/>
        <i/>
        <sz val="11"/>
        <color rgb="FF000000"/>
        <rFont val="Calibri"/>
        <family val="2"/>
        <scheme val="minor"/>
      </rPr>
      <t>Update?</t>
    </r>
  </si>
  <si>
    <t>Trevangsvej 11</t>
  </si>
  <si>
    <t>Furesø Kommune</t>
  </si>
  <si>
    <t>Thøger Løvenbalk Refshauge</t>
  </si>
  <si>
    <t>28 11 07 42</t>
  </si>
  <si>
    <t>thoger@refshauge.net</t>
  </si>
  <si>
    <r>
      <rPr>
        <sz val="11"/>
        <color rgb="FF000000"/>
        <rFont val="Calibri"/>
        <family val="2"/>
        <scheme val="minor"/>
      </rPr>
      <t xml:space="preserve">Benjamin har snakket med. Han er interesseret i at mødes. Booket d 12 januar kl 13.00 - </t>
    </r>
    <r>
      <rPr>
        <b/>
        <i/>
        <sz val="11"/>
        <color rgb="FF000000"/>
        <rFont val="Calibri"/>
        <family val="2"/>
        <scheme val="minor"/>
      </rPr>
      <t>Update?</t>
    </r>
  </si>
  <si>
    <t>Lyngvej 30</t>
  </si>
  <si>
    <t>Lars Preben Buck</t>
  </si>
  <si>
    <t>23 30 53 17</t>
  </si>
  <si>
    <r>
      <rPr>
        <sz val="11"/>
        <color rgb="FF000000"/>
        <rFont val="Calibri"/>
        <family val="2"/>
        <scheme val="minor"/>
      </rPr>
      <t xml:space="preserve">Booket ind d. 12. september kl. 10.30. - </t>
    </r>
    <r>
      <rPr>
        <b/>
        <i/>
        <sz val="11"/>
        <color rgb="FF000000"/>
        <rFont val="Calibri"/>
        <family val="2"/>
        <scheme val="minor"/>
      </rPr>
      <t>Update?</t>
    </r>
  </si>
  <si>
    <t>Omfartsvejen 14B</t>
  </si>
  <si>
    <t>25 15 48 95</t>
  </si>
  <si>
    <r>
      <rPr>
        <sz val="11"/>
        <color rgb="FF000000"/>
        <rFont val="Calibri"/>
        <family val="2"/>
        <scheme val="minor"/>
      </rPr>
      <t xml:space="preserve">Har vi booket møde med. Han har omkring 13,2 hektar jord som er med i perspektiv areal.  - </t>
    </r>
    <r>
      <rPr>
        <b/>
        <i/>
        <sz val="11"/>
        <color rgb="FF000000"/>
        <rFont val="Calibri"/>
        <family val="2"/>
        <scheme val="minor"/>
      </rPr>
      <t>Update?</t>
    </r>
  </si>
  <si>
    <t>Trevangsvej 156</t>
  </si>
  <si>
    <t>Suzi Vester Munkner</t>
  </si>
  <si>
    <t>28 83 79 57</t>
  </si>
  <si>
    <t>Mødtes med Suzi og Michael d. 19-08-2022 Case: 70 millioner inkl. gård og jord</t>
  </si>
  <si>
    <t xml:space="preserve">Skal snakkes med </t>
  </si>
  <si>
    <t>Kissendrupvej 3, St Favrby, 4654 Faxe</t>
  </si>
  <si>
    <t>Lars Petersen</t>
  </si>
  <si>
    <t>ikke mulig</t>
  </si>
  <si>
    <t>mægler fra nordicas udbyder betinget aftale på jorden 1,5 h for 5,8 mil plus moms</t>
  </si>
  <si>
    <t>Årbyvej 29B</t>
  </si>
  <si>
    <t>Martin Madsen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</si>
</sst>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0\ &quot;kr.&quot;;[Red]\-#,##0\ &quot;kr.&quot;"/>
    <numFmt numFmtId="43" formatCode="_-* #,##0.00_-;\-* #,##0.00_-;_-* &quot;-&quot;??_-;_-@_-"/>
    <numFmt numFmtId="164" formatCode="_ * #,##0.00_ ;_ * \-#,##0.00_ ;_ * &quot;-&quot;??_ ;_ @_ "/>
    <numFmt numFmtId="165" formatCode="_ * #,##0_ ;_ * \-#,##0_ ;_ * &quot;-&quot;??_ ;_ @_ "/>
    <numFmt numFmtId="166" formatCode="_-* #,##0.00\ [$kr.-406]_-;\-* #,##0.00\ [$kr.-406]_-;_-* &quot;-&quot;??\ [$kr.-406]_-;_-@_-"/>
    <numFmt numFmtId="167" formatCode="0.0%"/>
    <numFmt numFmtId="168" formatCode="_-* #,##0_-;\-* #,##0_-;_-* &quot;-&quot;??_-;_-@_-"/>
  </numFmts>
  <fonts count="43" x14ac:knownFonts="1">
    <font>
      <sz val="11"/>
      <color theme="1"/>
      <name val="Calibri"/>
      <family val="2"/>
      <scheme val="minor"/>
    </font>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11"/>
      <color theme="1"/>
      <name val="Roboto"/>
    </font>
    <font>
      <sz val="9"/>
      <color indexed="81"/>
      <name val="Tahoma"/>
      <family val="2"/>
    </font>
    <font>
      <b/>
      <sz val="9"/>
      <color indexed="81"/>
      <name val="Tahoma"/>
      <family val="2"/>
    </font>
    <font>
      <sz val="11"/>
      <color rgb="FF21232C"/>
      <name val="Calibri"/>
      <family val="2"/>
      <scheme val="minor"/>
    </font>
    <font>
      <sz val="8"/>
      <name val="Calibri"/>
      <family val="2"/>
      <scheme val="minor"/>
    </font>
    <font>
      <b/>
      <sz val="8"/>
      <color indexed="81"/>
      <name val="Tahoma"/>
      <family val="2"/>
    </font>
    <font>
      <sz val="8"/>
      <color indexed="81"/>
      <name val="Tahoma"/>
      <family val="2"/>
    </font>
    <font>
      <sz val="11"/>
      <color rgb="FF9C0006"/>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b/>
      <sz val="11"/>
      <color rgb="FF000000"/>
      <name val="Calibri"/>
      <family val="2"/>
      <scheme val="minor"/>
    </font>
    <font>
      <sz val="11"/>
      <color rgb="FF000000"/>
      <name val="Calibri"/>
      <family val="2"/>
    </font>
    <font>
      <b/>
      <i/>
      <sz val="11"/>
      <color rgb="FF000000"/>
      <name val="Calibri"/>
      <family val="2"/>
      <scheme val="minor"/>
    </font>
    <font>
      <sz val="11"/>
      <color rgb="FFFF0000"/>
      <name val="Calibri"/>
      <family val="2"/>
      <charset val="1"/>
    </font>
    <font>
      <sz val="11"/>
      <color rgb="FF006100"/>
      <name val="Calibri"/>
      <family val="2"/>
      <scheme val="minor"/>
    </font>
    <font>
      <sz val="11"/>
      <color rgb="FF006100"/>
      <name val="Calibri"/>
      <family val="2"/>
      <scheme val="minor"/>
    </font>
    <font>
      <b/>
      <u/>
      <sz val="11"/>
      <color theme="1"/>
      <name val="Calibri"/>
      <family val="2"/>
      <scheme val="minor"/>
    </font>
    <font>
      <b/>
      <i/>
      <sz val="11"/>
      <color rgb="FF000000"/>
      <name val="Calibri"/>
      <family val="2"/>
    </font>
    <font>
      <sz val="11"/>
      <color theme="1"/>
      <name val="Calibri"/>
      <family val="2"/>
    </font>
    <font>
      <sz val="12"/>
      <color theme="1"/>
      <name val="Calibri"/>
      <family val="2"/>
    </font>
    <font>
      <sz val="11"/>
      <name val="Calibri"/>
      <family val="2"/>
      <scheme val="minor"/>
    </font>
    <font>
      <sz val="11"/>
      <color rgb="FF444444"/>
      <name val="Calibri"/>
      <family val="2"/>
      <charset val="1"/>
    </font>
    <font>
      <b/>
      <sz val="11"/>
      <color rgb="FF9C0006"/>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sz val="10"/>
      <color rgb="FF000000"/>
      <name val="Roboto"/>
    </font>
    <font>
      <sz val="11"/>
      <color rgb="FF191514"/>
      <name val="Roboto"/>
    </font>
    <font>
      <u/>
      <sz val="11"/>
      <color theme="1"/>
      <name val="Calibri"/>
      <family val="2"/>
      <scheme val="minor"/>
    </font>
    <font>
      <b/>
      <sz val="11"/>
      <color rgb="FFFF0000"/>
      <name val="Calibri"/>
      <family val="2"/>
      <scheme val="minor"/>
    </font>
    <font>
      <b/>
      <sz val="11"/>
      <name val="Calibri"/>
      <family val="2"/>
      <scheme val="minor"/>
    </font>
    <font>
      <u/>
      <sz val="11"/>
      <name val="Calibri"/>
      <family val="2"/>
      <scheme val="minor"/>
    </font>
    <font>
      <sz val="10"/>
      <color theme="1"/>
      <name val="Calibri"/>
      <family val="2"/>
      <scheme val="minor"/>
    </font>
    <font>
      <sz val="10"/>
      <color theme="1"/>
      <name val="Roboto"/>
    </font>
  </fonts>
  <fills count="22">
    <fill>
      <patternFill patternType="none"/>
    </fill>
    <fill>
      <patternFill patternType="gray125"/>
    </fill>
    <fill>
      <patternFill patternType="solid">
        <fgColor rgb="FFFFEB9C"/>
      </patternFill>
    </fill>
    <fill>
      <patternFill patternType="solid">
        <fgColor rgb="FFFFFFCC"/>
      </patternFill>
    </fill>
    <fill>
      <patternFill patternType="solid">
        <fgColor theme="5" tint="0.79998168889431442"/>
        <bgColor indexed="65"/>
      </patternFill>
    </fill>
    <fill>
      <patternFill patternType="solid">
        <fgColor rgb="FFFFC7CE"/>
      </patternFill>
    </fill>
    <fill>
      <patternFill patternType="solid">
        <fgColor rgb="FFC6EFCE"/>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bgColor indexed="64"/>
      </patternFill>
    </fill>
    <fill>
      <patternFill patternType="solid">
        <fgColor theme="4" tint="0.59999389629810485"/>
        <bgColor indexed="65"/>
      </patternFill>
    </fill>
    <fill>
      <patternFill patternType="solid">
        <fgColor theme="6" tint="0.79998168889431442"/>
        <bgColor indexed="65"/>
      </patternFill>
    </fill>
    <fill>
      <patternFill patternType="solid">
        <fgColor theme="8"/>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D0CECE"/>
        <bgColor rgb="FF000000"/>
      </patternFill>
    </fill>
    <fill>
      <patternFill patternType="solid">
        <fgColor theme="5"/>
        <bgColor indexed="64"/>
      </patternFill>
    </fill>
    <fill>
      <patternFill patternType="solid">
        <fgColor theme="5" tint="0.59999389629810485"/>
        <bgColor indexed="64"/>
      </patternFill>
    </fill>
    <fill>
      <patternFill patternType="solid">
        <fgColor rgb="FF92D050"/>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164" fontId="2" fillId="0" borderId="0" applyFont="0" applyFill="0" applyBorder="0" applyAlignment="0" applyProtection="0"/>
    <xf numFmtId="0" fontId="3" fillId="2" borderId="0" applyNumberFormat="0" applyBorder="0" applyAlignment="0" applyProtection="0"/>
    <xf numFmtId="0" fontId="2" fillId="3" borderId="1" applyNumberFormat="0" applyFont="0" applyAlignment="0" applyProtection="0"/>
    <xf numFmtId="0" fontId="2" fillId="4" borderId="0" applyNumberFormat="0" applyBorder="0" applyAlignment="0" applyProtection="0"/>
    <xf numFmtId="0" fontId="12" fillId="5" borderId="0" applyNumberFormat="0" applyBorder="0" applyAlignment="0" applyProtection="0"/>
    <xf numFmtId="0" fontId="13" fillId="0" borderId="0" applyNumberFormat="0" applyFill="0" applyBorder="0" applyAlignment="0" applyProtection="0"/>
    <xf numFmtId="0" fontId="20" fillId="6" borderId="0" applyNumberFormat="0" applyBorder="0" applyAlignment="0" applyProtection="0"/>
    <xf numFmtId="9" fontId="1" fillId="0" borderId="0" applyFon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43" fontId="1" fillId="0" borderId="0" applyFont="0" applyFill="0" applyBorder="0" applyAlignment="0" applyProtection="0"/>
  </cellStyleXfs>
  <cellXfs count="330">
    <xf numFmtId="0" fontId="0" fillId="0" borderId="0" xfId="0"/>
    <xf numFmtId="0" fontId="4" fillId="0" borderId="0" xfId="0" applyFont="1"/>
    <xf numFmtId="0" fontId="5" fillId="0" borderId="0" xfId="0" applyFont="1" applyAlignment="1">
      <alignment horizontal="left" vertical="center"/>
    </xf>
    <xf numFmtId="0" fontId="3" fillId="2" borderId="0" xfId="2"/>
    <xf numFmtId="165" fontId="4" fillId="0" borderId="0" xfId="1" applyNumberFormat="1" applyFont="1" applyAlignment="1">
      <alignment horizontal="center" vertical="center"/>
    </xf>
    <xf numFmtId="165" fontId="4" fillId="0" borderId="0" xfId="1" applyNumberFormat="1" applyFont="1" applyAlignment="1">
      <alignment horizontal="left" vertical="center"/>
    </xf>
    <xf numFmtId="0" fontId="4" fillId="0" borderId="0" xfId="0" applyFont="1" applyAlignment="1">
      <alignment horizontal="left" vertical="center"/>
    </xf>
    <xf numFmtId="165" fontId="0" fillId="0" borderId="0" xfId="1" applyNumberFormat="1" applyFont="1" applyAlignment="1">
      <alignment horizontal="right" vertical="center"/>
    </xf>
    <xf numFmtId="165" fontId="0" fillId="0" borderId="0" xfId="1" applyNumberFormat="1" applyFont="1" applyAlignment="1">
      <alignment horizontal="lef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left"/>
    </xf>
    <xf numFmtId="0" fontId="8" fillId="0" borderId="0" xfId="0" applyFont="1"/>
    <xf numFmtId="0" fontId="0" fillId="0" borderId="0" xfId="0" applyAlignment="1">
      <alignment vertical="center"/>
    </xf>
    <xf numFmtId="0" fontId="0" fillId="0" borderId="0" xfId="0" applyAlignment="1">
      <alignment horizontal="left" vertical="center" wrapText="1"/>
    </xf>
    <xf numFmtId="0" fontId="0" fillId="0" borderId="0" xfId="0" applyAlignment="1">
      <alignment wrapText="1"/>
    </xf>
    <xf numFmtId="0" fontId="4"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165" fontId="0" fillId="0" borderId="0" xfId="1" applyNumberFormat="1" applyFont="1"/>
    <xf numFmtId="0" fontId="0" fillId="0" borderId="0" xfId="0" applyAlignment="1">
      <alignment vertical="top" wrapText="1"/>
    </xf>
    <xf numFmtId="0" fontId="0" fillId="0" borderId="0" xfId="0" applyAlignment="1">
      <alignment horizontal="left" vertical="top" wrapText="1"/>
    </xf>
    <xf numFmtId="0" fontId="4" fillId="0" borderId="0" xfId="0" applyFont="1" applyAlignment="1">
      <alignment vertical="top" wrapText="1"/>
    </xf>
    <xf numFmtId="0" fontId="14" fillId="0" borderId="0" xfId="0" applyFont="1"/>
    <xf numFmtId="0" fontId="14" fillId="0" borderId="0" xfId="0" applyFont="1" applyAlignment="1">
      <alignment wrapText="1"/>
    </xf>
    <xf numFmtId="0" fontId="15" fillId="0" borderId="0" xfId="0" applyFont="1" applyAlignment="1">
      <alignment wrapText="1"/>
    </xf>
    <xf numFmtId="0" fontId="15" fillId="0" borderId="0" xfId="0" applyFont="1"/>
    <xf numFmtId="0" fontId="3" fillId="2" borderId="0" xfId="2" applyAlignment="1">
      <alignment wrapText="1"/>
    </xf>
    <xf numFmtId="0" fontId="0" fillId="0" borderId="0" xfId="0" quotePrefix="1"/>
    <xf numFmtId="0" fontId="21" fillId="6" borderId="0" xfId="7" applyFont="1"/>
    <xf numFmtId="0" fontId="0" fillId="0" borderId="0" xfId="0" applyAlignment="1">
      <alignment horizontal="center" vertical="center"/>
    </xf>
    <xf numFmtId="0" fontId="22" fillId="0" borderId="0" xfId="0" applyFont="1"/>
    <xf numFmtId="0" fontId="0" fillId="7" borderId="0" xfId="0" applyFill="1"/>
    <xf numFmtId="0" fontId="24" fillId="0" borderId="0" xfId="0" applyFont="1"/>
    <xf numFmtId="0" fontId="24" fillId="0" borderId="0" xfId="0" applyFont="1" applyAlignment="1">
      <alignment wrapText="1"/>
    </xf>
    <xf numFmtId="0" fontId="26" fillId="0" borderId="0" xfId="6" applyFont="1"/>
    <xf numFmtId="0" fontId="26" fillId="0" borderId="0" xfId="0" applyFont="1"/>
    <xf numFmtId="0" fontId="25" fillId="0" borderId="0" xfId="0" applyFont="1"/>
    <xf numFmtId="0" fontId="20" fillId="6" borderId="0" xfId="7"/>
    <xf numFmtId="0" fontId="20" fillId="6" borderId="0" xfId="7" applyAlignment="1">
      <alignment wrapText="1"/>
    </xf>
    <xf numFmtId="0" fontId="20" fillId="6" borderId="0" xfId="7" applyAlignment="1">
      <alignment horizontal="right"/>
    </xf>
    <xf numFmtId="0" fontId="17" fillId="0" borderId="0" xfId="0" applyFont="1"/>
    <xf numFmtId="14" fontId="27" fillId="0" borderId="0" xfId="0" applyNumberFormat="1" applyFont="1" applyAlignment="1">
      <alignment horizontal="center" vertical="center"/>
    </xf>
    <xf numFmtId="0" fontId="13" fillId="0" borderId="0" xfId="6"/>
    <xf numFmtId="0" fontId="0" fillId="0" borderId="0" xfId="0" applyAlignment="1">
      <alignment horizontal="center"/>
    </xf>
    <xf numFmtId="0" fontId="4" fillId="8" borderId="0" xfId="0" applyFont="1" applyFill="1" applyAlignment="1">
      <alignment horizontal="center" vertical="center" wrapText="1"/>
    </xf>
    <xf numFmtId="0" fontId="4" fillId="8" borderId="0" xfId="0" applyFont="1" applyFill="1" applyAlignment="1">
      <alignment horizontal="center" vertical="center"/>
    </xf>
    <xf numFmtId="0" fontId="0" fillId="8" borderId="0" xfId="0" applyFill="1"/>
    <xf numFmtId="0" fontId="4" fillId="8" borderId="0" xfId="0" applyFont="1" applyFill="1"/>
    <xf numFmtId="165" fontId="4" fillId="8" borderId="0" xfId="1" applyNumberFormat="1" applyFont="1" applyFill="1" applyAlignment="1">
      <alignment horizontal="left" vertical="center"/>
    </xf>
    <xf numFmtId="0" fontId="4" fillId="8" borderId="0" xfId="0" applyFont="1" applyFill="1" applyAlignment="1">
      <alignment horizontal="left" vertical="center"/>
    </xf>
    <xf numFmtId="165" fontId="4" fillId="8" borderId="0" xfId="1" applyNumberFormat="1" applyFont="1" applyFill="1" applyBorder="1" applyAlignment="1">
      <alignment horizontal="center" vertical="center"/>
    </xf>
    <xf numFmtId="165" fontId="4" fillId="8" borderId="0" xfId="1" applyNumberFormat="1" applyFont="1" applyFill="1" applyBorder="1" applyAlignment="1">
      <alignment horizontal="left" vertical="center"/>
    </xf>
    <xf numFmtId="0" fontId="4" fillId="8" borderId="0" xfId="0" applyFont="1" applyFill="1" applyAlignment="1">
      <alignment horizontal="left"/>
    </xf>
    <xf numFmtId="0" fontId="0" fillId="0" borderId="0" xfId="0" applyAlignment="1">
      <alignment horizontal="left" vertical="top"/>
    </xf>
    <xf numFmtId="0" fontId="4" fillId="8" borderId="0" xfId="0" applyFont="1" applyFill="1" applyAlignment="1">
      <alignment horizontal="left" vertical="center" wrapText="1"/>
    </xf>
    <xf numFmtId="3" fontId="0" fillId="0" borderId="0" xfId="0" applyNumberFormat="1" applyAlignment="1">
      <alignment horizontal="left" vertical="top" wrapText="1"/>
    </xf>
    <xf numFmtId="165" fontId="0" fillId="0" borderId="0" xfId="1" applyNumberFormat="1" applyFont="1" applyFill="1" applyBorder="1" applyAlignment="1">
      <alignment horizontal="right" vertical="center"/>
    </xf>
    <xf numFmtId="165" fontId="0" fillId="0" borderId="0" xfId="1" applyNumberFormat="1" applyFont="1" applyFill="1" applyBorder="1" applyAlignment="1">
      <alignment horizontal="left" vertical="center"/>
    </xf>
    <xf numFmtId="0" fontId="4" fillId="0" borderId="0" xfId="0" applyFont="1" applyAlignment="1">
      <alignment horizontal="left" vertical="center" wrapText="1"/>
    </xf>
    <xf numFmtId="0" fontId="28" fillId="5" borderId="0" xfId="5" applyFont="1" applyAlignment="1">
      <alignment horizontal="left" vertical="center" wrapText="1"/>
    </xf>
    <xf numFmtId="1" fontId="0" fillId="0" borderId="0" xfId="0" applyNumberFormat="1" applyAlignment="1">
      <alignment horizontal="center"/>
    </xf>
    <xf numFmtId="3" fontId="0" fillId="0" borderId="0" xfId="0" applyNumberFormat="1" applyAlignment="1">
      <alignment horizontal="center"/>
    </xf>
    <xf numFmtId="167" fontId="0" fillId="0" borderId="0" xfId="8" applyNumberFormat="1" applyFont="1" applyAlignment="1">
      <alignment horizontal="center"/>
    </xf>
    <xf numFmtId="11" fontId="0" fillId="0" borderId="0" xfId="0" applyNumberFormat="1" applyAlignment="1">
      <alignment horizontal="center"/>
    </xf>
    <xf numFmtId="0" fontId="0" fillId="0" borderId="0" xfId="0" applyAlignment="1">
      <alignment horizontal="right"/>
    </xf>
    <xf numFmtId="49" fontId="0" fillId="0" borderId="0" xfId="0" applyNumberFormat="1" applyAlignment="1">
      <alignment horizontal="center"/>
    </xf>
    <xf numFmtId="165" fontId="0" fillId="0" borderId="0" xfId="1" applyNumberFormat="1" applyFont="1" applyFill="1" applyBorder="1" applyAlignment="1">
      <alignment horizontal="left" vertical="center" wrapText="1"/>
    </xf>
    <xf numFmtId="0" fontId="29" fillId="0" borderId="0" xfId="0" applyFont="1" applyAlignment="1">
      <alignment horizontal="center" vertical="center"/>
    </xf>
    <xf numFmtId="0" fontId="4" fillId="8" borderId="0" xfId="0" applyFont="1" applyFill="1" applyAlignment="1">
      <alignment wrapText="1"/>
    </xf>
    <xf numFmtId="0" fontId="3" fillId="2" borderId="0" xfId="2" applyAlignment="1">
      <alignment horizontal="left" wrapText="1"/>
    </xf>
    <xf numFmtId="165" fontId="4" fillId="8" borderId="0" xfId="1" applyNumberFormat="1" applyFont="1" applyFill="1" applyAlignment="1">
      <alignment horizontal="center" vertical="center" wrapText="1"/>
    </xf>
    <xf numFmtId="0" fontId="0" fillId="0" borderId="0" xfId="3" applyFont="1" applyFill="1" applyBorder="1" applyAlignment="1">
      <alignment horizontal="left" vertical="center"/>
    </xf>
    <xf numFmtId="0" fontId="3" fillId="0" borderId="0" xfId="2" applyFill="1" applyAlignment="1">
      <alignment horizontal="left" vertical="center"/>
    </xf>
    <xf numFmtId="0" fontId="20" fillId="0" borderId="0" xfId="7" applyFill="1" applyAlignment="1">
      <alignment horizontal="left" vertical="center"/>
    </xf>
    <xf numFmtId="0" fontId="0" fillId="0" borderId="0" xfId="4" applyFont="1" applyFill="1" applyAlignment="1">
      <alignment horizontal="left" vertical="center"/>
    </xf>
    <xf numFmtId="168" fontId="4" fillId="8" borderId="0" xfId="1" applyNumberFormat="1" applyFont="1" applyFill="1" applyAlignment="1">
      <alignment horizontal="center" vertical="center" wrapText="1"/>
    </xf>
    <xf numFmtId="168" fontId="3" fillId="2" borderId="0" xfId="2" applyNumberFormat="1" applyAlignment="1">
      <alignment wrapText="1"/>
    </xf>
    <xf numFmtId="168" fontId="0" fillId="0" borderId="0" xfId="0" applyNumberFormat="1" applyAlignment="1">
      <alignment wrapText="1"/>
    </xf>
    <xf numFmtId="168" fontId="20" fillId="6" borderId="0" xfId="7" applyNumberFormat="1" applyAlignment="1">
      <alignment wrapText="1"/>
    </xf>
    <xf numFmtId="0" fontId="29" fillId="0" borderId="0" xfId="0" applyFont="1" applyAlignment="1">
      <alignment horizontal="center" vertical="center" wrapText="1"/>
    </xf>
    <xf numFmtId="0" fontId="30" fillId="8" borderId="0" xfId="0" applyFont="1" applyFill="1" applyAlignment="1">
      <alignment horizontal="left" vertical="center" wrapText="1"/>
    </xf>
    <xf numFmtId="0" fontId="30" fillId="8" borderId="0" xfId="0" applyFont="1" applyFill="1" applyAlignment="1">
      <alignment horizontal="left" vertical="center"/>
    </xf>
    <xf numFmtId="0" fontId="30" fillId="8" borderId="0" xfId="0" applyFont="1" applyFill="1" applyAlignment="1">
      <alignment horizontal="center" vertical="center" wrapText="1"/>
    </xf>
    <xf numFmtId="0" fontId="30" fillId="8" borderId="0" xfId="0" applyFont="1" applyFill="1" applyAlignment="1">
      <alignment horizontal="center" vertical="center"/>
    </xf>
    <xf numFmtId="165" fontId="0" fillId="0" borderId="0" xfId="1" applyNumberFormat="1" applyFont="1" applyFill="1" applyBorder="1" applyAlignment="1">
      <alignment horizontal="right" vertical="center" wrapText="1"/>
    </xf>
    <xf numFmtId="0" fontId="0" fillId="0" borderId="0" xfId="3" applyFont="1" applyFill="1" applyBorder="1" applyAlignment="1">
      <alignment wrapText="1"/>
    </xf>
    <xf numFmtId="0" fontId="0" fillId="0" borderId="0" xfId="3" applyFont="1" applyFill="1" applyBorder="1" applyAlignment="1">
      <alignment horizontal="left" wrapText="1"/>
    </xf>
    <xf numFmtId="165" fontId="0" fillId="0" borderId="0" xfId="3" applyNumberFormat="1" applyFont="1" applyFill="1" applyBorder="1" applyAlignment="1">
      <alignment horizontal="left" vertical="center" wrapText="1"/>
    </xf>
    <xf numFmtId="0" fontId="0" fillId="0" borderId="0" xfId="3" applyFont="1" applyFill="1" applyBorder="1" applyAlignment="1">
      <alignment horizontal="left" vertical="center" wrapText="1"/>
    </xf>
    <xf numFmtId="0" fontId="12" fillId="0" borderId="0" xfId="5" applyFill="1" applyAlignment="1">
      <alignment wrapText="1"/>
    </xf>
    <xf numFmtId="0" fontId="3" fillId="0" borderId="0" xfId="2" applyFill="1" applyAlignment="1">
      <alignment wrapText="1"/>
    </xf>
    <xf numFmtId="0" fontId="3" fillId="0" borderId="0" xfId="2" applyFill="1" applyAlignment="1">
      <alignment horizontal="left" wrapText="1"/>
    </xf>
    <xf numFmtId="0" fontId="3" fillId="0" borderId="0" xfId="2" applyFill="1" applyAlignment="1">
      <alignment horizontal="left" vertical="center" wrapText="1"/>
    </xf>
    <xf numFmtId="0" fontId="26" fillId="0" borderId="0" xfId="5" applyFont="1" applyFill="1" applyAlignment="1">
      <alignment horizontal="left" vertical="top" wrapText="1"/>
    </xf>
    <xf numFmtId="0" fontId="31" fillId="0" borderId="0" xfId="0" applyFont="1"/>
    <xf numFmtId="0" fontId="31" fillId="0" borderId="0" xfId="0" applyFont="1" applyAlignment="1">
      <alignment horizontal="left" vertical="top" wrapText="1"/>
    </xf>
    <xf numFmtId="0" fontId="31" fillId="0" borderId="0" xfId="0" applyFont="1" applyAlignment="1">
      <alignment horizontal="left" vertical="top"/>
    </xf>
    <xf numFmtId="0" fontId="31" fillId="0" borderId="0" xfId="0" applyFont="1" applyAlignment="1">
      <alignment horizontal="left" vertical="center"/>
    </xf>
    <xf numFmtId="0" fontId="29" fillId="0" borderId="0" xfId="0" applyFont="1" applyAlignment="1">
      <alignment horizontal="left" vertical="center" wrapText="1"/>
    </xf>
    <xf numFmtId="0" fontId="29" fillId="0" borderId="0" xfId="0" applyFont="1" applyAlignment="1">
      <alignment vertical="top" wrapText="1"/>
    </xf>
    <xf numFmtId="0" fontId="31" fillId="0" borderId="0" xfId="0" applyFont="1" applyAlignment="1">
      <alignment vertical="center" wrapText="1"/>
    </xf>
    <xf numFmtId="0" fontId="31" fillId="0" borderId="0" xfId="0" applyFont="1" applyAlignment="1">
      <alignment vertical="top" wrapText="1"/>
    </xf>
    <xf numFmtId="0" fontId="31" fillId="0" borderId="0" xfId="0" applyFont="1" applyAlignment="1">
      <alignment vertical="center"/>
    </xf>
    <xf numFmtId="0" fontId="31" fillId="0" borderId="0" xfId="0" applyFont="1" applyAlignment="1">
      <alignment horizontal="left" wrapText="1"/>
    </xf>
    <xf numFmtId="0" fontId="31" fillId="0" borderId="0" xfId="0" applyFont="1" applyAlignment="1">
      <alignment horizontal="left"/>
    </xf>
    <xf numFmtId="0" fontId="31" fillId="0" borderId="0" xfId="0" applyFont="1" applyAlignment="1">
      <alignment horizontal="left" vertical="center" wrapText="1"/>
    </xf>
    <xf numFmtId="0" fontId="31" fillId="0" borderId="0" xfId="0" applyFont="1" applyAlignment="1">
      <alignment wrapText="1"/>
    </xf>
    <xf numFmtId="3" fontId="31" fillId="0" borderId="0" xfId="0" applyNumberFormat="1" applyFont="1" applyAlignment="1">
      <alignment horizontal="left" wrapText="1"/>
    </xf>
    <xf numFmtId="0" fontId="29" fillId="0" borderId="0" xfId="0" applyFont="1" applyAlignment="1">
      <alignment horizontal="left" wrapText="1"/>
    </xf>
    <xf numFmtId="166" fontId="31" fillId="0" borderId="0" xfId="0" applyNumberFormat="1" applyFont="1" applyAlignment="1">
      <alignment horizontal="left"/>
    </xf>
    <xf numFmtId="0" fontId="33" fillId="0" borderId="0" xfId="7" applyFont="1" applyFill="1" applyAlignment="1">
      <alignment horizontal="left" wrapText="1"/>
    </xf>
    <xf numFmtId="0" fontId="33" fillId="0" borderId="0" xfId="7" applyFont="1" applyFill="1" applyAlignment="1">
      <alignment horizontal="left"/>
    </xf>
    <xf numFmtId="3" fontId="33" fillId="0" borderId="0" xfId="7" applyNumberFormat="1" applyFont="1" applyFill="1" applyAlignment="1">
      <alignment horizontal="left"/>
    </xf>
    <xf numFmtId="0" fontId="33" fillId="0" borderId="0" xfId="7" applyFont="1" applyFill="1" applyAlignment="1">
      <alignment horizontal="left" vertical="center"/>
    </xf>
    <xf numFmtId="165" fontId="31" fillId="0" borderId="0" xfId="1" applyNumberFormat="1" applyFont="1" applyAlignment="1">
      <alignment horizontal="left" wrapText="1"/>
    </xf>
    <xf numFmtId="0" fontId="34" fillId="0" borderId="0" xfId="7" applyFont="1" applyFill="1" applyAlignment="1">
      <alignment horizontal="left" vertical="center" wrapText="1"/>
    </xf>
    <xf numFmtId="0" fontId="34" fillId="0" borderId="0" xfId="7" applyFont="1" applyFill="1" applyAlignment="1">
      <alignment wrapText="1"/>
    </xf>
    <xf numFmtId="165" fontId="31" fillId="0" borderId="0" xfId="1" applyNumberFormat="1" applyFont="1" applyAlignment="1">
      <alignment horizontal="left"/>
    </xf>
    <xf numFmtId="0" fontId="31" fillId="0" borderId="0" xfId="1" applyNumberFormat="1" applyFont="1" applyBorder="1" applyAlignment="1">
      <alignment horizontal="left" vertical="center" wrapText="1"/>
    </xf>
    <xf numFmtId="165" fontId="31" fillId="0" borderId="0" xfId="1" applyNumberFormat="1" applyFont="1" applyBorder="1" applyAlignment="1">
      <alignment horizontal="left" vertical="center" wrapText="1"/>
    </xf>
    <xf numFmtId="165" fontId="31" fillId="0" borderId="0" xfId="1" applyNumberFormat="1" applyFont="1" applyFill="1" applyBorder="1" applyAlignment="1">
      <alignment horizontal="left" vertical="center" wrapText="1"/>
    </xf>
    <xf numFmtId="0" fontId="31" fillId="0" borderId="0" xfId="0" quotePrefix="1" applyFont="1"/>
    <xf numFmtId="0" fontId="31" fillId="0" borderId="0" xfId="0" applyFont="1" applyAlignment="1">
      <alignment horizontal="center" wrapText="1"/>
    </xf>
    <xf numFmtId="6" fontId="31" fillId="0" borderId="0" xfId="0" applyNumberFormat="1" applyFont="1" applyAlignment="1">
      <alignment wrapText="1"/>
    </xf>
    <xf numFmtId="0" fontId="0" fillId="9" borderId="0" xfId="0" applyFill="1" applyAlignment="1">
      <alignment horizontal="left"/>
    </xf>
    <xf numFmtId="0" fontId="0" fillId="9" borderId="0" xfId="0" applyFill="1"/>
    <xf numFmtId="0" fontId="0" fillId="9" borderId="0" xfId="0" applyFill="1" applyAlignment="1">
      <alignment horizontal="left" vertical="center"/>
    </xf>
    <xf numFmtId="0" fontId="0" fillId="9" borderId="0" xfId="0" applyFill="1" applyAlignment="1">
      <alignment wrapText="1"/>
    </xf>
    <xf numFmtId="0" fontId="0" fillId="9" borderId="0" xfId="3" applyFont="1" applyFill="1" applyBorder="1" applyAlignment="1">
      <alignment wrapText="1"/>
    </xf>
    <xf numFmtId="0" fontId="0" fillId="9" borderId="0" xfId="0" applyFill="1" applyAlignment="1">
      <alignment horizontal="left" vertical="center" wrapText="1"/>
    </xf>
    <xf numFmtId="0" fontId="0" fillId="11" borderId="0" xfId="0" applyFill="1" applyAlignment="1">
      <alignment wrapText="1"/>
    </xf>
    <xf numFmtId="0" fontId="0" fillId="11" borderId="0" xfId="0" applyFill="1" applyAlignment="1">
      <alignment horizontal="left" wrapText="1"/>
    </xf>
    <xf numFmtId="0" fontId="0" fillId="11" borderId="0" xfId="0" applyFill="1" applyAlignment="1">
      <alignment horizontal="left" vertical="center" wrapText="1"/>
    </xf>
    <xf numFmtId="0" fontId="0" fillId="11" borderId="0" xfId="0" applyFill="1"/>
    <xf numFmtId="0" fontId="13" fillId="9" borderId="0" xfId="6" applyFill="1"/>
    <xf numFmtId="14" fontId="0" fillId="0" borderId="0" xfId="0" applyNumberFormat="1"/>
    <xf numFmtId="0" fontId="0" fillId="12" borderId="0" xfId="0" applyFill="1" applyAlignment="1">
      <alignment horizontal="left" vertical="center"/>
    </xf>
    <xf numFmtId="14" fontId="0" fillId="12" borderId="0" xfId="0" applyNumberFormat="1" applyFill="1"/>
    <xf numFmtId="0" fontId="0" fillId="12" borderId="0" xfId="0" applyFill="1"/>
    <xf numFmtId="0" fontId="3" fillId="9" borderId="0" xfId="2" applyFill="1" applyBorder="1" applyAlignment="1">
      <alignment wrapText="1"/>
    </xf>
    <xf numFmtId="14" fontId="0" fillId="9" borderId="0" xfId="0" applyNumberFormat="1" applyFill="1"/>
    <xf numFmtId="0" fontId="0" fillId="11" borderId="0" xfId="0" applyFill="1" applyAlignment="1">
      <alignment horizontal="left"/>
    </xf>
    <xf numFmtId="0" fontId="0" fillId="11" borderId="0" xfId="0" applyFill="1" applyAlignment="1">
      <alignment horizontal="left" vertical="center"/>
    </xf>
    <xf numFmtId="0" fontId="0" fillId="10" borderId="0" xfId="0" applyFill="1" applyAlignment="1">
      <alignment wrapText="1"/>
    </xf>
    <xf numFmtId="0" fontId="3" fillId="10" borderId="0" xfId="2" applyFill="1" applyAlignment="1">
      <alignment wrapText="1"/>
    </xf>
    <xf numFmtId="0" fontId="0" fillId="9" borderId="0" xfId="0" applyFill="1" applyAlignment="1">
      <alignment horizontal="left" wrapText="1"/>
    </xf>
    <xf numFmtId="0" fontId="1" fillId="13" borderId="0" xfId="9" applyAlignment="1">
      <alignment wrapText="1"/>
    </xf>
    <xf numFmtId="0" fontId="13" fillId="12" borderId="0" xfId="6" applyFill="1"/>
    <xf numFmtId="0" fontId="0" fillId="10" borderId="3" xfId="4" applyFont="1" applyFill="1" applyBorder="1" applyAlignment="1">
      <alignment wrapText="1"/>
    </xf>
    <xf numFmtId="0" fontId="0" fillId="0" borderId="4" xfId="4" applyFont="1" applyFill="1" applyBorder="1" applyAlignment="1">
      <alignment wrapText="1"/>
    </xf>
    <xf numFmtId="0" fontId="0" fillId="0" borderId="4" xfId="0" applyBorder="1"/>
    <xf numFmtId="0" fontId="0" fillId="0" borderId="4" xfId="0" applyBorder="1" applyAlignment="1">
      <alignment horizontal="left" vertical="center"/>
    </xf>
    <xf numFmtId="0" fontId="3" fillId="2" borderId="0" xfId="2" applyAlignment="1">
      <alignment horizontal="left" vertical="center" wrapText="1"/>
    </xf>
    <xf numFmtId="16" fontId="3" fillId="2" borderId="0" xfId="2" applyNumberFormat="1" applyAlignment="1">
      <alignment horizontal="left" vertical="center" wrapText="1"/>
    </xf>
    <xf numFmtId="0" fontId="20" fillId="15" borderId="0" xfId="7" applyFill="1" applyAlignment="1">
      <alignment wrapText="1"/>
    </xf>
    <xf numFmtId="0" fontId="20" fillId="15" borderId="0" xfId="7" applyFill="1" applyAlignment="1">
      <alignment horizontal="left" wrapText="1"/>
    </xf>
    <xf numFmtId="0" fontId="20" fillId="15" borderId="0" xfId="7" applyFill="1" applyAlignment="1">
      <alignment horizontal="left" vertical="center" wrapText="1"/>
    </xf>
    <xf numFmtId="0" fontId="20" fillId="15" borderId="0" xfId="7" applyFill="1"/>
    <xf numFmtId="0" fontId="0" fillId="15" borderId="0" xfId="0" applyFill="1" applyAlignment="1">
      <alignment horizontal="left"/>
    </xf>
    <xf numFmtId="0" fontId="0" fillId="15" borderId="0" xfId="0" applyFill="1"/>
    <xf numFmtId="0" fontId="0" fillId="15" borderId="0" xfId="0" applyFill="1" applyAlignment="1">
      <alignment horizontal="left" vertical="center"/>
    </xf>
    <xf numFmtId="14" fontId="0" fillId="15" borderId="0" xfId="0" applyNumberFormat="1" applyFill="1"/>
    <xf numFmtId="0" fontId="35" fillId="15" borderId="0" xfId="0" applyFont="1" applyFill="1" applyAlignment="1">
      <alignment horizontal="left" vertical="center" indent="1"/>
    </xf>
    <xf numFmtId="165" fontId="0" fillId="15" borderId="0" xfId="1" applyNumberFormat="1" applyFont="1" applyFill="1" applyAlignment="1">
      <alignment horizontal="left" vertical="center"/>
    </xf>
    <xf numFmtId="0" fontId="0" fillId="15" borderId="0" xfId="0" applyFill="1" applyAlignment="1">
      <alignment wrapText="1"/>
    </xf>
    <xf numFmtId="0" fontId="0" fillId="16" borderId="0" xfId="0" applyFill="1" applyAlignment="1">
      <alignment vertical="center" wrapText="1"/>
    </xf>
    <xf numFmtId="0" fontId="0" fillId="16" borderId="0" xfId="0" applyFill="1" applyAlignment="1">
      <alignment wrapText="1"/>
    </xf>
    <xf numFmtId="0" fontId="0" fillId="16" borderId="0" xfId="0" applyFill="1" applyAlignment="1">
      <alignment horizontal="left" wrapText="1"/>
    </xf>
    <xf numFmtId="0" fontId="5" fillId="16" borderId="0" xfId="0" applyFont="1" applyFill="1" applyAlignment="1">
      <alignment horizontal="left" vertical="center" wrapText="1"/>
    </xf>
    <xf numFmtId="0" fontId="0" fillId="16" borderId="0" xfId="0" applyFill="1" applyAlignment="1">
      <alignment horizontal="left" vertical="center" wrapText="1"/>
    </xf>
    <xf numFmtId="0" fontId="0" fillId="16" borderId="0" xfId="0" applyFill="1" applyAlignment="1">
      <alignment horizontal="left" vertical="center"/>
    </xf>
    <xf numFmtId="14" fontId="0" fillId="16" borderId="0" xfId="0" applyNumberFormat="1" applyFill="1"/>
    <xf numFmtId="0" fontId="0" fillId="16" borderId="0" xfId="0" applyFill="1"/>
    <xf numFmtId="0" fontId="13" fillId="16" borderId="0" xfId="6" applyFill="1"/>
    <xf numFmtId="0" fontId="0" fillId="16" borderId="0" xfId="0" applyFill="1" applyAlignment="1">
      <alignment horizontal="left"/>
    </xf>
    <xf numFmtId="0" fontId="14" fillId="16" borderId="2" xfId="7" applyFont="1" applyFill="1" applyBorder="1" applyAlignment="1">
      <alignment wrapText="1"/>
    </xf>
    <xf numFmtId="0" fontId="20" fillId="16" borderId="0" xfId="7" applyFill="1" applyAlignment="1">
      <alignment wrapText="1"/>
    </xf>
    <xf numFmtId="0" fontId="0" fillId="17" borderId="0" xfId="0" applyFill="1"/>
    <xf numFmtId="14" fontId="0" fillId="17" borderId="0" xfId="0" applyNumberFormat="1" applyFill="1"/>
    <xf numFmtId="0" fontId="0" fillId="17" borderId="0" xfId="0" applyFill="1" applyAlignment="1">
      <alignment wrapText="1"/>
    </xf>
    <xf numFmtId="0" fontId="0" fillId="17" borderId="0" xfId="0" applyFill="1" applyAlignment="1">
      <alignment horizontal="left" wrapText="1"/>
    </xf>
    <xf numFmtId="0" fontId="0" fillId="17" borderId="0" xfId="0" applyFill="1" applyAlignment="1">
      <alignment horizontal="left" vertical="center" wrapText="1"/>
    </xf>
    <xf numFmtId="0" fontId="20" fillId="11" borderId="0" xfId="7" applyFill="1" applyAlignment="1">
      <alignment wrapText="1"/>
    </xf>
    <xf numFmtId="0" fontId="20" fillId="11" borderId="0" xfId="7" applyFill="1" applyAlignment="1">
      <alignment horizontal="left" wrapText="1"/>
    </xf>
    <xf numFmtId="0" fontId="20" fillId="11" borderId="0" xfId="7" applyFill="1" applyAlignment="1">
      <alignment horizontal="left" vertical="center" wrapText="1"/>
    </xf>
    <xf numFmtId="14" fontId="20" fillId="11" borderId="0" xfId="7" applyNumberFormat="1" applyFill="1"/>
    <xf numFmtId="0" fontId="20" fillId="11" borderId="0" xfId="7" applyFill="1"/>
    <xf numFmtId="3" fontId="33" fillId="0" borderId="0" xfId="7" applyNumberFormat="1" applyFont="1" applyFill="1" applyAlignment="1">
      <alignment horizontal="left" wrapText="1"/>
    </xf>
    <xf numFmtId="0" fontId="33" fillId="0" borderId="0" xfId="7" applyFont="1" applyFill="1" applyAlignment="1">
      <alignment horizontal="left" vertical="center" wrapText="1"/>
    </xf>
    <xf numFmtId="165" fontId="31" fillId="0" borderId="0" xfId="1" applyNumberFormat="1" applyFont="1" applyBorder="1" applyAlignment="1">
      <alignment vertical="center" wrapText="1"/>
    </xf>
    <xf numFmtId="168" fontId="0" fillId="0" borderId="0" xfId="11" applyNumberFormat="1" applyFont="1" applyBorder="1"/>
    <xf numFmtId="168" fontId="4" fillId="8" borderId="0" xfId="11" applyNumberFormat="1" applyFont="1" applyFill="1" applyBorder="1"/>
    <xf numFmtId="0" fontId="38" fillId="0" borderId="0" xfId="0" applyFont="1" applyAlignment="1">
      <alignment horizontal="center" vertical="center"/>
    </xf>
    <xf numFmtId="0" fontId="16" fillId="18" borderId="0" xfId="0" applyFont="1" applyFill="1" applyAlignment="1">
      <alignment horizontal="left" vertical="center"/>
    </xf>
    <xf numFmtId="0" fontId="16" fillId="18" borderId="0" xfId="0" applyFont="1" applyFill="1" applyAlignment="1">
      <alignment horizontal="center" vertical="center"/>
    </xf>
    <xf numFmtId="0" fontId="16" fillId="18" borderId="0" xfId="0" applyFont="1" applyFill="1"/>
    <xf numFmtId="0" fontId="26" fillId="0" borderId="0" xfId="0" applyFont="1" applyAlignment="1">
      <alignment horizontal="left" vertical="top"/>
    </xf>
    <xf numFmtId="0" fontId="26" fillId="0" borderId="0" xfId="0" applyFont="1" applyAlignment="1">
      <alignment horizontal="left" vertical="top" wrapText="1"/>
    </xf>
    <xf numFmtId="165" fontId="0" fillId="0" borderId="0" xfId="11" applyNumberFormat="1" applyFont="1" applyFill="1" applyBorder="1" applyAlignment="1">
      <alignment horizontal="left" vertical="center" wrapText="1"/>
    </xf>
    <xf numFmtId="165" fontId="0" fillId="0" borderId="0" xfId="11" applyNumberFormat="1" applyFont="1" applyFill="1" applyBorder="1" applyAlignment="1">
      <alignment horizontal="right" vertical="center" wrapText="1"/>
    </xf>
    <xf numFmtId="166" fontId="0" fillId="0" borderId="0" xfId="11" applyNumberFormat="1" applyFont="1" applyAlignment="1">
      <alignment horizontal="left"/>
    </xf>
    <xf numFmtId="0" fontId="26" fillId="0" borderId="0" xfId="5" applyFont="1" applyFill="1" applyAlignment="1">
      <alignment horizontal="left" vertical="top"/>
    </xf>
    <xf numFmtId="165" fontId="26" fillId="0" borderId="0" xfId="5" applyNumberFormat="1" applyFont="1" applyFill="1" applyBorder="1" applyAlignment="1">
      <alignment horizontal="left" vertical="top"/>
    </xf>
    <xf numFmtId="3" fontId="26" fillId="0" borderId="0" xfId="0" applyNumberFormat="1" applyFont="1" applyAlignment="1">
      <alignment horizontal="left" vertical="top"/>
    </xf>
    <xf numFmtId="0" fontId="26" fillId="0" borderId="0" xfId="2" applyFont="1" applyFill="1" applyAlignment="1">
      <alignment horizontal="left" vertical="top"/>
    </xf>
    <xf numFmtId="0" fontId="26" fillId="0" borderId="0" xfId="5" applyFont="1" applyFill="1" applyBorder="1" applyAlignment="1">
      <alignment horizontal="left" vertical="top"/>
    </xf>
    <xf numFmtId="0" fontId="26" fillId="0" borderId="0" xfId="5" applyFont="1" applyFill="1" applyBorder="1" applyAlignment="1">
      <alignment horizontal="left" vertical="top" wrapText="1"/>
    </xf>
    <xf numFmtId="0" fontId="26" fillId="0" borderId="0" xfId="2" applyFont="1" applyFill="1" applyAlignment="1">
      <alignment horizontal="left" vertical="top" wrapText="1"/>
    </xf>
    <xf numFmtId="165" fontId="26" fillId="0" borderId="0" xfId="11" applyNumberFormat="1" applyFont="1" applyFill="1" applyAlignment="1">
      <alignment horizontal="left" vertical="top"/>
    </xf>
    <xf numFmtId="0" fontId="26" fillId="0" borderId="0" xfId="5" quotePrefix="1" applyFont="1" applyFill="1" applyAlignment="1">
      <alignment horizontal="left" vertical="top"/>
    </xf>
    <xf numFmtId="166" fontId="26" fillId="0" borderId="0" xfId="5" applyNumberFormat="1" applyFont="1" applyFill="1" applyAlignment="1">
      <alignment horizontal="left" vertical="top"/>
    </xf>
    <xf numFmtId="3" fontId="26" fillId="0" borderId="0" xfId="5" applyNumberFormat="1" applyFont="1" applyFill="1" applyAlignment="1">
      <alignment horizontal="left" vertical="top" wrapText="1"/>
    </xf>
    <xf numFmtId="0" fontId="40" fillId="0" borderId="0" xfId="6" applyFont="1" applyFill="1" applyAlignment="1">
      <alignment horizontal="left" vertical="top"/>
    </xf>
    <xf numFmtId="0" fontId="39" fillId="0" borderId="0" xfId="0" applyFont="1" applyAlignment="1">
      <alignment horizontal="left" vertical="top"/>
    </xf>
    <xf numFmtId="0" fontId="39" fillId="8" borderId="0" xfId="0" applyFont="1" applyFill="1" applyAlignment="1">
      <alignment horizontal="left" vertical="top" wrapText="1"/>
    </xf>
    <xf numFmtId="0" fontId="39" fillId="8" borderId="0" xfId="0" applyFont="1" applyFill="1" applyAlignment="1">
      <alignment horizontal="left" vertical="top"/>
    </xf>
    <xf numFmtId="0" fontId="0" fillId="0" borderId="0" xfId="0" quotePrefix="1" applyAlignment="1">
      <alignment wrapText="1"/>
    </xf>
    <xf numFmtId="0" fontId="13" fillId="0" borderId="0" xfId="6" applyFill="1" applyAlignment="1">
      <alignment wrapText="1"/>
    </xf>
    <xf numFmtId="165" fontId="0" fillId="0" borderId="0" xfId="1" applyNumberFormat="1" applyFont="1" applyAlignment="1">
      <alignment horizontal="left" wrapText="1"/>
    </xf>
    <xf numFmtId="0" fontId="0" fillId="10" borderId="0" xfId="0" applyFill="1"/>
    <xf numFmtId="0" fontId="13" fillId="10" borderId="0" xfId="6" applyFill="1"/>
    <xf numFmtId="168" fontId="0" fillId="10" borderId="0" xfId="0" applyNumberFormat="1" applyFill="1" applyAlignment="1">
      <alignment wrapText="1"/>
    </xf>
    <xf numFmtId="0" fontId="0" fillId="11" borderId="0" xfId="10" applyFont="1" applyFill="1"/>
    <xf numFmtId="0" fontId="0" fillId="19" borderId="0" xfId="0" applyFill="1"/>
    <xf numFmtId="0" fontId="0" fillId="20" borderId="0" xfId="0" applyFill="1"/>
    <xf numFmtId="0" fontId="0" fillId="9" borderId="0" xfId="4" applyFont="1" applyFill="1" applyAlignment="1">
      <alignment wrapText="1"/>
    </xf>
    <xf numFmtId="165" fontId="0" fillId="9" borderId="0" xfId="1" applyNumberFormat="1" applyFont="1" applyFill="1" applyAlignment="1">
      <alignment horizontal="right" vertical="center"/>
    </xf>
    <xf numFmtId="165" fontId="0" fillId="9" borderId="0" xfId="1" applyNumberFormat="1" applyFont="1" applyFill="1" applyAlignment="1">
      <alignment horizontal="left" vertical="center"/>
    </xf>
    <xf numFmtId="0" fontId="0" fillId="0" borderId="0" xfId="4" applyFont="1" applyFill="1" applyAlignment="1">
      <alignment wrapText="1"/>
    </xf>
    <xf numFmtId="0" fontId="0" fillId="16" borderId="0" xfId="4" applyFont="1" applyFill="1" applyAlignment="1">
      <alignment wrapText="1"/>
    </xf>
    <xf numFmtId="165" fontId="0" fillId="16" borderId="0" xfId="1" applyNumberFormat="1" applyFont="1" applyFill="1" applyAlignment="1">
      <alignment horizontal="right" vertical="center"/>
    </xf>
    <xf numFmtId="165" fontId="0" fillId="16" borderId="0" xfId="1" applyNumberFormat="1" applyFont="1" applyFill="1" applyAlignment="1">
      <alignment horizontal="left" vertical="center"/>
    </xf>
    <xf numFmtId="0" fontId="0" fillId="15" borderId="0" xfId="4" applyFont="1" applyFill="1" applyAlignment="1">
      <alignment wrapText="1"/>
    </xf>
    <xf numFmtId="0" fontId="13" fillId="15" borderId="0" xfId="6" applyFill="1" applyAlignment="1">
      <alignment wrapText="1"/>
    </xf>
    <xf numFmtId="165" fontId="0" fillId="15" borderId="0" xfId="1" applyNumberFormat="1" applyFont="1" applyFill="1" applyAlignment="1">
      <alignment horizontal="right" vertical="center"/>
    </xf>
    <xf numFmtId="0" fontId="0" fillId="13" borderId="0" xfId="9" applyFont="1" applyAlignment="1">
      <alignment wrapText="1"/>
    </xf>
    <xf numFmtId="0" fontId="0" fillId="13" borderId="0" xfId="9" applyFont="1"/>
    <xf numFmtId="165" fontId="0" fillId="13" borderId="0" xfId="9" applyNumberFormat="1" applyFont="1" applyAlignment="1">
      <alignment horizontal="right" vertical="center"/>
    </xf>
    <xf numFmtId="165" fontId="0" fillId="13" borderId="0" xfId="9" applyNumberFormat="1" applyFont="1" applyAlignment="1">
      <alignment horizontal="left" vertical="center"/>
    </xf>
    <xf numFmtId="0" fontId="0" fillId="13" borderId="0" xfId="9" applyFont="1" applyAlignment="1">
      <alignment horizontal="left" vertical="center"/>
    </xf>
    <xf numFmtId="14" fontId="0" fillId="13" borderId="0" xfId="9" applyNumberFormat="1" applyFont="1"/>
    <xf numFmtId="0" fontId="0" fillId="12" borderId="0" xfId="4" applyFont="1" applyFill="1" applyAlignment="1">
      <alignment wrapText="1"/>
    </xf>
    <xf numFmtId="0" fontId="35" fillId="12" borderId="0" xfId="0" applyFont="1" applyFill="1" applyAlignment="1">
      <alignment horizontal="left" vertical="center"/>
    </xf>
    <xf numFmtId="165" fontId="0" fillId="12" borderId="0" xfId="1" applyNumberFormat="1" applyFont="1" applyFill="1" applyAlignment="1">
      <alignment horizontal="right" vertical="center"/>
    </xf>
    <xf numFmtId="165" fontId="0" fillId="12" borderId="0" xfId="1" applyNumberFormat="1" applyFont="1" applyFill="1" applyAlignment="1">
      <alignment horizontal="left" vertical="center"/>
    </xf>
    <xf numFmtId="0" fontId="0" fillId="11" borderId="0" xfId="4" applyFont="1" applyFill="1" applyAlignment="1">
      <alignment wrapText="1"/>
    </xf>
    <xf numFmtId="165" fontId="0" fillId="11" borderId="0" xfId="1" applyNumberFormat="1" applyFont="1" applyFill="1" applyAlignment="1">
      <alignment horizontal="right" vertical="center"/>
    </xf>
    <xf numFmtId="165" fontId="0" fillId="11" borderId="0" xfId="1" applyNumberFormat="1" applyFont="1" applyFill="1" applyAlignment="1">
      <alignment horizontal="left" vertical="center"/>
    </xf>
    <xf numFmtId="0" fontId="35" fillId="12" borderId="0" xfId="0" applyFont="1" applyFill="1" applyAlignment="1">
      <alignment horizontal="left" vertical="center" indent="1"/>
    </xf>
    <xf numFmtId="165" fontId="0" fillId="11" borderId="0" xfId="1" applyNumberFormat="1" applyFont="1" applyFill="1" applyAlignment="1">
      <alignment horizontal="right" vertical="center" wrapText="1"/>
    </xf>
    <xf numFmtId="165" fontId="0" fillId="11" borderId="0" xfId="1" applyNumberFormat="1" applyFont="1" applyFill="1" applyAlignment="1">
      <alignment horizontal="left" vertical="center" wrapText="1"/>
    </xf>
    <xf numFmtId="165" fontId="0" fillId="0" borderId="0" xfId="1" applyNumberFormat="1" applyFont="1" applyAlignment="1">
      <alignment horizontal="right" vertical="center" wrapText="1"/>
    </xf>
    <xf numFmtId="165" fontId="0" fillId="0" borderId="0" xfId="1" applyNumberFormat="1" applyFont="1" applyAlignment="1">
      <alignment horizontal="left" vertical="center" wrapText="1"/>
    </xf>
    <xf numFmtId="165" fontId="20" fillId="15" borderId="0" xfId="7" applyNumberFormat="1" applyFill="1" applyAlignment="1">
      <alignment horizontal="right" vertical="center" wrapText="1"/>
    </xf>
    <xf numFmtId="165" fontId="20" fillId="15" borderId="0" xfId="7" applyNumberFormat="1" applyFill="1" applyAlignment="1">
      <alignment horizontal="left" vertical="center" wrapText="1"/>
    </xf>
    <xf numFmtId="0" fontId="0" fillId="11" borderId="0" xfId="10" applyFont="1" applyFill="1" applyAlignment="1">
      <alignment wrapText="1"/>
    </xf>
    <xf numFmtId="0" fontId="0" fillId="11" borderId="0" xfId="10" applyFont="1" applyFill="1" applyAlignment="1">
      <alignment horizontal="left"/>
    </xf>
    <xf numFmtId="165" fontId="0" fillId="11" borderId="0" xfId="10" applyNumberFormat="1" applyFont="1" applyFill="1" applyAlignment="1">
      <alignment horizontal="right" vertical="center"/>
    </xf>
    <xf numFmtId="165" fontId="0" fillId="11" borderId="0" xfId="10" applyNumberFormat="1" applyFont="1" applyFill="1" applyAlignment="1">
      <alignment horizontal="left" vertical="center"/>
    </xf>
    <xf numFmtId="0" fontId="0" fillId="11" borderId="0" xfId="10" applyFont="1" applyFill="1" applyAlignment="1">
      <alignment horizontal="left" vertical="center"/>
    </xf>
    <xf numFmtId="0" fontId="37" fillId="11" borderId="0" xfId="6" applyFont="1" applyFill="1" applyAlignment="1">
      <alignment horizontal="left" vertical="center"/>
    </xf>
    <xf numFmtId="14" fontId="0" fillId="11" borderId="0" xfId="0" applyNumberFormat="1" applyFill="1"/>
    <xf numFmtId="165" fontId="0" fillId="0" borderId="4" xfId="1" applyNumberFormat="1" applyFont="1" applyBorder="1" applyAlignment="1">
      <alignment horizontal="right" vertical="center"/>
    </xf>
    <xf numFmtId="165" fontId="0" fillId="0" borderId="4" xfId="1" applyNumberFormat="1" applyFont="1" applyBorder="1" applyAlignment="1">
      <alignment horizontal="left" vertical="center"/>
    </xf>
    <xf numFmtId="165" fontId="20" fillId="11" borderId="0" xfId="7" applyNumberFormat="1" applyFill="1" applyAlignment="1">
      <alignment horizontal="right" vertical="center" wrapText="1"/>
    </xf>
    <xf numFmtId="165" fontId="20" fillId="11" borderId="0" xfId="7" applyNumberFormat="1" applyFill="1" applyAlignment="1">
      <alignment horizontal="left" vertical="center" wrapText="1"/>
    </xf>
    <xf numFmtId="165" fontId="0" fillId="16" borderId="0" xfId="1" applyNumberFormat="1" applyFont="1" applyFill="1" applyAlignment="1">
      <alignment horizontal="right" vertical="center" wrapText="1"/>
    </xf>
    <xf numFmtId="165" fontId="0" fillId="16" borderId="0" xfId="1" applyNumberFormat="1" applyFont="1" applyFill="1" applyAlignment="1">
      <alignment horizontal="left" vertical="center" wrapText="1"/>
    </xf>
    <xf numFmtId="165" fontId="0" fillId="0" borderId="2" xfId="1" applyNumberFormat="1" applyFont="1" applyBorder="1" applyAlignment="1">
      <alignment horizontal="right" vertical="center"/>
    </xf>
    <xf numFmtId="0" fontId="0" fillId="19" borderId="0" xfId="4" applyFont="1" applyFill="1" applyAlignment="1">
      <alignment wrapText="1"/>
    </xf>
    <xf numFmtId="0" fontId="13" fillId="19" borderId="0" xfId="6" applyFill="1"/>
    <xf numFmtId="165" fontId="0" fillId="19" borderId="0" xfId="1" applyNumberFormat="1" applyFont="1" applyFill="1" applyAlignment="1">
      <alignment horizontal="right" vertical="center"/>
    </xf>
    <xf numFmtId="165" fontId="0" fillId="19" borderId="0" xfId="1" applyNumberFormat="1" applyFont="1" applyFill="1" applyAlignment="1">
      <alignment horizontal="left" vertical="center"/>
    </xf>
    <xf numFmtId="0" fontId="0" fillId="19" borderId="0" xfId="0" applyFill="1" applyAlignment="1">
      <alignment horizontal="left" vertical="center"/>
    </xf>
    <xf numFmtId="14" fontId="0" fillId="19" borderId="0" xfId="0" applyNumberFormat="1" applyFill="1"/>
    <xf numFmtId="165" fontId="0" fillId="17" borderId="0" xfId="1" applyNumberFormat="1" applyFont="1" applyFill="1" applyAlignment="1">
      <alignment horizontal="right" vertical="center" wrapText="1"/>
    </xf>
    <xf numFmtId="165" fontId="0" fillId="17" borderId="0" xfId="1" applyNumberFormat="1" applyFont="1" applyFill="1" applyAlignment="1">
      <alignment horizontal="left" vertical="center" wrapText="1"/>
    </xf>
    <xf numFmtId="165" fontId="3" fillId="0" borderId="0" xfId="2" applyNumberFormat="1" applyFill="1" applyAlignment="1">
      <alignment horizontal="right" vertical="center" wrapText="1"/>
    </xf>
    <xf numFmtId="165" fontId="3" fillId="0" borderId="0" xfId="2" applyNumberFormat="1" applyFill="1" applyAlignment="1">
      <alignment horizontal="left" vertical="center" wrapText="1"/>
    </xf>
    <xf numFmtId="165" fontId="0" fillId="9" borderId="0" xfId="1" applyNumberFormat="1" applyFont="1" applyFill="1" applyAlignment="1">
      <alignment horizontal="right" vertical="center" wrapText="1"/>
    </xf>
    <xf numFmtId="165" fontId="0" fillId="9" borderId="0" xfId="1" applyNumberFormat="1" applyFont="1" applyFill="1" applyAlignment="1">
      <alignment horizontal="left" vertical="center" wrapText="1"/>
    </xf>
    <xf numFmtId="165" fontId="3" fillId="2" borderId="0" xfId="2" applyNumberFormat="1" applyAlignment="1">
      <alignment horizontal="right" vertical="center" wrapText="1"/>
    </xf>
    <xf numFmtId="165" fontId="3" fillId="2" borderId="0" xfId="2" applyNumberFormat="1" applyAlignment="1">
      <alignment horizontal="left" vertical="center" wrapText="1"/>
    </xf>
    <xf numFmtId="0" fontId="0" fillId="20" borderId="0" xfId="4" applyFont="1" applyFill="1" applyAlignment="1">
      <alignment wrapText="1"/>
    </xf>
    <xf numFmtId="0" fontId="13" fillId="20" borderId="0" xfId="6" applyFill="1"/>
    <xf numFmtId="165" fontId="0" fillId="20" borderId="0" xfId="1" applyNumberFormat="1" applyFont="1" applyFill="1" applyAlignment="1">
      <alignment horizontal="right" vertical="center"/>
    </xf>
    <xf numFmtId="165" fontId="0" fillId="20" borderId="0" xfId="1" applyNumberFormat="1" applyFont="1" applyFill="1" applyAlignment="1">
      <alignment horizontal="left" vertical="center"/>
    </xf>
    <xf numFmtId="0" fontId="0" fillId="20" borderId="0" xfId="0" applyFill="1" applyAlignment="1">
      <alignment horizontal="left" vertical="center"/>
    </xf>
    <xf numFmtId="14" fontId="0" fillId="20" borderId="0" xfId="0" applyNumberFormat="1" applyFill="1"/>
    <xf numFmtId="0" fontId="0" fillId="0" borderId="0" xfId="4" applyFont="1" applyFill="1" applyAlignment="1">
      <alignment horizontal="left" wrapText="1"/>
    </xf>
    <xf numFmtId="165" fontId="0" fillId="0" borderId="0" xfId="4" applyNumberFormat="1" applyFont="1" applyFill="1" applyAlignment="1">
      <alignment horizontal="left" vertical="center" wrapText="1"/>
    </xf>
    <xf numFmtId="0" fontId="0" fillId="0" borderId="0" xfId="4" applyFont="1" applyFill="1" applyAlignment="1">
      <alignment horizontal="left" vertical="center" wrapText="1"/>
    </xf>
    <xf numFmtId="0" fontId="4" fillId="0" borderId="0" xfId="0" applyFont="1" applyAlignment="1">
      <alignment horizontal="center"/>
    </xf>
    <xf numFmtId="165" fontId="0" fillId="0" borderId="0" xfId="1" applyNumberFormat="1" applyFont="1" applyAlignment="1">
      <alignment horizontal="center"/>
    </xf>
    <xf numFmtId="165" fontId="4" fillId="0" borderId="0" xfId="1" applyNumberFormat="1" applyFont="1" applyAlignment="1">
      <alignment horizontal="center"/>
    </xf>
    <xf numFmtId="0" fontId="41" fillId="0" borderId="0" xfId="0" applyFont="1" applyAlignment="1">
      <alignment horizontal="left" wrapText="1"/>
    </xf>
    <xf numFmtId="0" fontId="4" fillId="0" borderId="0" xfId="0" applyFont="1" applyAlignment="1">
      <alignment wrapText="1"/>
    </xf>
    <xf numFmtId="0" fontId="0" fillId="21" borderId="0" xfId="4" applyFont="1" applyFill="1" applyAlignment="1">
      <alignment wrapText="1"/>
    </xf>
    <xf numFmtId="0" fontId="0" fillId="21" borderId="0" xfId="0" applyFill="1"/>
    <xf numFmtId="0" fontId="0" fillId="21" borderId="0" xfId="0" applyFill="1" applyAlignment="1">
      <alignment horizontal="left"/>
    </xf>
    <xf numFmtId="165" fontId="0" fillId="21" borderId="0" xfId="1" applyNumberFormat="1" applyFont="1" applyFill="1" applyAlignment="1">
      <alignment horizontal="right" vertical="center"/>
    </xf>
    <xf numFmtId="165" fontId="0" fillId="21" borderId="0" xfId="1" applyNumberFormat="1" applyFont="1" applyFill="1" applyAlignment="1">
      <alignment horizontal="left" vertical="center"/>
    </xf>
    <xf numFmtId="0" fontId="0" fillId="21" borderId="0" xfId="0" applyFill="1" applyAlignment="1">
      <alignment horizontal="left" vertical="center"/>
    </xf>
    <xf numFmtId="14" fontId="0" fillId="21" borderId="0" xfId="0" applyNumberFormat="1" applyFill="1"/>
    <xf numFmtId="0" fontId="0" fillId="21" borderId="0" xfId="0" applyFill="1" applyAlignment="1">
      <alignment wrapText="1"/>
    </xf>
    <xf numFmtId="0" fontId="20" fillId="21" borderId="0" xfId="7" applyFill="1" applyAlignment="1">
      <alignment wrapText="1"/>
    </xf>
    <xf numFmtId="0" fontId="20" fillId="21" borderId="0" xfId="7" applyFill="1" applyAlignment="1">
      <alignment horizontal="left" wrapText="1"/>
    </xf>
    <xf numFmtId="165" fontId="20" fillId="21" borderId="0" xfId="7" applyNumberFormat="1" applyFill="1" applyAlignment="1">
      <alignment horizontal="right" vertical="center" wrapText="1"/>
    </xf>
    <xf numFmtId="165" fontId="20" fillId="21" borderId="0" xfId="7" applyNumberFormat="1" applyFill="1" applyAlignment="1">
      <alignment horizontal="left" vertical="center" wrapText="1"/>
    </xf>
    <xf numFmtId="0" fontId="20" fillId="21" borderId="0" xfId="7" applyFill="1" applyAlignment="1">
      <alignment horizontal="left" vertical="center" wrapText="1"/>
    </xf>
    <xf numFmtId="0" fontId="0" fillId="21" borderId="0" xfId="3" applyFont="1" applyFill="1" applyBorder="1" applyAlignment="1">
      <alignment wrapText="1"/>
    </xf>
    <xf numFmtId="0" fontId="0" fillId="21" borderId="0" xfId="3" applyFont="1" applyFill="1" applyBorder="1" applyAlignment="1">
      <alignment horizontal="left" wrapText="1"/>
    </xf>
    <xf numFmtId="165" fontId="0" fillId="21" borderId="0" xfId="1" applyNumberFormat="1" applyFont="1" applyFill="1" applyAlignment="1">
      <alignment horizontal="right" vertical="center" wrapText="1"/>
    </xf>
    <xf numFmtId="165" fontId="0" fillId="21" borderId="0" xfId="3" applyNumberFormat="1" applyFont="1" applyFill="1" applyBorder="1" applyAlignment="1">
      <alignment horizontal="left" vertical="center" wrapText="1"/>
    </xf>
    <xf numFmtId="0" fontId="0" fillId="21" borderId="0" xfId="3" applyFont="1" applyFill="1" applyBorder="1" applyAlignment="1">
      <alignment horizontal="left" vertical="center" wrapText="1"/>
    </xf>
    <xf numFmtId="14" fontId="0" fillId="21" borderId="0" xfId="3" applyNumberFormat="1" applyFont="1" applyFill="1" applyBorder="1" applyAlignment="1">
      <alignment wrapText="1"/>
    </xf>
    <xf numFmtId="14" fontId="0" fillId="9" borderId="0" xfId="0" applyNumberFormat="1" applyFill="1" applyAlignment="1">
      <alignment wrapText="1"/>
    </xf>
    <xf numFmtId="0" fontId="0" fillId="12" borderId="0" xfId="0" applyFill="1" applyAlignment="1">
      <alignment horizontal="left"/>
    </xf>
    <xf numFmtId="0" fontId="26" fillId="11" borderId="0" xfId="5" applyFont="1" applyFill="1" applyAlignment="1">
      <alignment horizontal="left" vertical="top" wrapText="1"/>
    </xf>
    <xf numFmtId="0" fontId="0" fillId="9" borderId="0" xfId="0" applyFill="1" applyAlignment="1">
      <alignment vertical="center" wrapText="1"/>
    </xf>
    <xf numFmtId="0" fontId="0" fillId="11" borderId="0" xfId="4" applyFont="1" applyFill="1" applyBorder="1" applyAlignment="1">
      <alignment wrapText="1"/>
    </xf>
    <xf numFmtId="165" fontId="0" fillId="11" borderId="0" xfId="1" applyNumberFormat="1" applyFont="1" applyFill="1" applyBorder="1" applyAlignment="1">
      <alignment horizontal="right" vertical="center"/>
    </xf>
    <xf numFmtId="165" fontId="0" fillId="11" borderId="0" xfId="1" applyNumberFormat="1" applyFont="1" applyFill="1" applyBorder="1" applyAlignment="1">
      <alignment horizontal="left" vertical="center"/>
    </xf>
    <xf numFmtId="3" fontId="42" fillId="0" borderId="0" xfId="0" applyNumberFormat="1" applyFont="1"/>
    <xf numFmtId="0" fontId="36" fillId="0" borderId="0" xfId="0" applyFont="1" applyAlignment="1">
      <alignment horizontal="center"/>
    </xf>
    <xf numFmtId="0" fontId="26" fillId="11" borderId="0" xfId="0" applyFont="1" applyFill="1" applyAlignment="1">
      <alignment horizontal="left" vertical="top"/>
    </xf>
    <xf numFmtId="0" fontId="26" fillId="11" borderId="0" xfId="0" applyFont="1" applyFill="1" applyAlignment="1">
      <alignment horizontal="left" vertical="top" wrapText="1"/>
    </xf>
    <xf numFmtId="3" fontId="26" fillId="11" borderId="0" xfId="0" applyNumberFormat="1" applyFont="1" applyFill="1" applyAlignment="1">
      <alignment horizontal="center" vertical="center"/>
    </xf>
    <xf numFmtId="0" fontId="0" fillId="0" borderId="0" xfId="0" applyAlignment="1">
      <alignment wrapText="1"/>
    </xf>
  </cellXfs>
  <cellStyles count="12">
    <cellStyle name="20 % - Farve2" xfId="4" builtinId="34"/>
    <cellStyle name="20 % - Farve3" xfId="10" builtinId="38"/>
    <cellStyle name="40 % - Farve1" xfId="9" builtinId="31"/>
    <cellStyle name="Bemærk!" xfId="3" builtinId="10"/>
    <cellStyle name="God" xfId="7" builtinId="26"/>
    <cellStyle name="Komma" xfId="1" builtinId="3"/>
    <cellStyle name="Komma 2" xfId="11" xr:uid="{F988D1D8-1163-4A5D-938D-3FC598074D43}"/>
    <cellStyle name="Link" xfId="6" builtinId="8"/>
    <cellStyle name="Neutral" xfId="2" builtinId="28"/>
    <cellStyle name="Normal" xfId="0" builtinId="0"/>
    <cellStyle name="Procent" xfId="8" builtinId="5"/>
    <cellStyle name="Ugyldig" xfId="5" builtinId="27"/>
  </cellStyles>
  <dxfs count="119">
    <dxf>
      <fill>
        <patternFill>
          <bgColor theme="7" tint="0.59996337778862885"/>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7" tint="0.59996337778862885"/>
        </patternFill>
      </fill>
    </dxf>
    <dxf>
      <fill>
        <patternFill>
          <bgColor rgb="FFFFC000"/>
        </patternFill>
      </fill>
    </dxf>
    <dxf>
      <fill>
        <patternFill>
          <bgColor rgb="FFFFC000"/>
        </patternFill>
      </fill>
    </dxf>
    <dxf>
      <fill>
        <patternFill>
          <bgColor theme="7"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59996337778862885"/>
        </patternFill>
      </fill>
    </dxf>
    <dxf>
      <fill>
        <patternFill>
          <bgColor rgb="FFFFC000"/>
        </patternFill>
      </fill>
    </dxf>
    <dxf>
      <fill>
        <patternFill>
          <bgColor theme="7"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59996337778862885"/>
        </patternFill>
      </fill>
    </dxf>
    <dxf>
      <fill>
        <patternFill>
          <bgColor rgb="FFFFC000"/>
        </patternFill>
      </fill>
    </dxf>
    <dxf>
      <fill>
        <patternFill>
          <bgColor theme="7"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59996337778862885"/>
        </patternFill>
      </fill>
    </dxf>
    <dxf>
      <fill>
        <patternFill>
          <bgColor theme="7" tint="0.59996337778862885"/>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7" tint="0.59996337778862885"/>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rgb="FFFFC000"/>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ill>
        <patternFill>
          <bgColor theme="9"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rgb="FFFFC000"/>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59996337778862885"/>
        </patternFill>
      </fill>
    </dxf>
    <dxf>
      <fill>
        <patternFill>
          <bgColor rgb="FFFFC000"/>
        </patternFill>
      </fill>
    </dxf>
    <dxf>
      <fill>
        <patternFill>
          <bgColor theme="7"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59996337778862885"/>
        </patternFill>
      </fill>
    </dxf>
    <dxf>
      <fill>
        <patternFill>
          <bgColor theme="7"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59996337778862885"/>
        </patternFill>
      </fill>
    </dxf>
    <dxf>
      <fill>
        <patternFill>
          <bgColor rgb="FFFFC000"/>
        </patternFill>
      </fill>
    </dxf>
    <dxf>
      <fill>
        <patternFill>
          <bgColor theme="7"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59996337778862885"/>
        </patternFill>
      </fill>
    </dxf>
    <dxf>
      <fill>
        <patternFill>
          <bgColor rgb="FFFFC000"/>
        </patternFill>
      </fill>
    </dxf>
    <dxf>
      <fill>
        <patternFill>
          <bgColor theme="7"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ill>
        <patternFill>
          <bgColor theme="7"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59996337778862885"/>
        </patternFill>
      </fill>
    </dxf>
    <dxf>
      <fill>
        <patternFill>
          <bgColor rgb="FFFFC000"/>
        </patternFill>
      </fill>
    </dxf>
    <dxf>
      <fill>
        <patternFill>
          <bgColor theme="7" tint="0.59996337778862885"/>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AB3232"/>
      <color rgb="FFFFC7CE"/>
      <color rgb="FFEB94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s://118.dk/?what=22436133" TargetMode="External"/><Relationship Id="rId7" Type="http://schemas.openxmlformats.org/officeDocument/2006/relationships/vmlDrawing" Target="../drawings/vmlDrawing5.vml"/><Relationship Id="rId2" Type="http://schemas.openxmlformats.org/officeDocument/2006/relationships/hyperlink" Target="callto:42214145" TargetMode="External"/><Relationship Id="rId1" Type="http://schemas.openxmlformats.org/officeDocument/2006/relationships/hyperlink" Target="https://app.resights.dk/portfolio/ea9a6655-96b8-40e1-97d4-d1a22a84e960" TargetMode="External"/><Relationship Id="rId6" Type="http://schemas.openxmlformats.org/officeDocument/2006/relationships/hyperlink" Target="https://app.resights.dk/portfolio/21697753" TargetMode="External"/><Relationship Id="rId5" Type="http://schemas.openxmlformats.org/officeDocument/2006/relationships/hyperlink" Target="https://app.resights.dk/portfolio/42686115" TargetMode="External"/><Relationship Id="rId4" Type="http://schemas.openxmlformats.org/officeDocument/2006/relationships/hyperlink" Target="mailto:kka@skov.dk"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callto:28837957" TargetMode="External"/><Relationship Id="rId2" Type="http://schemas.openxmlformats.org/officeDocument/2006/relationships/hyperlink" Target="mailto:Kranet@live.dk" TargetMode="External"/><Relationship Id="rId1" Type="http://schemas.openxmlformats.org/officeDocument/2006/relationships/hyperlink" Target="mailto:poulejnar@outlook.dk" TargetMode="External"/><Relationship Id="rId4"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ans@sandager.com" TargetMode="External"/><Relationship Id="rId1" Type="http://schemas.openxmlformats.org/officeDocument/2006/relationships/hyperlink" Target="https://app.resights.dk/gimlevej-1/100084087Det%20ligner%20noget%20de%20selv%20udvikler,%20men%20skal%20gives%20et%20sku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tel:22898010" TargetMode="External"/><Relationship Id="rId13" Type="http://schemas.openxmlformats.org/officeDocument/2006/relationships/hyperlink" Target="tel:48195005" TargetMode="External"/><Relationship Id="rId18" Type="http://schemas.openxmlformats.org/officeDocument/2006/relationships/printerSettings" Target="../printerSettings/printerSettings2.bin"/><Relationship Id="rId3" Type="http://schemas.openxmlformats.org/officeDocument/2006/relationships/hyperlink" Target="mailto:vibeke@knoechel.dk" TargetMode="External"/><Relationship Id="rId7" Type="http://schemas.openxmlformats.org/officeDocument/2006/relationships/hyperlink" Target="tel:58186268" TargetMode="External"/><Relationship Id="rId12" Type="http://schemas.openxmlformats.org/officeDocument/2006/relationships/hyperlink" Target="tel:24753597" TargetMode="External"/><Relationship Id="rId17" Type="http://schemas.openxmlformats.org/officeDocument/2006/relationships/hyperlink" Target="tel:24212196" TargetMode="External"/><Relationship Id="rId2" Type="http://schemas.openxmlformats.org/officeDocument/2006/relationships/hyperlink" Target="tel:44975645" TargetMode="External"/><Relationship Id="rId16" Type="http://schemas.openxmlformats.org/officeDocument/2006/relationships/hyperlink" Target="mailto:skensved@email.dk%20torben%20petersen%20mail%20sendt,%20aftalt%20at%20f&#248;lge%20op%20start%20oktober" TargetMode="External"/><Relationship Id="rId20" Type="http://schemas.openxmlformats.org/officeDocument/2006/relationships/comments" Target="../comments1.xml"/><Relationship Id="rId1" Type="http://schemas.openxmlformats.org/officeDocument/2006/relationships/hyperlink" Target="mailto:hestehave14@gmail.com" TargetMode="External"/><Relationship Id="rId6" Type="http://schemas.openxmlformats.org/officeDocument/2006/relationships/hyperlink" Target="tel:22679205" TargetMode="External"/><Relationship Id="rId11" Type="http://schemas.openxmlformats.org/officeDocument/2006/relationships/hyperlink" Target="tel:71214207" TargetMode="External"/><Relationship Id="rId5" Type="http://schemas.openxmlformats.org/officeDocument/2006/relationships/hyperlink" Target="tel:31229972" TargetMode="External"/><Relationship Id="rId15" Type="http://schemas.openxmlformats.org/officeDocument/2006/relationships/hyperlink" Target="tel:93882859" TargetMode="External"/><Relationship Id="rId10" Type="http://schemas.openxmlformats.org/officeDocument/2006/relationships/hyperlink" Target="tel:004547311151" TargetMode="External"/><Relationship Id="rId19" Type="http://schemas.openxmlformats.org/officeDocument/2006/relationships/vmlDrawing" Target="../drawings/vmlDrawing1.vml"/><Relationship Id="rId4" Type="http://schemas.openxmlformats.org/officeDocument/2006/relationships/hyperlink" Target="tel:21600763" TargetMode="External"/><Relationship Id="rId9" Type="http://schemas.openxmlformats.org/officeDocument/2006/relationships/hyperlink" Target="mailto:cjoergensen@pm.me" TargetMode="External"/><Relationship Id="rId14" Type="http://schemas.openxmlformats.org/officeDocument/2006/relationships/hyperlink" Target="tel:51522320"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mailto:william@terndrup.eu" TargetMode="External"/><Relationship Id="rId7" Type="http://schemas.openxmlformats.org/officeDocument/2006/relationships/vmlDrawing" Target="../drawings/vmlDrawing2.vml"/><Relationship Id="rId2" Type="http://schemas.openxmlformats.org/officeDocument/2006/relationships/hyperlink" Target="mailto:henrik@pedersenbyg.dk" TargetMode="External"/><Relationship Id="rId1" Type="http://schemas.openxmlformats.org/officeDocument/2006/relationships/hyperlink" Target="mailto:frimann53@gmail.com" TargetMode="External"/><Relationship Id="rId6" Type="http://schemas.openxmlformats.org/officeDocument/2006/relationships/printerSettings" Target="../printerSettings/printerSettings3.bin"/><Relationship Id="rId5" Type="http://schemas.openxmlformats.org/officeDocument/2006/relationships/hyperlink" Target="mailto:svinemikkel@gmail.com" TargetMode="External"/><Relationship Id="rId4" Type="http://schemas.openxmlformats.org/officeDocument/2006/relationships/hyperlink" Target="https://dagsordener.naestved.dk/vis/pdf/bilag/b5d33394-580c-4281-aa1e-b84e735c79d9/?redirectDirectlyToPdf=false"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5F5E2-4408-4598-969E-2B65B8A18B7A}">
  <dimension ref="A1:L21"/>
  <sheetViews>
    <sheetView workbookViewId="0"/>
  </sheetViews>
  <sheetFormatPr defaultRowHeight="15" x14ac:dyDescent="0.25"/>
  <cols>
    <col min="1" max="1" width="32.85546875" bestFit="1" customWidth="1"/>
    <col min="2" max="2" width="15" bestFit="1" customWidth="1"/>
    <col min="3" max="3" width="23.85546875" bestFit="1" customWidth="1"/>
    <col min="4" max="4" width="13" bestFit="1" customWidth="1"/>
    <col min="5" max="5" width="8.42578125" bestFit="1" customWidth="1"/>
    <col min="6" max="6" width="9.42578125" bestFit="1" customWidth="1"/>
    <col min="7" max="7" width="24.85546875" bestFit="1" customWidth="1"/>
    <col min="8" max="8" width="17.5703125" bestFit="1" customWidth="1"/>
    <col min="9" max="9" width="13.5703125" bestFit="1" customWidth="1"/>
    <col min="10" max="10" width="9.5703125" style="9" customWidth="1"/>
    <col min="11" max="11" width="15.5703125" bestFit="1" customWidth="1"/>
    <col min="12" max="12" width="19.5703125" bestFit="1" customWidth="1"/>
  </cols>
  <sheetData>
    <row r="1" spans="1:12" s="47" customFormat="1" x14ac:dyDescent="0.25">
      <c r="A1" s="48" t="s">
        <v>0</v>
      </c>
      <c r="B1" s="48" t="s">
        <v>1</v>
      </c>
      <c r="C1" s="48" t="s">
        <v>2</v>
      </c>
      <c r="D1" s="69" t="s">
        <v>3</v>
      </c>
      <c r="E1" s="48" t="s">
        <v>4</v>
      </c>
      <c r="F1" s="71" t="s">
        <v>5</v>
      </c>
      <c r="G1" s="49" t="s">
        <v>6</v>
      </c>
      <c r="H1" s="49" t="s">
        <v>7</v>
      </c>
      <c r="I1" s="49" t="s">
        <v>8</v>
      </c>
      <c r="J1" s="50" t="s">
        <v>9</v>
      </c>
      <c r="K1" s="50" t="s">
        <v>10</v>
      </c>
      <c r="L1" s="50" t="s">
        <v>11</v>
      </c>
    </row>
    <row r="2" spans="1:12" x14ac:dyDescent="0.25">
      <c r="A2" s="13"/>
      <c r="D2" s="11"/>
      <c r="F2" s="7"/>
      <c r="G2" s="8"/>
      <c r="I2" s="2"/>
      <c r="J2" s="9" t="s">
        <v>12</v>
      </c>
      <c r="K2" s="9"/>
      <c r="L2" s="9"/>
    </row>
    <row r="3" spans="1:12" x14ac:dyDescent="0.25">
      <c r="J3" s="72"/>
    </row>
    <row r="4" spans="1:12" x14ac:dyDescent="0.25">
      <c r="J4" s="72"/>
    </row>
    <row r="9" spans="1:12" x14ac:dyDescent="0.25">
      <c r="J9" s="72"/>
    </row>
    <row r="13" spans="1:12" x14ac:dyDescent="0.25">
      <c r="J13" s="73"/>
    </row>
    <row r="15" spans="1:12" x14ac:dyDescent="0.25">
      <c r="J15" s="74"/>
    </row>
    <row r="21" spans="10:10" x14ac:dyDescent="0.25">
      <c r="J21" s="75"/>
    </row>
  </sheetData>
  <autoFilter ref="A1:BI1" xr:uid="{93C5F5E2-4408-4598-969E-2B65B8A18B7A}"/>
  <conditionalFormatting sqref="C2">
    <cfRule type="duplicateValues" dxfId="118"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D0DE2-86C1-48B2-A3FF-F314F3BD44ED}">
  <dimension ref="A1:L1"/>
  <sheetViews>
    <sheetView workbookViewId="0"/>
  </sheetViews>
  <sheetFormatPr defaultRowHeight="15" x14ac:dyDescent="0.25"/>
  <cols>
    <col min="1" max="1" width="20.28515625" bestFit="1" customWidth="1"/>
  </cols>
  <sheetData>
    <row r="1" spans="1:12" x14ac:dyDescent="0.25">
      <c r="A1" s="196" t="s">
        <v>0</v>
      </c>
      <c r="B1" s="196" t="s">
        <v>1</v>
      </c>
      <c r="C1" s="196" t="s">
        <v>2</v>
      </c>
      <c r="D1" s="196" t="s">
        <v>3</v>
      </c>
      <c r="E1" s="196" t="s">
        <v>4</v>
      </c>
      <c r="F1" s="195" t="s">
        <v>5</v>
      </c>
      <c r="G1" s="194" t="s">
        <v>6</v>
      </c>
      <c r="H1" s="194" t="s">
        <v>7</v>
      </c>
      <c r="I1" s="194" t="s">
        <v>8</v>
      </c>
      <c r="J1" s="194" t="s">
        <v>10</v>
      </c>
      <c r="K1" s="194" t="s">
        <v>11</v>
      </c>
      <c r="L1" s="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6A67E-AFEF-4183-BD00-4A739228CFC3}">
  <dimension ref="A3:A9"/>
  <sheetViews>
    <sheetView workbookViewId="0"/>
  </sheetViews>
  <sheetFormatPr defaultRowHeight="15" x14ac:dyDescent="0.25"/>
  <cols>
    <col min="1" max="1" width="23.140625" bestFit="1" customWidth="1"/>
  </cols>
  <sheetData>
    <row r="3" spans="1:1" x14ac:dyDescent="0.25">
      <c r="A3" t="s">
        <v>672</v>
      </c>
    </row>
    <row r="4" spans="1:1" x14ac:dyDescent="0.25">
      <c r="A4" t="s">
        <v>880</v>
      </c>
    </row>
    <row r="5" spans="1:1" x14ac:dyDescent="0.25">
      <c r="A5" t="s">
        <v>582</v>
      </c>
    </row>
    <row r="6" spans="1:1" x14ac:dyDescent="0.25">
      <c r="A6" t="s">
        <v>626</v>
      </c>
    </row>
    <row r="7" spans="1:1" x14ac:dyDescent="0.25">
      <c r="A7" t="s">
        <v>557</v>
      </c>
    </row>
    <row r="8" spans="1:1" x14ac:dyDescent="0.25">
      <c r="A8" t="s">
        <v>881</v>
      </c>
    </row>
    <row r="9" spans="1:1" x14ac:dyDescent="0.25">
      <c r="A9" t="s">
        <v>599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3DC6C-7E77-44EF-B629-8D1F71C86346}">
  <dimension ref="A1:M24"/>
  <sheetViews>
    <sheetView workbookViewId="0"/>
  </sheetViews>
  <sheetFormatPr defaultRowHeight="15" outlineLevelCol="1" x14ac:dyDescent="0.25"/>
  <cols>
    <col min="1" max="1" width="17.42578125" customWidth="1"/>
    <col min="2" max="2" width="32.42578125" bestFit="1" customWidth="1"/>
    <col min="3" max="3" width="25.5703125" customWidth="1"/>
    <col min="4" max="4" width="29.5703125" customWidth="1" outlineLevel="1"/>
    <col min="5" max="5" width="22.42578125" customWidth="1" outlineLevel="1"/>
    <col min="6" max="6" width="29.140625" customWidth="1" outlineLevel="1"/>
    <col min="7" max="7" width="8.42578125" customWidth="1" outlineLevel="1"/>
    <col min="8" max="8" width="21.5703125" customWidth="1" outlineLevel="1"/>
    <col min="9" max="9" width="16.42578125" customWidth="1" outlineLevel="1"/>
    <col min="10" max="10" width="14.85546875" customWidth="1" outlineLevel="1"/>
    <col min="11" max="11" width="36.85546875" customWidth="1"/>
    <col min="12" max="12" width="62.42578125" customWidth="1"/>
  </cols>
  <sheetData>
    <row r="1" spans="1:13" x14ac:dyDescent="0.25">
      <c r="A1" s="1" t="s">
        <v>882</v>
      </c>
      <c r="B1" s="1" t="s">
        <v>0</v>
      </c>
      <c r="C1" s="1" t="s">
        <v>1</v>
      </c>
      <c r="D1" s="1" t="s">
        <v>2</v>
      </c>
      <c r="E1" s="1" t="s">
        <v>3</v>
      </c>
      <c r="F1" s="1" t="s">
        <v>4</v>
      </c>
      <c r="G1" s="4" t="s">
        <v>5</v>
      </c>
      <c r="H1" s="5" t="s">
        <v>6</v>
      </c>
      <c r="I1" s="5" t="s">
        <v>7</v>
      </c>
      <c r="J1" s="5" t="s">
        <v>8</v>
      </c>
      <c r="K1" s="6" t="s">
        <v>10</v>
      </c>
      <c r="L1" s="6" t="s">
        <v>883</v>
      </c>
    </row>
    <row r="2" spans="1:13" ht="48.75" customHeight="1" x14ac:dyDescent="0.25">
      <c r="A2" s="30" t="s">
        <v>884</v>
      </c>
      <c r="B2" s="13" t="s">
        <v>885</v>
      </c>
      <c r="C2" s="13" t="s">
        <v>497</v>
      </c>
      <c r="D2" s="13" t="s">
        <v>886</v>
      </c>
      <c r="E2" s="13" t="s">
        <v>887</v>
      </c>
      <c r="F2" s="13"/>
      <c r="G2" s="13"/>
      <c r="H2" s="30" t="s">
        <v>502</v>
      </c>
      <c r="I2" s="13"/>
      <c r="J2" s="13"/>
      <c r="K2" s="13" t="s">
        <v>888</v>
      </c>
      <c r="L2" s="10" t="s">
        <v>889</v>
      </c>
    </row>
    <row r="3" spans="1:13" ht="74.25" customHeight="1" x14ac:dyDescent="0.25">
      <c r="A3" s="30" t="s">
        <v>890</v>
      </c>
      <c r="B3" t="s">
        <v>891</v>
      </c>
      <c r="C3" t="s">
        <v>544</v>
      </c>
      <c r="D3" t="s">
        <v>892</v>
      </c>
      <c r="E3" t="s">
        <v>893</v>
      </c>
      <c r="L3" s="15" t="s">
        <v>894</v>
      </c>
    </row>
    <row r="4" spans="1:13" x14ac:dyDescent="0.25">
      <c r="A4" s="30" t="s">
        <v>884</v>
      </c>
    </row>
    <row r="5" spans="1:13" ht="75.75" customHeight="1" x14ac:dyDescent="0.25">
      <c r="A5" s="30"/>
      <c r="B5" t="s">
        <v>895</v>
      </c>
      <c r="C5" t="s">
        <v>544</v>
      </c>
      <c r="D5" t="s">
        <v>896</v>
      </c>
      <c r="E5" t="s">
        <v>897</v>
      </c>
      <c r="G5">
        <v>41677</v>
      </c>
      <c r="H5" t="s">
        <v>264</v>
      </c>
      <c r="I5" t="s">
        <v>898</v>
      </c>
      <c r="J5" t="s">
        <v>265</v>
      </c>
      <c r="K5" t="s">
        <v>899</v>
      </c>
      <c r="L5" t="s">
        <v>900</v>
      </c>
    </row>
    <row r="6" spans="1:13" ht="83.25" customHeight="1" x14ac:dyDescent="0.25">
      <c r="A6" s="30" t="s">
        <v>890</v>
      </c>
      <c r="B6" t="s">
        <v>901</v>
      </c>
      <c r="D6" t="s">
        <v>902</v>
      </c>
      <c r="K6" t="s">
        <v>903</v>
      </c>
      <c r="L6" s="13" t="s">
        <v>904</v>
      </c>
    </row>
    <row r="7" spans="1:13" ht="45" x14ac:dyDescent="0.25">
      <c r="A7" s="30" t="s">
        <v>905</v>
      </c>
      <c r="B7" s="13" t="s">
        <v>906</v>
      </c>
      <c r="C7" s="13" t="s">
        <v>429</v>
      </c>
      <c r="D7" s="13" t="s">
        <v>907</v>
      </c>
      <c r="E7" s="15" t="s">
        <v>908</v>
      </c>
      <c r="L7" s="15" t="s">
        <v>909</v>
      </c>
    </row>
    <row r="8" spans="1:13" ht="72.75" customHeight="1" x14ac:dyDescent="0.25">
      <c r="A8" s="30" t="s">
        <v>890</v>
      </c>
      <c r="B8" t="s">
        <v>910</v>
      </c>
      <c r="C8" t="s">
        <v>454</v>
      </c>
      <c r="D8" t="s">
        <v>911</v>
      </c>
      <c r="E8" t="s">
        <v>912</v>
      </c>
      <c r="L8" s="23" t="s">
        <v>913</v>
      </c>
    </row>
    <row r="9" spans="1:13" ht="45" x14ac:dyDescent="0.25">
      <c r="A9" s="30" t="s">
        <v>914</v>
      </c>
      <c r="B9" s="33" t="s">
        <v>915</v>
      </c>
      <c r="C9" t="s">
        <v>649</v>
      </c>
      <c r="D9" s="37" t="s">
        <v>916</v>
      </c>
      <c r="E9" t="s">
        <v>917</v>
      </c>
      <c r="L9" s="34" t="s">
        <v>918</v>
      </c>
    </row>
    <row r="10" spans="1:13" ht="76.5" customHeight="1" x14ac:dyDescent="0.25">
      <c r="A10" s="30" t="s">
        <v>919</v>
      </c>
      <c r="B10" t="s">
        <v>920</v>
      </c>
      <c r="C10" t="s">
        <v>921</v>
      </c>
      <c r="D10" t="s">
        <v>922</v>
      </c>
      <c r="E10" s="15" t="s">
        <v>923</v>
      </c>
      <c r="L10" s="26" t="s">
        <v>924</v>
      </c>
    </row>
    <row r="11" spans="1:13" ht="45" x14ac:dyDescent="0.25">
      <c r="A11" s="30" t="s">
        <v>925</v>
      </c>
      <c r="B11" t="s">
        <v>926</v>
      </c>
      <c r="C11" t="s">
        <v>607</v>
      </c>
      <c r="D11" t="s">
        <v>927</v>
      </c>
      <c r="E11" t="s">
        <v>928</v>
      </c>
      <c r="F11" t="s">
        <v>929</v>
      </c>
      <c r="L11" s="15" t="s">
        <v>930</v>
      </c>
      <c r="M11" t="s">
        <v>931</v>
      </c>
    </row>
    <row r="12" spans="1:13" ht="45" x14ac:dyDescent="0.25">
      <c r="B12" t="s">
        <v>932</v>
      </c>
      <c r="C12" t="s">
        <v>506</v>
      </c>
      <c r="D12" t="s">
        <v>933</v>
      </c>
      <c r="E12" t="s">
        <v>934</v>
      </c>
      <c r="L12" s="15" t="s">
        <v>935</v>
      </c>
    </row>
    <row r="13" spans="1:13" ht="75" x14ac:dyDescent="0.25">
      <c r="A13" s="42" t="s">
        <v>914</v>
      </c>
      <c r="B13" t="s">
        <v>936</v>
      </c>
      <c r="C13" t="s">
        <v>506</v>
      </c>
      <c r="D13" t="s">
        <v>135</v>
      </c>
      <c r="E13" t="s">
        <v>937</v>
      </c>
      <c r="L13" s="15" t="s">
        <v>938</v>
      </c>
      <c r="M13" s="16" t="s">
        <v>939</v>
      </c>
    </row>
    <row r="14" spans="1:13" ht="45" x14ac:dyDescent="0.25">
      <c r="B14" t="s">
        <v>940</v>
      </c>
      <c r="C14" t="s">
        <v>544</v>
      </c>
      <c r="D14" t="s">
        <v>941</v>
      </c>
      <c r="E14" t="s">
        <v>942</v>
      </c>
      <c r="L14" s="25" t="s">
        <v>943</v>
      </c>
    </row>
    <row r="15" spans="1:13" ht="67.5" customHeight="1" x14ac:dyDescent="0.25">
      <c r="A15" s="44" t="s">
        <v>914</v>
      </c>
      <c r="B15" t="s">
        <v>944</v>
      </c>
      <c r="C15" t="s">
        <v>506</v>
      </c>
      <c r="D15" t="s">
        <v>945</v>
      </c>
      <c r="E15" t="s">
        <v>946</v>
      </c>
      <c r="L15" t="s">
        <v>947</v>
      </c>
    </row>
    <row r="16" spans="1:13" ht="45" x14ac:dyDescent="0.25">
      <c r="A16" s="44" t="s">
        <v>948</v>
      </c>
      <c r="B16" t="s">
        <v>949</v>
      </c>
      <c r="C16" t="s">
        <v>950</v>
      </c>
      <c r="D16" s="15" t="s">
        <v>951</v>
      </c>
      <c r="E16" t="s">
        <v>952</v>
      </c>
      <c r="F16" t="s">
        <v>953</v>
      </c>
      <c r="L16" s="24" t="s">
        <v>954</v>
      </c>
    </row>
    <row r="17" spans="1:13" ht="69" customHeight="1" x14ac:dyDescent="0.25">
      <c r="A17" s="44" t="s">
        <v>890</v>
      </c>
      <c r="B17" t="s">
        <v>955</v>
      </c>
      <c r="C17" t="s">
        <v>956</v>
      </c>
      <c r="D17" t="s">
        <v>957</v>
      </c>
      <c r="E17" t="s">
        <v>958</v>
      </c>
      <c r="L17" t="s">
        <v>959</v>
      </c>
      <c r="M17" t="s">
        <v>960</v>
      </c>
    </row>
    <row r="18" spans="1:13" x14ac:dyDescent="0.25">
      <c r="A18" t="s">
        <v>914</v>
      </c>
      <c r="B18" t="s">
        <v>961</v>
      </c>
      <c r="C18" t="s">
        <v>544</v>
      </c>
      <c r="D18" t="s">
        <v>962</v>
      </c>
      <c r="E18" s="15" t="s">
        <v>963</v>
      </c>
      <c r="L18" s="26" t="s">
        <v>964</v>
      </c>
    </row>
    <row r="20" spans="1:13" x14ac:dyDescent="0.25">
      <c r="A20" s="31" t="s">
        <v>965</v>
      </c>
      <c r="B20" s="31"/>
      <c r="C20" s="31"/>
    </row>
    <row r="22" spans="1:13" x14ac:dyDescent="0.25">
      <c r="B22" t="s">
        <v>824</v>
      </c>
      <c r="C22" t="s">
        <v>544</v>
      </c>
      <c r="D22" t="s">
        <v>825</v>
      </c>
      <c r="E22" s="11"/>
      <c r="F22" s="11"/>
      <c r="G22" s="7">
        <v>60000</v>
      </c>
      <c r="H22" s="8" t="s">
        <v>264</v>
      </c>
      <c r="I22" s="8"/>
      <c r="J22" s="8" t="s">
        <v>265</v>
      </c>
      <c r="K22" s="9" t="s">
        <v>266</v>
      </c>
      <c r="L22" s="9" t="s">
        <v>966</v>
      </c>
    </row>
    <row r="24" spans="1:13" x14ac:dyDescent="0.25">
      <c r="B24" t="s">
        <v>577</v>
      </c>
      <c r="C24" t="s">
        <v>469</v>
      </c>
      <c r="D24" t="s">
        <v>967</v>
      </c>
      <c r="F24" s="43" t="s">
        <v>968</v>
      </c>
      <c r="G24" s="19"/>
      <c r="H24" t="s">
        <v>264</v>
      </c>
      <c r="J24" s="8" t="s">
        <v>265</v>
      </c>
      <c r="K24" t="s">
        <v>969</v>
      </c>
      <c r="L24" t="s">
        <v>970</v>
      </c>
    </row>
  </sheetData>
  <conditionalFormatting sqref="D5">
    <cfRule type="duplicateValues" dxfId="36" priority="1"/>
  </conditionalFormatting>
  <conditionalFormatting sqref="D22">
    <cfRule type="duplicateValues" dxfId="35" priority="3"/>
  </conditionalFormatting>
  <hyperlinks>
    <hyperlink ref="D8" r:id="rId1" display="Per Skovbæk Mortensen(100%)" xr:uid="{82DD1570-7208-40E9-AF9F-36F6BDABF960}"/>
    <hyperlink ref="E8" r:id="rId2" display="42214145" xr:uid="{3BA13292-809F-4F23-ACBB-AAB7F9423445}"/>
    <hyperlink ref="E15" r:id="rId3" xr:uid="{DED725FF-A89E-41A2-9A08-147576DE5F1B}"/>
    <hyperlink ref="F24" r:id="rId4" xr:uid="{54C557C3-E760-4542-A7DE-F4C3974B7FD1}"/>
    <hyperlink ref="D16" r:id="rId5" xr:uid="{16F72AC2-BACB-422B-8A2E-EF5F0105AA17}"/>
    <hyperlink ref="D17" r:id="rId6" xr:uid="{406B1E9E-6361-4FC5-B35F-057D27ED18AD}"/>
  </hyperlinks>
  <pageMargins left="0.7" right="0.7" top="0.75" bottom="0.75" header="0.3" footer="0.3"/>
  <legacyDrawing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4EB3-A4A7-4C00-8B1A-349A4060699F}">
  <dimension ref="A1:R286"/>
  <sheetViews>
    <sheetView workbookViewId="0"/>
  </sheetViews>
  <sheetFormatPr defaultRowHeight="15" x14ac:dyDescent="0.25"/>
  <cols>
    <col min="1" max="1" width="45.42578125" customWidth="1"/>
    <col min="2" max="2" width="23.42578125" style="44" bestFit="1" customWidth="1"/>
    <col min="3" max="3" width="21.42578125" style="294" customWidth="1"/>
    <col min="4" max="4" width="3" style="44" hidden="1" customWidth="1"/>
    <col min="5" max="7" width="21.42578125" style="44" customWidth="1"/>
    <col min="8" max="8" width="24.5703125" bestFit="1" customWidth="1"/>
    <col min="9" max="9" width="14.42578125" bestFit="1" customWidth="1"/>
    <col min="12" max="12" width="12.42578125" customWidth="1"/>
    <col min="13" max="13" width="15.42578125" customWidth="1"/>
    <col min="14" max="17" width="15.42578125" bestFit="1" customWidth="1"/>
    <col min="18" max="18" width="16.42578125" bestFit="1" customWidth="1"/>
  </cols>
  <sheetData>
    <row r="1" spans="1:18" x14ac:dyDescent="0.25">
      <c r="A1" s="1" t="s">
        <v>0</v>
      </c>
      <c r="B1" s="293" t="s">
        <v>1</v>
      </c>
      <c r="C1" s="295" t="s">
        <v>971</v>
      </c>
      <c r="D1" s="293" t="s">
        <v>6</v>
      </c>
      <c r="E1" s="293" t="s">
        <v>7</v>
      </c>
      <c r="F1" s="293" t="s">
        <v>8</v>
      </c>
      <c r="G1" s="293" t="s">
        <v>572</v>
      </c>
      <c r="H1" s="44" t="s">
        <v>972</v>
      </c>
      <c r="I1" s="44" t="s">
        <v>973</v>
      </c>
      <c r="K1" s="44">
        <v>20</v>
      </c>
      <c r="M1" s="44" t="s">
        <v>974</v>
      </c>
      <c r="N1" s="44">
        <v>60</v>
      </c>
      <c r="O1" s="44">
        <v>70</v>
      </c>
      <c r="P1" s="44">
        <v>80</v>
      </c>
      <c r="Q1" s="44">
        <v>90</v>
      </c>
      <c r="R1" s="44">
        <v>100</v>
      </c>
    </row>
    <row r="2" spans="1:18" ht="36.75" customHeight="1" x14ac:dyDescent="0.25">
      <c r="A2" t="s">
        <v>601</v>
      </c>
      <c r="B2" s="44" t="s">
        <v>429</v>
      </c>
      <c r="C2" s="294">
        <v>39561</v>
      </c>
      <c r="D2" s="44" t="s">
        <v>509</v>
      </c>
      <c r="E2" s="44" t="s">
        <v>975</v>
      </c>
      <c r="F2" s="44" t="s">
        <v>976</v>
      </c>
      <c r="G2" s="44" t="s">
        <v>977</v>
      </c>
      <c r="H2" s="61">
        <f>(C2/10000)*$K$1</f>
        <v>79.122</v>
      </c>
      <c r="I2" s="44"/>
      <c r="M2" s="44" t="s">
        <v>978</v>
      </c>
      <c r="N2" s="44" t="s">
        <v>979</v>
      </c>
      <c r="O2" s="44" t="s">
        <v>980</v>
      </c>
      <c r="P2" s="44" t="s">
        <v>981</v>
      </c>
      <c r="Q2" s="44" t="s">
        <v>982</v>
      </c>
      <c r="R2" s="44" t="s">
        <v>983</v>
      </c>
    </row>
    <row r="3" spans="1:18" ht="36.75" customHeight="1" x14ac:dyDescent="0.25">
      <c r="A3" t="s">
        <v>984</v>
      </c>
      <c r="B3" s="44" t="s">
        <v>607</v>
      </c>
      <c r="C3" s="294">
        <v>18700</v>
      </c>
      <c r="E3" s="44" t="s">
        <v>985</v>
      </c>
      <c r="F3" s="44" t="s">
        <v>986</v>
      </c>
      <c r="G3" s="44" t="s">
        <v>977</v>
      </c>
      <c r="H3" s="61">
        <v>0</v>
      </c>
      <c r="I3" s="44">
        <v>13</v>
      </c>
      <c r="L3" s="65" t="s">
        <v>987</v>
      </c>
      <c r="M3" s="64" t="s">
        <v>988</v>
      </c>
      <c r="N3" s="63" t="e">
        <f>#REF!/#REF!</f>
        <v>#REF!</v>
      </c>
      <c r="O3" s="63" t="e">
        <f>#REF!/#REF!</f>
        <v>#REF!</v>
      </c>
      <c r="P3" s="63" t="e">
        <f>#REF!/#REF!</f>
        <v>#REF!</v>
      </c>
      <c r="Q3" s="63" t="e">
        <f>#REF!/#REF!</f>
        <v>#REF!</v>
      </c>
      <c r="R3" s="63" t="e">
        <f>#REF!/#REF!</f>
        <v>#REF!</v>
      </c>
    </row>
    <row r="4" spans="1:18" ht="36.75" customHeight="1" x14ac:dyDescent="0.25">
      <c r="A4" t="s">
        <v>989</v>
      </c>
      <c r="B4" s="44" t="s">
        <v>429</v>
      </c>
      <c r="C4" s="294">
        <v>31400</v>
      </c>
      <c r="E4" s="44" t="s">
        <v>985</v>
      </c>
      <c r="F4" s="66" t="s">
        <v>990</v>
      </c>
      <c r="G4" s="44" t="s">
        <v>977</v>
      </c>
      <c r="H4" s="61">
        <v>26</v>
      </c>
      <c r="I4" s="44">
        <v>10</v>
      </c>
      <c r="L4" s="65" t="s">
        <v>987</v>
      </c>
      <c r="M4" s="64" t="s">
        <v>988</v>
      </c>
      <c r="N4" s="63" t="e">
        <f>N3/#REF!</f>
        <v>#REF!</v>
      </c>
      <c r="O4" s="63" t="e">
        <f>O3/#REF!</f>
        <v>#REF!</v>
      </c>
      <c r="P4" s="63" t="e">
        <f>P3/#REF!</f>
        <v>#REF!</v>
      </c>
      <c r="Q4" s="63" t="e">
        <f>Q3/#REF!</f>
        <v>#REF!</v>
      </c>
      <c r="R4" s="63" t="e">
        <f>R3/#REF!</f>
        <v>#REF!</v>
      </c>
    </row>
    <row r="5" spans="1:18" ht="36.75" customHeight="1" x14ac:dyDescent="0.25">
      <c r="A5" s="15" t="s">
        <v>438</v>
      </c>
      <c r="B5" s="15" t="s">
        <v>439</v>
      </c>
      <c r="C5" s="294">
        <v>93500</v>
      </c>
      <c r="E5" s="66" t="s">
        <v>603</v>
      </c>
      <c r="F5" s="15" t="s">
        <v>991</v>
      </c>
      <c r="G5" s="10" t="s">
        <v>992</v>
      </c>
      <c r="H5" s="44"/>
    </row>
    <row r="6" spans="1:18" ht="36.75" customHeight="1" x14ac:dyDescent="0.25">
      <c r="A6" t="s">
        <v>993</v>
      </c>
      <c r="B6" s="44" t="s">
        <v>399</v>
      </c>
      <c r="C6" s="294">
        <v>18000</v>
      </c>
      <c r="E6" s="44" t="s">
        <v>985</v>
      </c>
      <c r="F6" s="66" t="s">
        <v>994</v>
      </c>
      <c r="G6" s="44" t="s">
        <v>977</v>
      </c>
      <c r="H6" s="61"/>
      <c r="I6" s="44"/>
    </row>
    <row r="7" spans="1:18" ht="36.75" customHeight="1" x14ac:dyDescent="0.25">
      <c r="A7" s="189" t="s">
        <v>648</v>
      </c>
      <c r="B7" s="44" t="s">
        <v>649</v>
      </c>
      <c r="C7" s="294">
        <v>30350</v>
      </c>
      <c r="E7" s="44" t="s">
        <v>985</v>
      </c>
      <c r="F7" s="66" t="s">
        <v>995</v>
      </c>
      <c r="G7" s="296" t="s">
        <v>996</v>
      </c>
      <c r="H7" s="61"/>
      <c r="I7" s="44"/>
    </row>
    <row r="8" spans="1:18" ht="23.25" customHeight="1" x14ac:dyDescent="0.25">
      <c r="F8" s="66"/>
      <c r="H8" s="61"/>
      <c r="I8" s="44"/>
    </row>
    <row r="9" spans="1:18" x14ac:dyDescent="0.25">
      <c r="A9" t="s">
        <v>997</v>
      </c>
      <c r="B9" s="44" t="s">
        <v>429</v>
      </c>
      <c r="C9" s="294">
        <v>24784</v>
      </c>
      <c r="D9" s="44" t="s">
        <v>509</v>
      </c>
      <c r="F9" s="66" t="s">
        <v>990</v>
      </c>
      <c r="G9" s="44" t="s">
        <v>977</v>
      </c>
      <c r="H9" s="61">
        <f t="shared" ref="H9" si="0">(C9/10000)*$K$1</f>
        <v>49.568000000000005</v>
      </c>
      <c r="I9" s="44"/>
    </row>
    <row r="10" spans="1:18" s="98" customFormat="1" ht="15.75" x14ac:dyDescent="0.25">
      <c r="A10" t="s">
        <v>998</v>
      </c>
      <c r="B10" s="44" t="s">
        <v>607</v>
      </c>
      <c r="C10" s="294">
        <v>36000</v>
      </c>
      <c r="D10" s="44" t="s">
        <v>509</v>
      </c>
      <c r="E10" s="44"/>
      <c r="F10" s="44" t="s">
        <v>990</v>
      </c>
      <c r="G10" s="44" t="s">
        <v>977</v>
      </c>
      <c r="H10" s="61">
        <f>(C10/10000)*$K$1</f>
        <v>72</v>
      </c>
      <c r="I10" s="44"/>
    </row>
    <row r="11" spans="1:18" x14ac:dyDescent="0.25">
      <c r="A11" t="s">
        <v>487</v>
      </c>
      <c r="B11" s="44" t="s">
        <v>488</v>
      </c>
      <c r="C11" s="294">
        <v>25000</v>
      </c>
      <c r="D11" s="44" t="s">
        <v>509</v>
      </c>
      <c r="F11" s="44" t="s">
        <v>990</v>
      </c>
      <c r="H11" s="61">
        <f t="shared" ref="H11:H15" si="1">(C11/10000)*$K$1</f>
        <v>50</v>
      </c>
      <c r="I11" s="44"/>
    </row>
    <row r="12" spans="1:18" x14ac:dyDescent="0.25">
      <c r="A12" t="s">
        <v>475</v>
      </c>
      <c r="B12" s="44" t="s">
        <v>414</v>
      </c>
      <c r="C12" s="294">
        <v>50000</v>
      </c>
      <c r="D12" s="44" t="s">
        <v>509</v>
      </c>
      <c r="F12" s="44" t="s">
        <v>990</v>
      </c>
      <c r="H12" s="61">
        <f t="shared" si="1"/>
        <v>100</v>
      </c>
      <c r="I12" s="44"/>
      <c r="L12">
        <v>1.2488348673648899</v>
      </c>
      <c r="M12" s="44" t="s">
        <v>999</v>
      </c>
      <c r="N12" s="44">
        <v>60</v>
      </c>
      <c r="O12" s="44">
        <v>70</v>
      </c>
      <c r="P12" s="44">
        <v>80</v>
      </c>
      <c r="Q12" s="44">
        <v>90</v>
      </c>
      <c r="R12" s="44">
        <v>100</v>
      </c>
    </row>
    <row r="13" spans="1:18" x14ac:dyDescent="0.25">
      <c r="A13" t="s">
        <v>529</v>
      </c>
      <c r="B13" s="44" t="s">
        <v>399</v>
      </c>
      <c r="C13" s="294">
        <v>93307</v>
      </c>
      <c r="D13" s="44" t="s">
        <v>509</v>
      </c>
      <c r="F13" s="44" t="s">
        <v>990</v>
      </c>
      <c r="H13" s="61">
        <f t="shared" si="1"/>
        <v>186.614</v>
      </c>
      <c r="I13" s="44"/>
      <c r="M13" s="44" t="s">
        <v>978</v>
      </c>
      <c r="N13" s="44" t="s">
        <v>979</v>
      </c>
      <c r="O13" s="44" t="s">
        <v>980</v>
      </c>
      <c r="P13" s="44" t="s">
        <v>981</v>
      </c>
      <c r="Q13" s="44" t="s">
        <v>982</v>
      </c>
      <c r="R13" s="44" t="s">
        <v>983</v>
      </c>
    </row>
    <row r="14" spans="1:18" x14ac:dyDescent="0.25">
      <c r="A14" s="11" t="s">
        <v>630</v>
      </c>
      <c r="B14" s="44" t="s">
        <v>544</v>
      </c>
      <c r="C14" s="294">
        <v>32400</v>
      </c>
      <c r="D14" s="44" t="s">
        <v>509</v>
      </c>
      <c r="F14" s="44" t="s">
        <v>990</v>
      </c>
      <c r="H14" s="61">
        <f t="shared" si="1"/>
        <v>64.800000000000011</v>
      </c>
      <c r="I14" s="44"/>
      <c r="L14" s="65" t="s">
        <v>1000</v>
      </c>
      <c r="M14" s="62" t="e">
        <f>L12*#REF!</f>
        <v>#REF!</v>
      </c>
      <c r="N14" s="62" t="e">
        <f>N12*$M14</f>
        <v>#REF!</v>
      </c>
      <c r="O14" s="62" t="e">
        <f>O12*$M14</f>
        <v>#REF!</v>
      </c>
      <c r="P14" s="62" t="e">
        <f>P12*$M14</f>
        <v>#REF!</v>
      </c>
      <c r="Q14" s="62" t="e">
        <f>Q12*$M14</f>
        <v>#REF!</v>
      </c>
      <c r="R14" s="62" t="e">
        <f>R12*$M14</f>
        <v>#REF!</v>
      </c>
    </row>
    <row r="15" spans="1:18" x14ac:dyDescent="0.25">
      <c r="A15" s="11" t="s">
        <v>641</v>
      </c>
      <c r="B15" s="44" t="s">
        <v>519</v>
      </c>
      <c r="C15" s="294">
        <v>50000</v>
      </c>
      <c r="D15" s="44" t="s">
        <v>509</v>
      </c>
      <c r="F15" s="44" t="s">
        <v>990</v>
      </c>
      <c r="H15" s="61">
        <f t="shared" si="1"/>
        <v>100</v>
      </c>
      <c r="I15" s="44"/>
      <c r="L15" s="65" t="s">
        <v>1001</v>
      </c>
      <c r="M15" s="64" t="s">
        <v>988</v>
      </c>
      <c r="N15" s="62">
        <f>SUM(C13:C294)</f>
        <v>2623730</v>
      </c>
      <c r="O15" s="62">
        <f>N15</f>
        <v>2623730</v>
      </c>
      <c r="P15" s="62">
        <f>O15</f>
        <v>2623730</v>
      </c>
      <c r="Q15" s="62">
        <f>P15</f>
        <v>2623730</v>
      </c>
      <c r="R15" s="62">
        <f>Q15</f>
        <v>2623730</v>
      </c>
    </row>
    <row r="16" spans="1:18" x14ac:dyDescent="0.25">
      <c r="A16" t="s">
        <v>577</v>
      </c>
      <c r="B16" s="44" t="s">
        <v>469</v>
      </c>
      <c r="C16" s="294">
        <v>33800</v>
      </c>
      <c r="D16" s="44" t="s">
        <v>509</v>
      </c>
      <c r="F16" s="66" t="s">
        <v>990</v>
      </c>
      <c r="G16" s="66"/>
      <c r="H16" s="61">
        <f>(C16/10000)*$K$1</f>
        <v>67.599999999999994</v>
      </c>
      <c r="I16" s="44"/>
    </row>
    <row r="17" spans="1:11" x14ac:dyDescent="0.25">
      <c r="A17" t="s">
        <v>666</v>
      </c>
      <c r="B17" t="s">
        <v>429</v>
      </c>
      <c r="C17" s="294">
        <v>121200</v>
      </c>
      <c r="D17" s="44" t="s">
        <v>509</v>
      </c>
      <c r="F17" s="66" t="s">
        <v>990</v>
      </c>
      <c r="G17" s="66"/>
      <c r="H17" s="61">
        <f>(C17/10000)*$K$1</f>
        <v>242.39999999999998</v>
      </c>
      <c r="I17" s="44"/>
    </row>
    <row r="18" spans="1:11" x14ac:dyDescent="0.25">
      <c r="A18" s="54" t="s">
        <v>1002</v>
      </c>
      <c r="B18" s="44" t="s">
        <v>488</v>
      </c>
      <c r="C18" s="294">
        <v>131700</v>
      </c>
      <c r="E18" s="44" t="s">
        <v>811</v>
      </c>
      <c r="F18" s="44" t="s">
        <v>1003</v>
      </c>
      <c r="H18" s="61">
        <f>(C18/10000)*$K$1</f>
        <v>263.39999999999998</v>
      </c>
      <c r="I18" s="44"/>
    </row>
    <row r="19" spans="1:11" x14ac:dyDescent="0.25">
      <c r="A19" t="s">
        <v>1004</v>
      </c>
      <c r="B19" s="44" t="s">
        <v>469</v>
      </c>
      <c r="C19" s="294">
        <v>53000</v>
      </c>
      <c r="D19" s="44" t="s">
        <v>509</v>
      </c>
      <c r="H19" s="61">
        <f>(C19/10000)*$K$1</f>
        <v>106</v>
      </c>
      <c r="I19" s="44"/>
    </row>
    <row r="20" spans="1:11" x14ac:dyDescent="0.25">
      <c r="A20" t="s">
        <v>1005</v>
      </c>
      <c r="B20" s="44" t="s">
        <v>439</v>
      </c>
      <c r="C20" s="294">
        <v>93500</v>
      </c>
      <c r="E20" s="44" t="s">
        <v>1006</v>
      </c>
      <c r="H20" s="61"/>
      <c r="I20" s="44"/>
    </row>
    <row r="21" spans="1:11" x14ac:dyDescent="0.25">
      <c r="A21" t="s">
        <v>1005</v>
      </c>
      <c r="B21" s="44" t="s">
        <v>439</v>
      </c>
      <c r="C21" s="294">
        <v>93500</v>
      </c>
      <c r="E21" s="44" t="s">
        <v>1006</v>
      </c>
      <c r="H21" s="61"/>
      <c r="I21" s="44"/>
    </row>
    <row r="22" spans="1:11" x14ac:dyDescent="0.25">
      <c r="A22" t="s">
        <v>1007</v>
      </c>
      <c r="B22" s="44" t="s">
        <v>1008</v>
      </c>
      <c r="C22" s="294">
        <v>330000</v>
      </c>
      <c r="D22" s="44" t="s">
        <v>457</v>
      </c>
      <c r="H22" s="61">
        <f t="shared" ref="H22:H53" si="2">(C22/10000)*$K$1</f>
        <v>660</v>
      </c>
      <c r="I22" s="44"/>
      <c r="K22" s="62"/>
    </row>
    <row r="23" spans="1:11" x14ac:dyDescent="0.25">
      <c r="H23" s="61">
        <f t="shared" si="2"/>
        <v>0</v>
      </c>
      <c r="I23" s="44"/>
    </row>
    <row r="24" spans="1:11" x14ac:dyDescent="0.25">
      <c r="H24" s="61">
        <f t="shared" si="2"/>
        <v>0</v>
      </c>
      <c r="I24" s="44"/>
    </row>
    <row r="25" spans="1:11" x14ac:dyDescent="0.25">
      <c r="H25" s="61">
        <f t="shared" si="2"/>
        <v>0</v>
      </c>
      <c r="I25" s="44"/>
    </row>
    <row r="26" spans="1:11" x14ac:dyDescent="0.25">
      <c r="H26" s="61">
        <f t="shared" si="2"/>
        <v>0</v>
      </c>
      <c r="I26" s="44"/>
    </row>
    <row r="27" spans="1:11" x14ac:dyDescent="0.25">
      <c r="H27" s="61">
        <f t="shared" si="2"/>
        <v>0</v>
      </c>
      <c r="I27" s="44"/>
    </row>
    <row r="28" spans="1:11" x14ac:dyDescent="0.25">
      <c r="A28" t="s">
        <v>1009</v>
      </c>
      <c r="H28" s="61">
        <f t="shared" si="2"/>
        <v>0</v>
      </c>
      <c r="I28" s="44"/>
    </row>
    <row r="29" spans="1:11" x14ac:dyDescent="0.25">
      <c r="A29" t="s">
        <v>1010</v>
      </c>
      <c r="B29" s="44" t="s">
        <v>399</v>
      </c>
      <c r="C29" s="294">
        <v>19000</v>
      </c>
      <c r="D29" s="44" t="s">
        <v>509</v>
      </c>
      <c r="F29" s="44" t="s">
        <v>1011</v>
      </c>
      <c r="H29" s="61">
        <f t="shared" si="2"/>
        <v>38</v>
      </c>
      <c r="I29" s="44"/>
    </row>
    <row r="30" spans="1:11" x14ac:dyDescent="0.25">
      <c r="A30" t="s">
        <v>901</v>
      </c>
      <c r="B30" s="44" t="s">
        <v>447</v>
      </c>
      <c r="C30" s="294">
        <v>29000</v>
      </c>
      <c r="D30" s="44" t="s">
        <v>509</v>
      </c>
      <c r="H30" s="61">
        <f t="shared" si="2"/>
        <v>58</v>
      </c>
      <c r="I30" s="44"/>
    </row>
    <row r="31" spans="1:11" x14ac:dyDescent="0.25">
      <c r="A31" t="s">
        <v>523</v>
      </c>
      <c r="B31" s="44" t="s">
        <v>399</v>
      </c>
      <c r="C31" s="294">
        <v>78000</v>
      </c>
      <c r="D31" s="44" t="s">
        <v>509</v>
      </c>
      <c r="H31" s="61">
        <f t="shared" si="2"/>
        <v>156</v>
      </c>
      <c r="I31" s="44"/>
    </row>
    <row r="32" spans="1:11" x14ac:dyDescent="0.25">
      <c r="H32" s="61">
        <f t="shared" si="2"/>
        <v>0</v>
      </c>
      <c r="I32" s="44"/>
    </row>
    <row r="33" spans="1:9" x14ac:dyDescent="0.25">
      <c r="H33" s="61">
        <f t="shared" si="2"/>
        <v>0</v>
      </c>
      <c r="I33" s="44"/>
    </row>
    <row r="34" spans="1:9" x14ac:dyDescent="0.25">
      <c r="H34" s="61">
        <f t="shared" si="2"/>
        <v>0</v>
      </c>
      <c r="I34" s="44"/>
    </row>
    <row r="35" spans="1:9" x14ac:dyDescent="0.25">
      <c r="H35" s="61">
        <f t="shared" si="2"/>
        <v>0</v>
      </c>
      <c r="I35" s="44"/>
    </row>
    <row r="36" spans="1:9" x14ac:dyDescent="0.25">
      <c r="H36" s="61">
        <f t="shared" si="2"/>
        <v>0</v>
      </c>
      <c r="I36" s="44"/>
    </row>
    <row r="37" spans="1:9" x14ac:dyDescent="0.25">
      <c r="A37" t="s">
        <v>1012</v>
      </c>
      <c r="H37" s="61">
        <f t="shared" si="2"/>
        <v>0</v>
      </c>
      <c r="I37" s="44"/>
    </row>
    <row r="38" spans="1:9" x14ac:dyDescent="0.25">
      <c r="A38" t="s">
        <v>1013</v>
      </c>
      <c r="B38" s="44" t="s">
        <v>454</v>
      </c>
      <c r="C38" s="294">
        <v>490008</v>
      </c>
      <c r="H38" s="61">
        <f t="shared" si="2"/>
        <v>980.01599999999996</v>
      </c>
      <c r="I38" s="44"/>
    </row>
    <row r="39" spans="1:9" x14ac:dyDescent="0.25">
      <c r="A39" t="s">
        <v>1014</v>
      </c>
      <c r="B39" s="44" t="s">
        <v>1015</v>
      </c>
      <c r="C39" s="294">
        <v>667815</v>
      </c>
      <c r="H39" s="61">
        <f t="shared" si="2"/>
        <v>1335.6299999999999</v>
      </c>
      <c r="I39" s="44"/>
    </row>
    <row r="40" spans="1:9" x14ac:dyDescent="0.25">
      <c r="A40" t="s">
        <v>1016</v>
      </c>
      <c r="B40" s="44" t="s">
        <v>1017</v>
      </c>
      <c r="C40" s="294">
        <v>307500</v>
      </c>
      <c r="H40" s="61">
        <f t="shared" si="2"/>
        <v>615</v>
      </c>
      <c r="I40" s="44"/>
    </row>
    <row r="41" spans="1:9" x14ac:dyDescent="0.25">
      <c r="H41" s="61">
        <f t="shared" si="2"/>
        <v>0</v>
      </c>
      <c r="I41" s="44"/>
    </row>
    <row r="42" spans="1:9" x14ac:dyDescent="0.25">
      <c r="H42" s="61">
        <f t="shared" si="2"/>
        <v>0</v>
      </c>
      <c r="I42" s="44"/>
    </row>
    <row r="43" spans="1:9" x14ac:dyDescent="0.25">
      <c r="H43" s="61">
        <f t="shared" si="2"/>
        <v>0</v>
      </c>
      <c r="I43" s="44"/>
    </row>
    <row r="44" spans="1:9" x14ac:dyDescent="0.25">
      <c r="H44" s="61">
        <f t="shared" si="2"/>
        <v>0</v>
      </c>
      <c r="I44" s="44"/>
    </row>
    <row r="45" spans="1:9" x14ac:dyDescent="0.25">
      <c r="H45" s="61">
        <f t="shared" si="2"/>
        <v>0</v>
      </c>
      <c r="I45" s="44"/>
    </row>
    <row r="46" spans="1:9" x14ac:dyDescent="0.25">
      <c r="H46" s="61">
        <f t="shared" si="2"/>
        <v>0</v>
      </c>
      <c r="I46" s="44"/>
    </row>
    <row r="47" spans="1:9" x14ac:dyDescent="0.25">
      <c r="H47" s="61">
        <f t="shared" si="2"/>
        <v>0</v>
      </c>
      <c r="I47" s="44"/>
    </row>
    <row r="48" spans="1:9" x14ac:dyDescent="0.25">
      <c r="H48" s="61">
        <f t="shared" si="2"/>
        <v>0</v>
      </c>
      <c r="I48" s="44"/>
    </row>
    <row r="49" spans="8:9" x14ac:dyDescent="0.25">
      <c r="H49" s="61">
        <f t="shared" si="2"/>
        <v>0</v>
      </c>
      <c r="I49" s="44"/>
    </row>
    <row r="50" spans="8:9" x14ac:dyDescent="0.25">
      <c r="H50" s="61">
        <f t="shared" si="2"/>
        <v>0</v>
      </c>
      <c r="I50" s="44"/>
    </row>
    <row r="51" spans="8:9" x14ac:dyDescent="0.25">
      <c r="H51" s="61">
        <f t="shared" si="2"/>
        <v>0</v>
      </c>
      <c r="I51" s="44"/>
    </row>
    <row r="52" spans="8:9" x14ac:dyDescent="0.25">
      <c r="H52" s="61">
        <f t="shared" si="2"/>
        <v>0</v>
      </c>
      <c r="I52" s="44"/>
    </row>
    <row r="53" spans="8:9" x14ac:dyDescent="0.25">
      <c r="H53" s="61">
        <f t="shared" si="2"/>
        <v>0</v>
      </c>
      <c r="I53" s="44"/>
    </row>
    <row r="54" spans="8:9" x14ac:dyDescent="0.25">
      <c r="H54" s="61">
        <f t="shared" ref="H54:H79" si="3">(C54/10000)*$K$1</f>
        <v>0</v>
      </c>
      <c r="I54" s="44"/>
    </row>
    <row r="55" spans="8:9" x14ac:dyDescent="0.25">
      <c r="H55" s="61">
        <f t="shared" si="3"/>
        <v>0</v>
      </c>
      <c r="I55" s="44"/>
    </row>
    <row r="56" spans="8:9" x14ac:dyDescent="0.25">
      <c r="H56" s="61">
        <f t="shared" si="3"/>
        <v>0</v>
      </c>
      <c r="I56" s="44"/>
    </row>
    <row r="57" spans="8:9" x14ac:dyDescent="0.25">
      <c r="H57" s="61">
        <f t="shared" si="3"/>
        <v>0</v>
      </c>
      <c r="I57" s="44"/>
    </row>
    <row r="58" spans="8:9" x14ac:dyDescent="0.25">
      <c r="H58" s="61">
        <f t="shared" si="3"/>
        <v>0</v>
      </c>
      <c r="I58" s="44"/>
    </row>
    <row r="59" spans="8:9" x14ac:dyDescent="0.25">
      <c r="H59" s="61">
        <f t="shared" si="3"/>
        <v>0</v>
      </c>
      <c r="I59" s="44"/>
    </row>
    <row r="60" spans="8:9" x14ac:dyDescent="0.25">
      <c r="H60" s="61">
        <f t="shared" si="3"/>
        <v>0</v>
      </c>
      <c r="I60" s="44"/>
    </row>
    <row r="61" spans="8:9" x14ac:dyDescent="0.25">
      <c r="H61" s="61">
        <f t="shared" si="3"/>
        <v>0</v>
      </c>
      <c r="I61" s="44"/>
    </row>
    <row r="62" spans="8:9" x14ac:dyDescent="0.25">
      <c r="H62" s="61">
        <f t="shared" si="3"/>
        <v>0</v>
      </c>
      <c r="I62" s="44"/>
    </row>
    <row r="63" spans="8:9" x14ac:dyDescent="0.25">
      <c r="H63" s="61">
        <f t="shared" si="3"/>
        <v>0</v>
      </c>
      <c r="I63" s="44"/>
    </row>
    <row r="64" spans="8:9" x14ac:dyDescent="0.25">
      <c r="H64" s="61">
        <f t="shared" si="3"/>
        <v>0</v>
      </c>
      <c r="I64" s="44"/>
    </row>
    <row r="65" spans="8:9" x14ac:dyDescent="0.25">
      <c r="H65" s="61">
        <f t="shared" si="3"/>
        <v>0</v>
      </c>
      <c r="I65" s="44"/>
    </row>
    <row r="66" spans="8:9" x14ac:dyDescent="0.25">
      <c r="H66" s="61">
        <f t="shared" si="3"/>
        <v>0</v>
      </c>
      <c r="I66" s="44"/>
    </row>
    <row r="67" spans="8:9" x14ac:dyDescent="0.25">
      <c r="H67" s="61">
        <f t="shared" si="3"/>
        <v>0</v>
      </c>
      <c r="I67" s="44"/>
    </row>
    <row r="68" spans="8:9" x14ac:dyDescent="0.25">
      <c r="H68" s="61">
        <f t="shared" si="3"/>
        <v>0</v>
      </c>
      <c r="I68" s="44"/>
    </row>
    <row r="69" spans="8:9" x14ac:dyDescent="0.25">
      <c r="H69" s="61">
        <f t="shared" si="3"/>
        <v>0</v>
      </c>
      <c r="I69" s="44"/>
    </row>
    <row r="70" spans="8:9" x14ac:dyDescent="0.25">
      <c r="H70" s="61">
        <f t="shared" si="3"/>
        <v>0</v>
      </c>
      <c r="I70" s="44"/>
    </row>
    <row r="71" spans="8:9" x14ac:dyDescent="0.25">
      <c r="H71" s="61">
        <f t="shared" si="3"/>
        <v>0</v>
      </c>
      <c r="I71" s="44"/>
    </row>
    <row r="72" spans="8:9" x14ac:dyDescent="0.25">
      <c r="H72" s="61">
        <f t="shared" si="3"/>
        <v>0</v>
      </c>
      <c r="I72" s="44"/>
    </row>
    <row r="73" spans="8:9" x14ac:dyDescent="0.25">
      <c r="H73" s="61">
        <f t="shared" si="3"/>
        <v>0</v>
      </c>
      <c r="I73" s="44"/>
    </row>
    <row r="74" spans="8:9" x14ac:dyDescent="0.25">
      <c r="H74" s="61">
        <f t="shared" si="3"/>
        <v>0</v>
      </c>
      <c r="I74" s="44"/>
    </row>
    <row r="75" spans="8:9" x14ac:dyDescent="0.25">
      <c r="H75" s="61">
        <f t="shared" si="3"/>
        <v>0</v>
      </c>
      <c r="I75" s="44"/>
    </row>
    <row r="76" spans="8:9" x14ac:dyDescent="0.25">
      <c r="H76" s="61">
        <f t="shared" si="3"/>
        <v>0</v>
      </c>
      <c r="I76" s="44"/>
    </row>
    <row r="77" spans="8:9" x14ac:dyDescent="0.25">
      <c r="H77" s="61">
        <f t="shared" si="3"/>
        <v>0</v>
      </c>
      <c r="I77" s="44"/>
    </row>
    <row r="78" spans="8:9" x14ac:dyDescent="0.25">
      <c r="H78" s="61">
        <f t="shared" si="3"/>
        <v>0</v>
      </c>
      <c r="I78" s="44"/>
    </row>
    <row r="79" spans="8:9" x14ac:dyDescent="0.25">
      <c r="H79" s="61">
        <f t="shared" si="3"/>
        <v>0</v>
      </c>
      <c r="I79" s="44"/>
    </row>
    <row r="80" spans="8:9" x14ac:dyDescent="0.25">
      <c r="H80" s="61">
        <f t="shared" ref="H80:H143" si="4">(C80/10000)*$K$1</f>
        <v>0</v>
      </c>
      <c r="I80" s="44"/>
    </row>
    <row r="81" spans="8:9" x14ac:dyDescent="0.25">
      <c r="H81" s="61">
        <f t="shared" si="4"/>
        <v>0</v>
      </c>
      <c r="I81" s="44"/>
    </row>
    <row r="82" spans="8:9" x14ac:dyDescent="0.25">
      <c r="H82" s="61">
        <f t="shared" si="4"/>
        <v>0</v>
      </c>
      <c r="I82" s="44"/>
    </row>
    <row r="83" spans="8:9" x14ac:dyDescent="0.25">
      <c r="H83" s="61">
        <f t="shared" si="4"/>
        <v>0</v>
      </c>
      <c r="I83" s="44"/>
    </row>
    <row r="84" spans="8:9" x14ac:dyDescent="0.25">
      <c r="H84" s="61">
        <f t="shared" si="4"/>
        <v>0</v>
      </c>
      <c r="I84" s="44"/>
    </row>
    <row r="85" spans="8:9" x14ac:dyDescent="0.25">
      <c r="H85" s="61">
        <f t="shared" si="4"/>
        <v>0</v>
      </c>
      <c r="I85" s="44"/>
    </row>
    <row r="86" spans="8:9" x14ac:dyDescent="0.25">
      <c r="H86" s="61">
        <f t="shared" si="4"/>
        <v>0</v>
      </c>
      <c r="I86" s="44"/>
    </row>
    <row r="87" spans="8:9" x14ac:dyDescent="0.25">
      <c r="H87" s="61">
        <f t="shared" si="4"/>
        <v>0</v>
      </c>
      <c r="I87" s="44"/>
    </row>
    <row r="88" spans="8:9" x14ac:dyDescent="0.25">
      <c r="H88" s="61">
        <f t="shared" si="4"/>
        <v>0</v>
      </c>
      <c r="I88" s="44"/>
    </row>
    <row r="89" spans="8:9" x14ac:dyDescent="0.25">
      <c r="H89" s="61">
        <f t="shared" si="4"/>
        <v>0</v>
      </c>
      <c r="I89" s="44"/>
    </row>
    <row r="90" spans="8:9" x14ac:dyDescent="0.25">
      <c r="H90" s="61">
        <f t="shared" si="4"/>
        <v>0</v>
      </c>
      <c r="I90" s="44"/>
    </row>
    <row r="91" spans="8:9" x14ac:dyDescent="0.25">
      <c r="H91" s="61">
        <f t="shared" si="4"/>
        <v>0</v>
      </c>
      <c r="I91" s="44"/>
    </row>
    <row r="92" spans="8:9" x14ac:dyDescent="0.25">
      <c r="H92" s="61">
        <f t="shared" si="4"/>
        <v>0</v>
      </c>
      <c r="I92" s="44"/>
    </row>
    <row r="93" spans="8:9" x14ac:dyDescent="0.25">
      <c r="H93" s="61">
        <f t="shared" si="4"/>
        <v>0</v>
      </c>
      <c r="I93" s="44"/>
    </row>
    <row r="94" spans="8:9" x14ac:dyDescent="0.25">
      <c r="H94" s="61">
        <f t="shared" si="4"/>
        <v>0</v>
      </c>
      <c r="I94" s="44"/>
    </row>
    <row r="95" spans="8:9" x14ac:dyDescent="0.25">
      <c r="H95" s="61">
        <f t="shared" si="4"/>
        <v>0</v>
      </c>
      <c r="I95" s="44"/>
    </row>
    <row r="96" spans="8:9" x14ac:dyDescent="0.25">
      <c r="H96" s="61">
        <f t="shared" si="4"/>
        <v>0</v>
      </c>
      <c r="I96" s="44"/>
    </row>
    <row r="97" spans="8:9" x14ac:dyDescent="0.25">
      <c r="H97" s="61">
        <f t="shared" si="4"/>
        <v>0</v>
      </c>
      <c r="I97" s="44"/>
    </row>
    <row r="98" spans="8:9" x14ac:dyDescent="0.25">
      <c r="H98" s="61">
        <f t="shared" si="4"/>
        <v>0</v>
      </c>
      <c r="I98" s="44"/>
    </row>
    <row r="99" spans="8:9" x14ac:dyDescent="0.25">
      <c r="H99" s="61">
        <f t="shared" si="4"/>
        <v>0</v>
      </c>
      <c r="I99" s="44"/>
    </row>
    <row r="100" spans="8:9" x14ac:dyDescent="0.25">
      <c r="H100" s="61">
        <f t="shared" si="4"/>
        <v>0</v>
      </c>
      <c r="I100" s="44"/>
    </row>
    <row r="101" spans="8:9" x14ac:dyDescent="0.25">
      <c r="H101" s="61">
        <f t="shared" si="4"/>
        <v>0</v>
      </c>
      <c r="I101" s="44"/>
    </row>
    <row r="102" spans="8:9" x14ac:dyDescent="0.25">
      <c r="H102" s="61">
        <f t="shared" si="4"/>
        <v>0</v>
      </c>
      <c r="I102" s="44"/>
    </row>
    <row r="103" spans="8:9" x14ac:dyDescent="0.25">
      <c r="H103" s="61">
        <f t="shared" si="4"/>
        <v>0</v>
      </c>
      <c r="I103" s="44"/>
    </row>
    <row r="104" spans="8:9" x14ac:dyDescent="0.25">
      <c r="H104" s="61">
        <f t="shared" si="4"/>
        <v>0</v>
      </c>
      <c r="I104" s="44"/>
    </row>
    <row r="105" spans="8:9" x14ac:dyDescent="0.25">
      <c r="H105" s="61">
        <f t="shared" si="4"/>
        <v>0</v>
      </c>
      <c r="I105" s="44"/>
    </row>
    <row r="106" spans="8:9" x14ac:dyDescent="0.25">
      <c r="H106" s="61">
        <f t="shared" si="4"/>
        <v>0</v>
      </c>
      <c r="I106" s="44"/>
    </row>
    <row r="107" spans="8:9" x14ac:dyDescent="0.25">
      <c r="H107" s="61">
        <f t="shared" si="4"/>
        <v>0</v>
      </c>
      <c r="I107" s="44"/>
    </row>
    <row r="108" spans="8:9" x14ac:dyDescent="0.25">
      <c r="H108" s="61">
        <f t="shared" si="4"/>
        <v>0</v>
      </c>
      <c r="I108" s="44"/>
    </row>
    <row r="109" spans="8:9" x14ac:dyDescent="0.25">
      <c r="H109" s="61">
        <f t="shared" si="4"/>
        <v>0</v>
      </c>
      <c r="I109" s="44"/>
    </row>
    <row r="110" spans="8:9" x14ac:dyDescent="0.25">
      <c r="H110" s="61">
        <f t="shared" si="4"/>
        <v>0</v>
      </c>
      <c r="I110" s="44"/>
    </row>
    <row r="111" spans="8:9" x14ac:dyDescent="0.25">
      <c r="H111" s="61">
        <f t="shared" si="4"/>
        <v>0</v>
      </c>
      <c r="I111" s="44"/>
    </row>
    <row r="112" spans="8:9" x14ac:dyDescent="0.25">
      <c r="H112" s="61">
        <f t="shared" si="4"/>
        <v>0</v>
      </c>
      <c r="I112" s="44"/>
    </row>
    <row r="113" spans="8:9" x14ac:dyDescent="0.25">
      <c r="H113" s="61">
        <f t="shared" si="4"/>
        <v>0</v>
      </c>
      <c r="I113" s="44"/>
    </row>
    <row r="114" spans="8:9" x14ac:dyDescent="0.25">
      <c r="H114" s="61">
        <f t="shared" si="4"/>
        <v>0</v>
      </c>
      <c r="I114" s="44"/>
    </row>
    <row r="115" spans="8:9" x14ac:dyDescent="0.25">
      <c r="H115" s="61">
        <f t="shared" si="4"/>
        <v>0</v>
      </c>
      <c r="I115" s="44"/>
    </row>
    <row r="116" spans="8:9" x14ac:dyDescent="0.25">
      <c r="H116" s="61">
        <f t="shared" si="4"/>
        <v>0</v>
      </c>
      <c r="I116" s="44"/>
    </row>
    <row r="117" spans="8:9" x14ac:dyDescent="0.25">
      <c r="H117" s="61">
        <f t="shared" si="4"/>
        <v>0</v>
      </c>
      <c r="I117" s="44"/>
    </row>
    <row r="118" spans="8:9" x14ac:dyDescent="0.25">
      <c r="H118" s="61">
        <f t="shared" si="4"/>
        <v>0</v>
      </c>
      <c r="I118" s="44"/>
    </row>
    <row r="119" spans="8:9" x14ac:dyDescent="0.25">
      <c r="H119" s="61">
        <f t="shared" si="4"/>
        <v>0</v>
      </c>
      <c r="I119" s="44"/>
    </row>
    <row r="120" spans="8:9" x14ac:dyDescent="0.25">
      <c r="H120" s="61">
        <f t="shared" si="4"/>
        <v>0</v>
      </c>
      <c r="I120" s="44"/>
    </row>
    <row r="121" spans="8:9" x14ac:dyDescent="0.25">
      <c r="H121" s="61">
        <f t="shared" si="4"/>
        <v>0</v>
      </c>
      <c r="I121" s="44"/>
    </row>
    <row r="122" spans="8:9" x14ac:dyDescent="0.25">
      <c r="H122" s="61">
        <f t="shared" si="4"/>
        <v>0</v>
      </c>
      <c r="I122" s="44"/>
    </row>
    <row r="123" spans="8:9" x14ac:dyDescent="0.25">
      <c r="H123" s="61">
        <f t="shared" si="4"/>
        <v>0</v>
      </c>
      <c r="I123" s="44"/>
    </row>
    <row r="124" spans="8:9" x14ac:dyDescent="0.25">
      <c r="H124" s="61">
        <f t="shared" si="4"/>
        <v>0</v>
      </c>
      <c r="I124" s="44"/>
    </row>
    <row r="125" spans="8:9" x14ac:dyDescent="0.25">
      <c r="H125" s="61">
        <f t="shared" si="4"/>
        <v>0</v>
      </c>
      <c r="I125" s="44"/>
    </row>
    <row r="126" spans="8:9" x14ac:dyDescent="0.25">
      <c r="H126" s="61">
        <f t="shared" si="4"/>
        <v>0</v>
      </c>
      <c r="I126" s="44"/>
    </row>
    <row r="127" spans="8:9" x14ac:dyDescent="0.25">
      <c r="H127" s="61">
        <f t="shared" si="4"/>
        <v>0</v>
      </c>
      <c r="I127" s="44"/>
    </row>
    <row r="128" spans="8:9" x14ac:dyDescent="0.25">
      <c r="H128" s="61">
        <f t="shared" si="4"/>
        <v>0</v>
      </c>
      <c r="I128" s="44"/>
    </row>
    <row r="129" spans="8:9" x14ac:dyDescent="0.25">
      <c r="H129" s="61">
        <f t="shared" si="4"/>
        <v>0</v>
      </c>
      <c r="I129" s="44"/>
    </row>
    <row r="130" spans="8:9" x14ac:dyDescent="0.25">
      <c r="H130" s="61">
        <f t="shared" si="4"/>
        <v>0</v>
      </c>
      <c r="I130" s="44"/>
    </row>
    <row r="131" spans="8:9" x14ac:dyDescent="0.25">
      <c r="H131" s="61">
        <f t="shared" si="4"/>
        <v>0</v>
      </c>
      <c r="I131" s="44"/>
    </row>
    <row r="132" spans="8:9" x14ac:dyDescent="0.25">
      <c r="H132" s="61">
        <f t="shared" si="4"/>
        <v>0</v>
      </c>
      <c r="I132" s="44"/>
    </row>
    <row r="133" spans="8:9" x14ac:dyDescent="0.25">
      <c r="H133" s="61">
        <f t="shared" si="4"/>
        <v>0</v>
      </c>
      <c r="I133" s="44"/>
    </row>
    <row r="134" spans="8:9" x14ac:dyDescent="0.25">
      <c r="H134" s="61">
        <f t="shared" si="4"/>
        <v>0</v>
      </c>
      <c r="I134" s="44"/>
    </row>
    <row r="135" spans="8:9" x14ac:dyDescent="0.25">
      <c r="H135" s="61">
        <f t="shared" si="4"/>
        <v>0</v>
      </c>
      <c r="I135" s="44"/>
    </row>
    <row r="136" spans="8:9" x14ac:dyDescent="0.25">
      <c r="H136" s="61">
        <f t="shared" si="4"/>
        <v>0</v>
      </c>
      <c r="I136" s="44"/>
    </row>
    <row r="137" spans="8:9" x14ac:dyDescent="0.25">
      <c r="H137" s="61">
        <f t="shared" si="4"/>
        <v>0</v>
      </c>
      <c r="I137" s="44"/>
    </row>
    <row r="138" spans="8:9" x14ac:dyDescent="0.25">
      <c r="H138" s="61">
        <f t="shared" si="4"/>
        <v>0</v>
      </c>
      <c r="I138" s="44"/>
    </row>
    <row r="139" spans="8:9" x14ac:dyDescent="0.25">
      <c r="H139" s="61">
        <f t="shared" si="4"/>
        <v>0</v>
      </c>
      <c r="I139" s="44"/>
    </row>
    <row r="140" spans="8:9" x14ac:dyDescent="0.25">
      <c r="H140" s="61">
        <f t="shared" si="4"/>
        <v>0</v>
      </c>
      <c r="I140" s="44"/>
    </row>
    <row r="141" spans="8:9" x14ac:dyDescent="0.25">
      <c r="H141" s="61">
        <f t="shared" si="4"/>
        <v>0</v>
      </c>
      <c r="I141" s="44"/>
    </row>
    <row r="142" spans="8:9" x14ac:dyDescent="0.25">
      <c r="H142" s="61">
        <f t="shared" si="4"/>
        <v>0</v>
      </c>
      <c r="I142" s="44"/>
    </row>
    <row r="143" spans="8:9" x14ac:dyDescent="0.25">
      <c r="H143" s="61">
        <f t="shared" si="4"/>
        <v>0</v>
      </c>
      <c r="I143" s="44"/>
    </row>
    <row r="144" spans="8:9" x14ac:dyDescent="0.25">
      <c r="H144" s="61">
        <f t="shared" ref="H144:H207" si="5">(C144/10000)*$K$1</f>
        <v>0</v>
      </c>
      <c r="I144" s="44"/>
    </row>
    <row r="145" spans="8:9" x14ac:dyDescent="0.25">
      <c r="H145" s="61">
        <f t="shared" si="5"/>
        <v>0</v>
      </c>
      <c r="I145" s="44"/>
    </row>
    <row r="146" spans="8:9" x14ac:dyDescent="0.25">
      <c r="H146" s="61">
        <f t="shared" si="5"/>
        <v>0</v>
      </c>
      <c r="I146" s="44"/>
    </row>
    <row r="147" spans="8:9" x14ac:dyDescent="0.25">
      <c r="H147" s="61">
        <f t="shared" si="5"/>
        <v>0</v>
      </c>
      <c r="I147" s="44"/>
    </row>
    <row r="148" spans="8:9" x14ac:dyDescent="0.25">
      <c r="H148" s="61">
        <f t="shared" si="5"/>
        <v>0</v>
      </c>
      <c r="I148" s="44"/>
    </row>
    <row r="149" spans="8:9" x14ac:dyDescent="0.25">
      <c r="H149" s="61">
        <f t="shared" si="5"/>
        <v>0</v>
      </c>
      <c r="I149" s="44"/>
    </row>
    <row r="150" spans="8:9" x14ac:dyDescent="0.25">
      <c r="H150" s="61">
        <f t="shared" si="5"/>
        <v>0</v>
      </c>
      <c r="I150" s="44"/>
    </row>
    <row r="151" spans="8:9" x14ac:dyDescent="0.25">
      <c r="H151" s="61">
        <f t="shared" si="5"/>
        <v>0</v>
      </c>
      <c r="I151" s="44"/>
    </row>
    <row r="152" spans="8:9" x14ac:dyDescent="0.25">
      <c r="H152" s="61">
        <f t="shared" si="5"/>
        <v>0</v>
      </c>
      <c r="I152" s="44"/>
    </row>
    <row r="153" spans="8:9" x14ac:dyDescent="0.25">
      <c r="H153" s="61">
        <f t="shared" si="5"/>
        <v>0</v>
      </c>
      <c r="I153" s="44"/>
    </row>
    <row r="154" spans="8:9" x14ac:dyDescent="0.25">
      <c r="H154" s="61">
        <f t="shared" si="5"/>
        <v>0</v>
      </c>
      <c r="I154" s="44"/>
    </row>
    <row r="155" spans="8:9" x14ac:dyDescent="0.25">
      <c r="H155" s="61">
        <f t="shared" si="5"/>
        <v>0</v>
      </c>
      <c r="I155" s="44"/>
    </row>
    <row r="156" spans="8:9" x14ac:dyDescent="0.25">
      <c r="H156" s="61">
        <f t="shared" si="5"/>
        <v>0</v>
      </c>
      <c r="I156" s="44"/>
    </row>
    <row r="157" spans="8:9" x14ac:dyDescent="0.25">
      <c r="H157" s="61">
        <f t="shared" si="5"/>
        <v>0</v>
      </c>
      <c r="I157" s="44"/>
    </row>
    <row r="158" spans="8:9" x14ac:dyDescent="0.25">
      <c r="H158" s="61">
        <f t="shared" si="5"/>
        <v>0</v>
      </c>
      <c r="I158" s="44"/>
    </row>
    <row r="159" spans="8:9" x14ac:dyDescent="0.25">
      <c r="H159" s="61">
        <f t="shared" si="5"/>
        <v>0</v>
      </c>
      <c r="I159" s="44"/>
    </row>
    <row r="160" spans="8:9" x14ac:dyDescent="0.25">
      <c r="H160" s="61">
        <f t="shared" si="5"/>
        <v>0</v>
      </c>
      <c r="I160" s="44"/>
    </row>
    <row r="161" spans="8:9" x14ac:dyDescent="0.25">
      <c r="H161" s="61">
        <f t="shared" si="5"/>
        <v>0</v>
      </c>
      <c r="I161" s="44"/>
    </row>
    <row r="162" spans="8:9" x14ac:dyDescent="0.25">
      <c r="H162" s="61">
        <f t="shared" si="5"/>
        <v>0</v>
      </c>
      <c r="I162" s="44"/>
    </row>
    <row r="163" spans="8:9" x14ac:dyDescent="0.25">
      <c r="H163" s="61">
        <f t="shared" si="5"/>
        <v>0</v>
      </c>
      <c r="I163" s="44"/>
    </row>
    <row r="164" spans="8:9" x14ac:dyDescent="0.25">
      <c r="H164" s="61">
        <f t="shared" si="5"/>
        <v>0</v>
      </c>
      <c r="I164" s="44"/>
    </row>
    <row r="165" spans="8:9" x14ac:dyDescent="0.25">
      <c r="H165" s="61">
        <f t="shared" si="5"/>
        <v>0</v>
      </c>
      <c r="I165" s="44"/>
    </row>
    <row r="166" spans="8:9" x14ac:dyDescent="0.25">
      <c r="H166" s="61">
        <f t="shared" si="5"/>
        <v>0</v>
      </c>
      <c r="I166" s="44"/>
    </row>
    <row r="167" spans="8:9" x14ac:dyDescent="0.25">
      <c r="H167" s="61">
        <f t="shared" si="5"/>
        <v>0</v>
      </c>
      <c r="I167" s="44"/>
    </row>
    <row r="168" spans="8:9" x14ac:dyDescent="0.25">
      <c r="H168" s="61">
        <f t="shared" si="5"/>
        <v>0</v>
      </c>
      <c r="I168" s="44"/>
    </row>
    <row r="169" spans="8:9" x14ac:dyDescent="0.25">
      <c r="H169" s="61">
        <f t="shared" si="5"/>
        <v>0</v>
      </c>
      <c r="I169" s="44"/>
    </row>
    <row r="170" spans="8:9" x14ac:dyDescent="0.25">
      <c r="H170" s="61">
        <f t="shared" si="5"/>
        <v>0</v>
      </c>
      <c r="I170" s="44"/>
    </row>
    <row r="171" spans="8:9" x14ac:dyDescent="0.25">
      <c r="H171" s="61">
        <f t="shared" si="5"/>
        <v>0</v>
      </c>
    </row>
    <row r="172" spans="8:9" x14ac:dyDescent="0.25">
      <c r="H172" s="61">
        <f t="shared" si="5"/>
        <v>0</v>
      </c>
    </row>
    <row r="173" spans="8:9" x14ac:dyDescent="0.25">
      <c r="H173" s="61">
        <f t="shared" si="5"/>
        <v>0</v>
      </c>
    </row>
    <row r="174" spans="8:9" x14ac:dyDescent="0.25">
      <c r="H174" s="61">
        <f t="shared" si="5"/>
        <v>0</v>
      </c>
    </row>
    <row r="175" spans="8:9" x14ac:dyDescent="0.25">
      <c r="H175" s="61">
        <f t="shared" si="5"/>
        <v>0</v>
      </c>
    </row>
    <row r="176" spans="8:9" x14ac:dyDescent="0.25">
      <c r="H176" s="61">
        <f t="shared" si="5"/>
        <v>0</v>
      </c>
    </row>
    <row r="177" spans="8:8" x14ac:dyDescent="0.25">
      <c r="H177" s="61">
        <f t="shared" si="5"/>
        <v>0</v>
      </c>
    </row>
    <row r="178" spans="8:8" x14ac:dyDescent="0.25">
      <c r="H178" s="61">
        <f t="shared" si="5"/>
        <v>0</v>
      </c>
    </row>
    <row r="179" spans="8:8" x14ac:dyDescent="0.25">
      <c r="H179" s="61">
        <f t="shared" si="5"/>
        <v>0</v>
      </c>
    </row>
    <row r="180" spans="8:8" x14ac:dyDescent="0.25">
      <c r="H180" s="61">
        <f t="shared" si="5"/>
        <v>0</v>
      </c>
    </row>
    <row r="181" spans="8:8" x14ac:dyDescent="0.25">
      <c r="H181" s="61">
        <f t="shared" si="5"/>
        <v>0</v>
      </c>
    </row>
    <row r="182" spans="8:8" x14ac:dyDescent="0.25">
      <c r="H182" s="61">
        <f t="shared" si="5"/>
        <v>0</v>
      </c>
    </row>
    <row r="183" spans="8:8" x14ac:dyDescent="0.25">
      <c r="H183" s="61">
        <f t="shared" si="5"/>
        <v>0</v>
      </c>
    </row>
    <row r="184" spans="8:8" x14ac:dyDescent="0.25">
      <c r="H184" s="61">
        <f t="shared" si="5"/>
        <v>0</v>
      </c>
    </row>
    <row r="185" spans="8:8" x14ac:dyDescent="0.25">
      <c r="H185" s="61">
        <f t="shared" si="5"/>
        <v>0</v>
      </c>
    </row>
    <row r="186" spans="8:8" x14ac:dyDescent="0.25">
      <c r="H186" s="61">
        <f t="shared" si="5"/>
        <v>0</v>
      </c>
    </row>
    <row r="187" spans="8:8" x14ac:dyDescent="0.25">
      <c r="H187" s="61">
        <f t="shared" si="5"/>
        <v>0</v>
      </c>
    </row>
    <row r="188" spans="8:8" x14ac:dyDescent="0.25">
      <c r="H188" s="61">
        <f t="shared" si="5"/>
        <v>0</v>
      </c>
    </row>
    <row r="189" spans="8:8" x14ac:dyDescent="0.25">
      <c r="H189" s="61">
        <f t="shared" si="5"/>
        <v>0</v>
      </c>
    </row>
    <row r="190" spans="8:8" x14ac:dyDescent="0.25">
      <c r="H190" s="61">
        <f t="shared" si="5"/>
        <v>0</v>
      </c>
    </row>
    <row r="191" spans="8:8" x14ac:dyDescent="0.25">
      <c r="H191" s="61">
        <f t="shared" si="5"/>
        <v>0</v>
      </c>
    </row>
    <row r="192" spans="8:8" x14ac:dyDescent="0.25">
      <c r="H192" s="61">
        <f t="shared" si="5"/>
        <v>0</v>
      </c>
    </row>
    <row r="193" spans="8:8" x14ac:dyDescent="0.25">
      <c r="H193" s="61">
        <f t="shared" si="5"/>
        <v>0</v>
      </c>
    </row>
    <row r="194" spans="8:8" x14ac:dyDescent="0.25">
      <c r="H194" s="61">
        <f t="shared" si="5"/>
        <v>0</v>
      </c>
    </row>
    <row r="195" spans="8:8" x14ac:dyDescent="0.25">
      <c r="H195" s="61">
        <f t="shared" si="5"/>
        <v>0</v>
      </c>
    </row>
    <row r="196" spans="8:8" x14ac:dyDescent="0.25">
      <c r="H196" s="61">
        <f t="shared" si="5"/>
        <v>0</v>
      </c>
    </row>
    <row r="197" spans="8:8" x14ac:dyDescent="0.25">
      <c r="H197" s="61">
        <f t="shared" si="5"/>
        <v>0</v>
      </c>
    </row>
    <row r="198" spans="8:8" x14ac:dyDescent="0.25">
      <c r="H198" s="61">
        <f t="shared" si="5"/>
        <v>0</v>
      </c>
    </row>
    <row r="199" spans="8:8" x14ac:dyDescent="0.25">
      <c r="H199" s="61">
        <f t="shared" si="5"/>
        <v>0</v>
      </c>
    </row>
    <row r="200" spans="8:8" x14ac:dyDescent="0.25">
      <c r="H200" s="61">
        <f t="shared" si="5"/>
        <v>0</v>
      </c>
    </row>
    <row r="201" spans="8:8" x14ac:dyDescent="0.25">
      <c r="H201" s="61">
        <f t="shared" si="5"/>
        <v>0</v>
      </c>
    </row>
    <row r="202" spans="8:8" x14ac:dyDescent="0.25">
      <c r="H202" s="61">
        <f t="shared" si="5"/>
        <v>0</v>
      </c>
    </row>
    <row r="203" spans="8:8" x14ac:dyDescent="0.25">
      <c r="H203" s="61">
        <f t="shared" si="5"/>
        <v>0</v>
      </c>
    </row>
    <row r="204" spans="8:8" x14ac:dyDescent="0.25">
      <c r="H204" s="61">
        <f t="shared" si="5"/>
        <v>0</v>
      </c>
    </row>
    <row r="205" spans="8:8" x14ac:dyDescent="0.25">
      <c r="H205" s="61">
        <f t="shared" si="5"/>
        <v>0</v>
      </c>
    </row>
    <row r="206" spans="8:8" x14ac:dyDescent="0.25">
      <c r="H206" s="61">
        <f t="shared" si="5"/>
        <v>0</v>
      </c>
    </row>
    <row r="207" spans="8:8" x14ac:dyDescent="0.25">
      <c r="H207" s="61">
        <f t="shared" si="5"/>
        <v>0</v>
      </c>
    </row>
    <row r="208" spans="8:8" x14ac:dyDescent="0.25">
      <c r="H208" s="61">
        <f t="shared" ref="H208:H271" si="6">(C208/10000)*$K$1</f>
        <v>0</v>
      </c>
    </row>
    <row r="209" spans="8:8" x14ac:dyDescent="0.25">
      <c r="H209" s="61">
        <f t="shared" si="6"/>
        <v>0</v>
      </c>
    </row>
    <row r="210" spans="8:8" x14ac:dyDescent="0.25">
      <c r="H210" s="61">
        <f t="shared" si="6"/>
        <v>0</v>
      </c>
    </row>
    <row r="211" spans="8:8" x14ac:dyDescent="0.25">
      <c r="H211" s="61">
        <f t="shared" si="6"/>
        <v>0</v>
      </c>
    </row>
    <row r="212" spans="8:8" x14ac:dyDescent="0.25">
      <c r="H212" s="61">
        <f t="shared" si="6"/>
        <v>0</v>
      </c>
    </row>
    <row r="213" spans="8:8" x14ac:dyDescent="0.25">
      <c r="H213" s="61">
        <f t="shared" si="6"/>
        <v>0</v>
      </c>
    </row>
    <row r="214" spans="8:8" x14ac:dyDescent="0.25">
      <c r="H214" s="61">
        <f t="shared" si="6"/>
        <v>0</v>
      </c>
    </row>
    <row r="215" spans="8:8" x14ac:dyDescent="0.25">
      <c r="H215" s="61">
        <f t="shared" si="6"/>
        <v>0</v>
      </c>
    </row>
    <row r="216" spans="8:8" x14ac:dyDescent="0.25">
      <c r="H216" s="61">
        <f t="shared" si="6"/>
        <v>0</v>
      </c>
    </row>
    <row r="217" spans="8:8" x14ac:dyDescent="0.25">
      <c r="H217" s="61">
        <f t="shared" si="6"/>
        <v>0</v>
      </c>
    </row>
    <row r="218" spans="8:8" x14ac:dyDescent="0.25">
      <c r="H218" s="61">
        <f t="shared" si="6"/>
        <v>0</v>
      </c>
    </row>
    <row r="219" spans="8:8" x14ac:dyDescent="0.25">
      <c r="H219" s="61">
        <f t="shared" si="6"/>
        <v>0</v>
      </c>
    </row>
    <row r="220" spans="8:8" x14ac:dyDescent="0.25">
      <c r="H220" s="61">
        <f t="shared" si="6"/>
        <v>0</v>
      </c>
    </row>
    <row r="221" spans="8:8" x14ac:dyDescent="0.25">
      <c r="H221" s="61">
        <f t="shared" si="6"/>
        <v>0</v>
      </c>
    </row>
    <row r="222" spans="8:8" x14ac:dyDescent="0.25">
      <c r="H222" s="61">
        <f t="shared" si="6"/>
        <v>0</v>
      </c>
    </row>
    <row r="223" spans="8:8" x14ac:dyDescent="0.25">
      <c r="H223" s="61">
        <f t="shared" si="6"/>
        <v>0</v>
      </c>
    </row>
    <row r="224" spans="8:8" x14ac:dyDescent="0.25">
      <c r="H224" s="61">
        <f t="shared" si="6"/>
        <v>0</v>
      </c>
    </row>
    <row r="225" spans="8:8" x14ac:dyDescent="0.25">
      <c r="H225" s="61">
        <f t="shared" si="6"/>
        <v>0</v>
      </c>
    </row>
    <row r="226" spans="8:8" x14ac:dyDescent="0.25">
      <c r="H226" s="61">
        <f t="shared" si="6"/>
        <v>0</v>
      </c>
    </row>
    <row r="227" spans="8:8" x14ac:dyDescent="0.25">
      <c r="H227" s="61">
        <f t="shared" si="6"/>
        <v>0</v>
      </c>
    </row>
    <row r="228" spans="8:8" x14ac:dyDescent="0.25">
      <c r="H228" s="61">
        <f t="shared" si="6"/>
        <v>0</v>
      </c>
    </row>
    <row r="229" spans="8:8" x14ac:dyDescent="0.25">
      <c r="H229" s="61">
        <f t="shared" si="6"/>
        <v>0</v>
      </c>
    </row>
    <row r="230" spans="8:8" x14ac:dyDescent="0.25">
      <c r="H230" s="61">
        <f t="shared" si="6"/>
        <v>0</v>
      </c>
    </row>
    <row r="231" spans="8:8" x14ac:dyDescent="0.25">
      <c r="H231" s="61">
        <f t="shared" si="6"/>
        <v>0</v>
      </c>
    </row>
    <row r="232" spans="8:8" x14ac:dyDescent="0.25">
      <c r="H232" s="61">
        <f t="shared" si="6"/>
        <v>0</v>
      </c>
    </row>
    <row r="233" spans="8:8" x14ac:dyDescent="0.25">
      <c r="H233" s="61">
        <f t="shared" si="6"/>
        <v>0</v>
      </c>
    </row>
    <row r="234" spans="8:8" x14ac:dyDescent="0.25">
      <c r="H234" s="61">
        <f t="shared" si="6"/>
        <v>0</v>
      </c>
    </row>
    <row r="235" spans="8:8" x14ac:dyDescent="0.25">
      <c r="H235" s="61">
        <f t="shared" si="6"/>
        <v>0</v>
      </c>
    </row>
    <row r="236" spans="8:8" x14ac:dyDescent="0.25">
      <c r="H236" s="61">
        <f t="shared" si="6"/>
        <v>0</v>
      </c>
    </row>
    <row r="237" spans="8:8" x14ac:dyDescent="0.25">
      <c r="H237" s="61">
        <f t="shared" si="6"/>
        <v>0</v>
      </c>
    </row>
    <row r="238" spans="8:8" x14ac:dyDescent="0.25">
      <c r="H238" s="61">
        <f t="shared" si="6"/>
        <v>0</v>
      </c>
    </row>
    <row r="239" spans="8:8" x14ac:dyDescent="0.25">
      <c r="H239" s="61">
        <f t="shared" si="6"/>
        <v>0</v>
      </c>
    </row>
    <row r="240" spans="8:8" x14ac:dyDescent="0.25">
      <c r="H240" s="61">
        <f t="shared" si="6"/>
        <v>0</v>
      </c>
    </row>
    <row r="241" spans="8:8" x14ac:dyDescent="0.25">
      <c r="H241" s="61">
        <f t="shared" si="6"/>
        <v>0</v>
      </c>
    </row>
    <row r="242" spans="8:8" x14ac:dyDescent="0.25">
      <c r="H242" s="61">
        <f t="shared" si="6"/>
        <v>0</v>
      </c>
    </row>
    <row r="243" spans="8:8" x14ac:dyDescent="0.25">
      <c r="H243" s="61">
        <f t="shared" si="6"/>
        <v>0</v>
      </c>
    </row>
    <row r="244" spans="8:8" x14ac:dyDescent="0.25">
      <c r="H244" s="61">
        <f t="shared" si="6"/>
        <v>0</v>
      </c>
    </row>
    <row r="245" spans="8:8" x14ac:dyDescent="0.25">
      <c r="H245" s="61">
        <f t="shared" si="6"/>
        <v>0</v>
      </c>
    </row>
    <row r="246" spans="8:8" x14ac:dyDescent="0.25">
      <c r="H246" s="61">
        <f t="shared" si="6"/>
        <v>0</v>
      </c>
    </row>
    <row r="247" spans="8:8" x14ac:dyDescent="0.25">
      <c r="H247" s="61">
        <f t="shared" si="6"/>
        <v>0</v>
      </c>
    </row>
    <row r="248" spans="8:8" x14ac:dyDescent="0.25">
      <c r="H248" s="61">
        <f t="shared" si="6"/>
        <v>0</v>
      </c>
    </row>
    <row r="249" spans="8:8" x14ac:dyDescent="0.25">
      <c r="H249" s="61">
        <f t="shared" si="6"/>
        <v>0</v>
      </c>
    </row>
    <row r="250" spans="8:8" x14ac:dyDescent="0.25">
      <c r="H250" s="61">
        <f t="shared" si="6"/>
        <v>0</v>
      </c>
    </row>
    <row r="251" spans="8:8" x14ac:dyDescent="0.25">
      <c r="H251" s="61">
        <f t="shared" si="6"/>
        <v>0</v>
      </c>
    </row>
    <row r="252" spans="8:8" x14ac:dyDescent="0.25">
      <c r="H252" s="61">
        <f t="shared" si="6"/>
        <v>0</v>
      </c>
    </row>
    <row r="253" spans="8:8" x14ac:dyDescent="0.25">
      <c r="H253" s="61">
        <f t="shared" si="6"/>
        <v>0</v>
      </c>
    </row>
    <row r="254" spans="8:8" x14ac:dyDescent="0.25">
      <c r="H254" s="61">
        <f t="shared" si="6"/>
        <v>0</v>
      </c>
    </row>
    <row r="255" spans="8:8" x14ac:dyDescent="0.25">
      <c r="H255" s="61">
        <f t="shared" si="6"/>
        <v>0</v>
      </c>
    </row>
    <row r="256" spans="8:8" x14ac:dyDescent="0.25">
      <c r="H256" s="61">
        <f t="shared" si="6"/>
        <v>0</v>
      </c>
    </row>
    <row r="257" spans="8:8" x14ac:dyDescent="0.25">
      <c r="H257" s="61">
        <f t="shared" si="6"/>
        <v>0</v>
      </c>
    </row>
    <row r="258" spans="8:8" x14ac:dyDescent="0.25">
      <c r="H258" s="61">
        <f t="shared" si="6"/>
        <v>0</v>
      </c>
    </row>
    <row r="259" spans="8:8" x14ac:dyDescent="0.25">
      <c r="H259" s="61">
        <f t="shared" si="6"/>
        <v>0</v>
      </c>
    </row>
    <row r="260" spans="8:8" x14ac:dyDescent="0.25">
      <c r="H260" s="61">
        <f t="shared" si="6"/>
        <v>0</v>
      </c>
    </row>
    <row r="261" spans="8:8" x14ac:dyDescent="0.25">
      <c r="H261" s="61">
        <f t="shared" si="6"/>
        <v>0</v>
      </c>
    </row>
    <row r="262" spans="8:8" x14ac:dyDescent="0.25">
      <c r="H262" s="61">
        <f t="shared" si="6"/>
        <v>0</v>
      </c>
    </row>
    <row r="263" spans="8:8" x14ac:dyDescent="0.25">
      <c r="H263" s="61">
        <f t="shared" si="6"/>
        <v>0</v>
      </c>
    </row>
    <row r="264" spans="8:8" x14ac:dyDescent="0.25">
      <c r="H264" s="61">
        <f t="shared" si="6"/>
        <v>0</v>
      </c>
    </row>
    <row r="265" spans="8:8" x14ac:dyDescent="0.25">
      <c r="H265" s="61">
        <f t="shared" si="6"/>
        <v>0</v>
      </c>
    </row>
    <row r="266" spans="8:8" x14ac:dyDescent="0.25">
      <c r="H266" s="61">
        <f t="shared" si="6"/>
        <v>0</v>
      </c>
    </row>
    <row r="267" spans="8:8" x14ac:dyDescent="0.25">
      <c r="H267" s="61">
        <f t="shared" si="6"/>
        <v>0</v>
      </c>
    </row>
    <row r="268" spans="8:8" x14ac:dyDescent="0.25">
      <c r="H268" s="61">
        <f t="shared" si="6"/>
        <v>0</v>
      </c>
    </row>
    <row r="269" spans="8:8" x14ac:dyDescent="0.25">
      <c r="H269" s="61">
        <f t="shared" si="6"/>
        <v>0</v>
      </c>
    </row>
    <row r="270" spans="8:8" x14ac:dyDescent="0.25">
      <c r="H270" s="61">
        <f t="shared" si="6"/>
        <v>0</v>
      </c>
    </row>
    <row r="271" spans="8:8" x14ac:dyDescent="0.25">
      <c r="H271" s="61">
        <f t="shared" si="6"/>
        <v>0</v>
      </c>
    </row>
    <row r="272" spans="8:8" x14ac:dyDescent="0.25">
      <c r="H272" s="61">
        <f t="shared" ref="H272:H286" si="7">(C272/10000)*$K$1</f>
        <v>0</v>
      </c>
    </row>
    <row r="273" spans="8:8" x14ac:dyDescent="0.25">
      <c r="H273" s="61">
        <f t="shared" si="7"/>
        <v>0</v>
      </c>
    </row>
    <row r="274" spans="8:8" x14ac:dyDescent="0.25">
      <c r="H274" s="61">
        <f t="shared" si="7"/>
        <v>0</v>
      </c>
    </row>
    <row r="275" spans="8:8" x14ac:dyDescent="0.25">
      <c r="H275" s="61">
        <f t="shared" si="7"/>
        <v>0</v>
      </c>
    </row>
    <row r="276" spans="8:8" x14ac:dyDescent="0.25">
      <c r="H276" s="61">
        <f t="shared" si="7"/>
        <v>0</v>
      </c>
    </row>
    <row r="277" spans="8:8" x14ac:dyDescent="0.25">
      <c r="H277" s="61">
        <f t="shared" si="7"/>
        <v>0</v>
      </c>
    </row>
    <row r="278" spans="8:8" x14ac:dyDescent="0.25">
      <c r="H278" s="61">
        <f t="shared" si="7"/>
        <v>0</v>
      </c>
    </row>
    <row r="279" spans="8:8" x14ac:dyDescent="0.25">
      <c r="H279" s="61">
        <f t="shared" si="7"/>
        <v>0</v>
      </c>
    </row>
    <row r="280" spans="8:8" x14ac:dyDescent="0.25">
      <c r="H280" s="61">
        <f t="shared" si="7"/>
        <v>0</v>
      </c>
    </row>
    <row r="281" spans="8:8" x14ac:dyDescent="0.25">
      <c r="H281" s="61">
        <f t="shared" si="7"/>
        <v>0</v>
      </c>
    </row>
    <row r="282" spans="8:8" x14ac:dyDescent="0.25">
      <c r="H282" s="61">
        <f t="shared" si="7"/>
        <v>0</v>
      </c>
    </row>
    <row r="283" spans="8:8" x14ac:dyDescent="0.25">
      <c r="H283" s="61">
        <f t="shared" si="7"/>
        <v>0</v>
      </c>
    </row>
    <row r="284" spans="8:8" x14ac:dyDescent="0.25">
      <c r="H284" s="61">
        <f t="shared" si="7"/>
        <v>0</v>
      </c>
    </row>
    <row r="285" spans="8:8" x14ac:dyDescent="0.25">
      <c r="H285" s="61">
        <f t="shared" si="7"/>
        <v>0</v>
      </c>
    </row>
    <row r="286" spans="8:8" x14ac:dyDescent="0.25">
      <c r="H286" s="61">
        <f t="shared" si="7"/>
        <v>0</v>
      </c>
    </row>
  </sheetData>
  <conditionalFormatting sqref="A14:A15">
    <cfRule type="containsText" dxfId="34" priority="42" operator="containsText" text="Sidste forhandlinger">
      <formula>NOT(ISERROR(SEARCH("Sidste forhandlinger",A14)))</formula>
    </cfRule>
    <cfRule type="containsText" dxfId="33" priority="41" operator="containsText" text="AFTALE SENDT TIL JORDEJER">
      <formula>NOT(ISERROR(SEARCH("AFTALE SENDT TIL JORDEJER",A14)))</formula>
    </cfRule>
    <cfRule type="containsText" dxfId="32" priority="40" operator="containsText" text="Lav Aftaleudkast">
      <formula>NOT(ISERROR(SEARCH("Lav Aftaleudkast",A14)))</formula>
    </cfRule>
    <cfRule type="containsText" dxfId="31" priority="39" operator="containsText" text="Sendt til DLA">
      <formula>NOT(ISERROR(SEARCH("Sendt til DLA",A14)))</formula>
    </cfRule>
    <cfRule type="containsText" dxfId="30" priority="38" operator="containsText" text="Send Aftale">
      <formula>NOT(ISERROR(SEARCH("Send Aftale",A14)))</formula>
    </cfRule>
    <cfRule type="containsText" dxfId="29" priority="37" operator="containsText" text="CLOSING/SIGNING">
      <formula>NOT(ISERROR(SEARCH("CLOSING/SIGNING",A14)))</formula>
    </cfRule>
    <cfRule type="containsText" dxfId="28" priority="36" operator="containsText" text="JORDEJER GENNEMGÅR">
      <formula>NOT(ISERROR(SEARCH("JORDEJER GENNEMGÅR",A14)))</formula>
    </cfRule>
  </conditionalFormatting>
  <conditionalFormatting sqref="A18">
    <cfRule type="containsText" dxfId="27" priority="15" operator="containsText" text="JORDEJER GENNEMGÅR">
      <formula>NOT(ISERROR(SEARCH("JORDEJER GENNEMGÅR",A18)))</formula>
    </cfRule>
    <cfRule type="containsText" dxfId="26" priority="16" operator="containsText" text="CLOSING/SIGNING">
      <formula>NOT(ISERROR(SEARCH("CLOSING/SIGNING",A18)))</formula>
    </cfRule>
    <cfRule type="containsText" dxfId="25" priority="17" operator="containsText" text="Send Aftale">
      <formula>NOT(ISERROR(SEARCH("Send Aftale",A18)))</formula>
    </cfRule>
    <cfRule type="containsText" dxfId="24" priority="18" operator="containsText" text="Sendt til DLA">
      <formula>NOT(ISERROR(SEARCH("Sendt til DLA",A18)))</formula>
    </cfRule>
    <cfRule type="containsText" dxfId="23" priority="19" operator="containsText" text="Lav Aftaleudkast">
      <formula>NOT(ISERROR(SEARCH("Lav Aftaleudkast",A18)))</formula>
    </cfRule>
    <cfRule type="containsText" dxfId="22" priority="20" operator="containsText" text="AFTALE SENDT TIL JORDEJER">
      <formula>NOT(ISERROR(SEARCH("AFTALE SENDT TIL JORDEJER",A18)))</formula>
    </cfRule>
    <cfRule type="containsText" dxfId="21" priority="21" operator="containsText" text="Sidste forhandlinger">
      <formula>NOT(ISERROR(SEARCH("Sidste forhandlinger",A18)))</formula>
    </cfRule>
  </conditionalFormatting>
  <conditionalFormatting sqref="A17:B17">
    <cfRule type="containsText" dxfId="20" priority="22" operator="containsText" text="JORDEJER GENNEMGÅR">
      <formula>NOT(ISERROR(SEARCH("JORDEJER GENNEMGÅR",A17)))</formula>
    </cfRule>
    <cfRule type="containsText" dxfId="19" priority="23" operator="containsText" text="CLOSING/SIGNING">
      <formula>NOT(ISERROR(SEARCH("CLOSING/SIGNING",A17)))</formula>
    </cfRule>
    <cfRule type="containsText" dxfId="18" priority="24" operator="containsText" text="Send Aftale">
      <formula>NOT(ISERROR(SEARCH("Send Aftale",A17)))</formula>
    </cfRule>
    <cfRule type="containsText" dxfId="17" priority="25" operator="containsText" text="Sendt til DLA">
      <formula>NOT(ISERROR(SEARCH("Sendt til DLA",A17)))</formula>
    </cfRule>
    <cfRule type="containsText" dxfId="16" priority="26" operator="containsText" text="Lav Aftaleudkast">
      <formula>NOT(ISERROR(SEARCH("Lav Aftaleudkast",A17)))</formula>
    </cfRule>
    <cfRule type="containsText" dxfId="15" priority="27" operator="containsText" text="AFTALE SENDT TIL JORDEJER">
      <formula>NOT(ISERROR(SEARCH("AFTALE SENDT TIL JORDEJER",A17)))</formula>
    </cfRule>
    <cfRule type="containsText" dxfId="14" priority="28" operator="containsText" text="Sidste forhandlinger">
      <formula>NOT(ISERROR(SEARCH("Sidste forhandlinger",A17)))</formula>
    </cfRule>
  </conditionalFormatting>
  <conditionalFormatting sqref="C15">
    <cfRule type="containsText" dxfId="13" priority="29" operator="containsText" text="JORDEJER GENNEMGÅR">
      <formula>NOT(ISERROR(SEARCH("JORDEJER GENNEMGÅR",C15)))</formula>
    </cfRule>
    <cfRule type="containsText" dxfId="12" priority="30" operator="containsText" text="CLOSING/SIGNING">
      <formula>NOT(ISERROR(SEARCH("CLOSING/SIGNING",C15)))</formula>
    </cfRule>
    <cfRule type="containsText" dxfId="11" priority="31" operator="containsText" text="Send Aftale">
      <formula>NOT(ISERROR(SEARCH("Send Aftale",C15)))</formula>
    </cfRule>
    <cfRule type="containsText" dxfId="10" priority="32" operator="containsText" text="Sendt til DLA">
      <formula>NOT(ISERROR(SEARCH("Sendt til DLA",C15)))</formula>
    </cfRule>
    <cfRule type="containsText" dxfId="9" priority="33" operator="containsText" text="Lav Aftaleudkast">
      <formula>NOT(ISERROR(SEARCH("Lav Aftaleudkast",C15)))</formula>
    </cfRule>
    <cfRule type="containsText" dxfId="8" priority="34" operator="containsText" text="AFTALE SENDT TIL JORDEJER">
      <formula>NOT(ISERROR(SEARCH("AFTALE SENDT TIL JORDEJER",C15)))</formula>
    </cfRule>
    <cfRule type="containsText" dxfId="7" priority="35" operator="containsText" text="Sidste forhandlinger">
      <formula>NOT(ISERROR(SEARCH("Sidste forhandlinger",C15)))</formula>
    </cfRule>
  </conditionalFormatting>
  <conditionalFormatting sqref="J10:XFD10">
    <cfRule type="containsText" dxfId="6" priority="14" operator="containsText" text="Sidste forhandlinger">
      <formula>NOT(ISERROR(SEARCH("Sidste forhandlinger",J10)))</formula>
    </cfRule>
    <cfRule type="containsText" dxfId="5" priority="13" operator="containsText" text="AFTALE SENDT TIL JORDEJER">
      <formula>NOT(ISERROR(SEARCH("AFTALE SENDT TIL JORDEJER",J10)))</formula>
    </cfRule>
    <cfRule type="containsText" dxfId="4" priority="12" operator="containsText" text="Lav Aftaleudkast">
      <formula>NOT(ISERROR(SEARCH("Lav Aftaleudkast",J10)))</formula>
    </cfRule>
    <cfRule type="containsText" dxfId="3" priority="11" operator="containsText" text="Sendt til DLA">
      <formula>NOT(ISERROR(SEARCH("Sendt til DLA",J10)))</formula>
    </cfRule>
    <cfRule type="containsText" dxfId="2" priority="10" operator="containsText" text="Send Aftale">
      <formula>NOT(ISERROR(SEARCH("Send Aftale",J10)))</formula>
    </cfRule>
    <cfRule type="containsText" dxfId="1" priority="9" operator="containsText" text="CLOSING/SIGNING">
      <formula>NOT(ISERROR(SEARCH("CLOSING/SIGNING",J10)))</formula>
    </cfRule>
    <cfRule type="containsText" dxfId="0" priority="8" operator="containsText" text="JORDEJER GENNEMGÅR">
      <formula>NOT(ISERROR(SEARCH("JORDEJER GENNEMGÅR",J10)))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62AD-1747-441A-A1E9-40E92C1B4D63}">
  <dimension ref="A1:BL14"/>
  <sheetViews>
    <sheetView workbookViewId="0">
      <selection activeCell="C12" sqref="C12"/>
    </sheetView>
  </sheetViews>
  <sheetFormatPr defaultRowHeight="15" x14ac:dyDescent="0.25"/>
  <cols>
    <col min="1" max="1" width="25.5703125" customWidth="1"/>
    <col min="2" max="2" width="37.85546875" bestFit="1" customWidth="1"/>
    <col min="3" max="3" width="28.85546875" customWidth="1"/>
    <col min="4" max="4" width="89" customWidth="1"/>
    <col min="5" max="5" width="23" customWidth="1"/>
    <col min="11" max="11" width="38.42578125" customWidth="1"/>
  </cols>
  <sheetData>
    <row r="1" spans="1:64" ht="69" customHeight="1" x14ac:dyDescent="0.25">
      <c r="A1" t="s">
        <v>1018</v>
      </c>
      <c r="B1" t="s">
        <v>950</v>
      </c>
      <c r="C1" t="s">
        <v>1019</v>
      </c>
      <c r="D1" t="s">
        <v>1020</v>
      </c>
      <c r="K1" s="25" t="s">
        <v>1021</v>
      </c>
      <c r="L1" s="17" t="s">
        <v>1022</v>
      </c>
      <c r="AS1" s="32"/>
      <c r="AT1" s="32"/>
      <c r="AU1" s="32"/>
      <c r="AV1" s="32"/>
      <c r="AW1" s="32"/>
      <c r="AX1" s="32"/>
      <c r="AY1" s="32"/>
      <c r="AZ1" s="32"/>
      <c r="BA1" s="32"/>
      <c r="BB1" s="32"/>
      <c r="BC1" s="32"/>
      <c r="BD1" s="32"/>
      <c r="BE1" s="32"/>
      <c r="BF1" s="32"/>
      <c r="BG1" s="32"/>
      <c r="BH1" s="32"/>
      <c r="BI1" s="32"/>
      <c r="BJ1" s="32"/>
      <c r="BK1" s="32"/>
      <c r="BL1" s="32"/>
    </row>
    <row r="2" spans="1:64" x14ac:dyDescent="0.25">
      <c r="A2" s="12" t="s">
        <v>1023</v>
      </c>
      <c r="B2" s="12" t="s">
        <v>544</v>
      </c>
      <c r="C2" s="12" t="s">
        <v>1024</v>
      </c>
      <c r="D2" t="s">
        <v>1025</v>
      </c>
      <c r="K2" s="26" t="s">
        <v>1026</v>
      </c>
      <c r="AS2" s="32"/>
      <c r="AT2" s="32"/>
      <c r="AU2" s="32"/>
      <c r="AV2" s="32"/>
      <c r="AW2" s="32"/>
      <c r="AX2" s="32"/>
      <c r="AY2" s="32"/>
      <c r="AZ2" s="32"/>
      <c r="BA2" s="32"/>
      <c r="BB2" s="32"/>
      <c r="BC2" s="32"/>
      <c r="BD2" s="32"/>
      <c r="BE2" s="32"/>
      <c r="BF2" s="32"/>
      <c r="BG2" s="32"/>
      <c r="BH2" s="32"/>
      <c r="BI2" s="32"/>
      <c r="BJ2" s="32"/>
      <c r="BK2" s="32"/>
      <c r="BL2" s="32"/>
    </row>
    <row r="3" spans="1:64" x14ac:dyDescent="0.25">
      <c r="A3" t="s">
        <v>1027</v>
      </c>
      <c r="B3" t="s">
        <v>956</v>
      </c>
      <c r="C3" t="s">
        <v>1028</v>
      </c>
      <c r="D3" s="15" t="s">
        <v>1029</v>
      </c>
      <c r="K3" s="26" t="s">
        <v>1030</v>
      </c>
    </row>
    <row r="4" spans="1:64" x14ac:dyDescent="0.25">
      <c r="A4" t="s">
        <v>1031</v>
      </c>
      <c r="B4" t="s">
        <v>956</v>
      </c>
      <c r="C4" t="s">
        <v>1032</v>
      </c>
      <c r="D4" t="s">
        <v>1033</v>
      </c>
      <c r="K4" t="s">
        <v>1034</v>
      </c>
    </row>
    <row r="5" spans="1:64" x14ac:dyDescent="0.25">
      <c r="A5" t="s">
        <v>1035</v>
      </c>
      <c r="B5" t="s">
        <v>956</v>
      </c>
      <c r="C5" t="s">
        <v>110</v>
      </c>
      <c r="D5" t="s">
        <v>1036</v>
      </c>
      <c r="K5" s="41" t="s">
        <v>1037</v>
      </c>
    </row>
    <row r="6" spans="1:64" x14ac:dyDescent="0.25">
      <c r="A6" t="s">
        <v>1038</v>
      </c>
      <c r="B6" t="s">
        <v>956</v>
      </c>
      <c r="C6" t="s">
        <v>1039</v>
      </c>
      <c r="D6" t="s">
        <v>1040</v>
      </c>
      <c r="E6" t="s">
        <v>1041</v>
      </c>
      <c r="K6" s="41" t="s">
        <v>1042</v>
      </c>
    </row>
    <row r="7" spans="1:64" x14ac:dyDescent="0.25">
      <c r="A7" t="s">
        <v>1043</v>
      </c>
      <c r="B7" t="s">
        <v>956</v>
      </c>
      <c r="C7" t="s">
        <v>1044</v>
      </c>
      <c r="D7" t="s">
        <v>1045</v>
      </c>
      <c r="E7" t="s">
        <v>1046</v>
      </c>
      <c r="K7" s="26" t="s">
        <v>1047</v>
      </c>
    </row>
    <row r="8" spans="1:64" ht="60.75" customHeight="1" x14ac:dyDescent="0.25">
      <c r="A8" t="s">
        <v>1048</v>
      </c>
      <c r="B8" t="s">
        <v>956</v>
      </c>
      <c r="C8" t="s">
        <v>1049</v>
      </c>
      <c r="D8" t="s">
        <v>1050</v>
      </c>
      <c r="K8" s="15" t="s">
        <v>1051</v>
      </c>
    </row>
    <row r="9" spans="1:64" ht="105" x14ac:dyDescent="0.25">
      <c r="A9" s="33" t="s">
        <v>1052</v>
      </c>
      <c r="B9" t="s">
        <v>1053</v>
      </c>
      <c r="C9" t="s">
        <v>1054</v>
      </c>
      <c r="K9" s="34" t="s">
        <v>1055</v>
      </c>
    </row>
    <row r="10" spans="1:64" ht="30" x14ac:dyDescent="0.25">
      <c r="A10" t="s">
        <v>1056</v>
      </c>
      <c r="B10" t="s">
        <v>506</v>
      </c>
      <c r="C10" t="s">
        <v>127</v>
      </c>
      <c r="K10" s="25" t="s">
        <v>1057</v>
      </c>
    </row>
    <row r="11" spans="1:64" ht="45" x14ac:dyDescent="0.25">
      <c r="A11" t="s">
        <v>1058</v>
      </c>
      <c r="B11" t="s">
        <v>1059</v>
      </c>
      <c r="C11" t="s">
        <v>1060</v>
      </c>
      <c r="D11" t="s">
        <v>1061</v>
      </c>
      <c r="E11" t="s">
        <v>1062</v>
      </c>
      <c r="K11" s="25" t="s">
        <v>1063</v>
      </c>
    </row>
    <row r="12" spans="1:64" ht="30" x14ac:dyDescent="0.25">
      <c r="A12" t="s">
        <v>1064</v>
      </c>
      <c r="B12" t="s">
        <v>1008</v>
      </c>
      <c r="C12" t="s">
        <v>1065</v>
      </c>
      <c r="D12" t="s">
        <v>1066</v>
      </c>
      <c r="K12" s="25" t="s">
        <v>1067</v>
      </c>
    </row>
    <row r="13" spans="1:64" ht="45" x14ac:dyDescent="0.25">
      <c r="A13" t="s">
        <v>1068</v>
      </c>
      <c r="B13" t="s">
        <v>544</v>
      </c>
      <c r="C13" t="s">
        <v>231</v>
      </c>
      <c r="D13" t="s">
        <v>1069</v>
      </c>
      <c r="K13" s="25" t="s">
        <v>1070</v>
      </c>
    </row>
    <row r="14" spans="1:64" ht="30" x14ac:dyDescent="0.25">
      <c r="A14" t="s">
        <v>1071</v>
      </c>
      <c r="B14" t="s">
        <v>1059</v>
      </c>
      <c r="C14" t="s">
        <v>1072</v>
      </c>
      <c r="D14" t="s">
        <v>1073</v>
      </c>
      <c r="K14" s="15" t="s">
        <v>1074</v>
      </c>
      <c r="L14" s="30" t="s">
        <v>1075</v>
      </c>
    </row>
  </sheetData>
  <hyperlinks>
    <hyperlink ref="E6" r:id="rId1" display="mailto:poulejnar@outlook.dk" xr:uid="{4DC71353-EB1F-4C6C-A6DC-6B6051A574CF}"/>
    <hyperlink ref="E7" r:id="rId2" display="mailto:Kranet@live.dk" xr:uid="{BF9BF0E9-E819-4D2E-A080-A3B2354869EE}"/>
    <hyperlink ref="D14" r:id="rId3" xr:uid="{90AB6882-90D6-4213-AC5B-CB901FE98BC0}"/>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F42DC-E38A-497D-AD4E-FA4B5A542C84}">
  <dimension ref="A1:L19"/>
  <sheetViews>
    <sheetView workbookViewId="0">
      <selection activeCell="A17" sqref="A17"/>
    </sheetView>
  </sheetViews>
  <sheetFormatPr defaultRowHeight="15" x14ac:dyDescent="0.25"/>
  <cols>
    <col min="1" max="1" width="45.42578125" bestFit="1" customWidth="1"/>
    <col min="2" max="2" width="13.5703125" customWidth="1"/>
    <col min="3" max="3" width="39.42578125" customWidth="1"/>
    <col min="4" max="4" width="14.42578125" style="15" customWidth="1"/>
    <col min="5" max="5" width="25.5703125" customWidth="1"/>
    <col min="6" max="6" width="10.5703125" style="78" customWidth="1"/>
    <col min="7" max="7" width="17" customWidth="1"/>
    <col min="8" max="8" width="18.42578125" customWidth="1"/>
    <col min="9" max="9" width="26" bestFit="1" customWidth="1"/>
    <col min="10" max="10" width="9.140625" customWidth="1"/>
    <col min="11" max="11" width="29.85546875" customWidth="1"/>
    <col min="12" max="12" width="63.5703125" bestFit="1" customWidth="1"/>
    <col min="14" max="15" width="10.140625" bestFit="1" customWidth="1"/>
  </cols>
  <sheetData>
    <row r="1" spans="1:12" s="47" customFormat="1" x14ac:dyDescent="0.25">
      <c r="A1" s="48" t="s">
        <v>0</v>
      </c>
      <c r="B1" s="48" t="s">
        <v>1</v>
      </c>
      <c r="C1" s="48" t="s">
        <v>2</v>
      </c>
      <c r="D1" s="69" t="s">
        <v>3</v>
      </c>
      <c r="E1" s="48" t="s">
        <v>4</v>
      </c>
      <c r="F1" s="76" t="s">
        <v>5</v>
      </c>
      <c r="G1" s="49" t="s">
        <v>6</v>
      </c>
      <c r="H1" s="49" t="s">
        <v>7</v>
      </c>
      <c r="I1" s="49" t="s">
        <v>8</v>
      </c>
      <c r="J1" s="49" t="s">
        <v>9</v>
      </c>
      <c r="K1" s="50" t="s">
        <v>10</v>
      </c>
      <c r="L1" s="50" t="s">
        <v>11</v>
      </c>
    </row>
    <row r="2" spans="1:12" s="3" customFormat="1" x14ac:dyDescent="0.25">
      <c r="A2" s="3" t="s">
        <v>13</v>
      </c>
      <c r="B2" s="3" t="s">
        <v>14</v>
      </c>
      <c r="C2" s="3" t="s">
        <v>15</v>
      </c>
      <c r="D2" s="27" t="s">
        <v>16</v>
      </c>
      <c r="F2" s="77">
        <v>22013</v>
      </c>
      <c r="H2" s="3" t="s">
        <v>17</v>
      </c>
      <c r="I2" s="3" t="s">
        <v>18</v>
      </c>
    </row>
    <row r="3" spans="1:12" s="3" customFormat="1" x14ac:dyDescent="0.25">
      <c r="A3" t="s">
        <v>19</v>
      </c>
      <c r="B3" t="s">
        <v>20</v>
      </c>
      <c r="C3" t="s">
        <v>21</v>
      </c>
      <c r="D3" s="18" t="s">
        <v>22</v>
      </c>
      <c r="E3"/>
      <c r="F3" s="78">
        <v>159000</v>
      </c>
      <c r="G3"/>
      <c r="H3" t="s">
        <v>23</v>
      </c>
      <c r="I3"/>
      <c r="J3"/>
      <c r="K3"/>
      <c r="L3"/>
    </row>
    <row r="4" spans="1:12" s="3" customFormat="1" x14ac:dyDescent="0.25">
      <c r="A4" s="3" t="s">
        <v>24</v>
      </c>
      <c r="B4" s="3" t="s">
        <v>25</v>
      </c>
      <c r="C4" s="3" t="s">
        <v>26</v>
      </c>
      <c r="D4" s="27" t="s">
        <v>27</v>
      </c>
      <c r="F4" s="77">
        <v>40500</v>
      </c>
      <c r="H4" s="3" t="s">
        <v>28</v>
      </c>
      <c r="I4" s="3" t="s">
        <v>18</v>
      </c>
      <c r="K4" s="3" t="s">
        <v>29</v>
      </c>
      <c r="L4" s="3" t="s">
        <v>30</v>
      </c>
    </row>
    <row r="5" spans="1:12" s="29" customFormat="1" x14ac:dyDescent="0.25">
      <c r="A5" s="3" t="s">
        <v>31</v>
      </c>
      <c r="B5" s="3" t="s">
        <v>25</v>
      </c>
      <c r="C5" s="3" t="s">
        <v>32</v>
      </c>
      <c r="D5" s="70" t="s">
        <v>33</v>
      </c>
      <c r="E5" s="3"/>
      <c r="F5" s="77">
        <v>31000</v>
      </c>
      <c r="G5" s="3"/>
      <c r="H5" s="3" t="s">
        <v>28</v>
      </c>
      <c r="I5" s="3" t="s">
        <v>18</v>
      </c>
      <c r="J5" s="3"/>
      <c r="K5" s="3" t="s">
        <v>29</v>
      </c>
      <c r="L5" s="3" t="s">
        <v>30</v>
      </c>
    </row>
    <row r="6" spans="1:12" s="3" customFormat="1" ht="26.25" customHeight="1" x14ac:dyDescent="0.25">
      <c r="A6" s="3" t="s">
        <v>34</v>
      </c>
      <c r="B6" s="3" t="s">
        <v>25</v>
      </c>
      <c r="C6" s="3" t="s">
        <v>35</v>
      </c>
      <c r="D6" s="27"/>
      <c r="F6" s="77" t="s">
        <v>36</v>
      </c>
      <c r="H6" s="3" t="s">
        <v>28</v>
      </c>
      <c r="I6" s="3" t="s">
        <v>18</v>
      </c>
      <c r="K6" s="3" t="s">
        <v>29</v>
      </c>
      <c r="L6" s="3" t="s">
        <v>30</v>
      </c>
    </row>
    <row r="7" spans="1:12" s="29" customFormat="1" x14ac:dyDescent="0.25">
      <c r="A7" t="s">
        <v>37</v>
      </c>
      <c r="B7" t="s">
        <v>38</v>
      </c>
      <c r="C7" t="s">
        <v>39</v>
      </c>
      <c r="D7" s="15">
        <v>61763765</v>
      </c>
      <c r="E7"/>
      <c r="F7" s="78" t="s">
        <v>40</v>
      </c>
      <c r="G7"/>
      <c r="H7" t="s">
        <v>41</v>
      </c>
      <c r="I7" t="s">
        <v>42</v>
      </c>
      <c r="J7"/>
      <c r="K7" t="s">
        <v>43</v>
      </c>
      <c r="L7"/>
    </row>
    <row r="8" spans="1:12" s="3" customFormat="1" x14ac:dyDescent="0.25">
      <c r="A8" s="3" t="s">
        <v>44</v>
      </c>
      <c r="B8" s="3" t="s">
        <v>38</v>
      </c>
      <c r="C8" s="3" t="s">
        <v>45</v>
      </c>
      <c r="D8" s="27">
        <v>61784586</v>
      </c>
      <c r="F8" s="77"/>
      <c r="H8" s="3" t="s">
        <v>46</v>
      </c>
      <c r="I8" s="3" t="s">
        <v>47</v>
      </c>
      <c r="K8" s="3" t="s">
        <v>48</v>
      </c>
      <c r="L8" s="3" t="s">
        <v>49</v>
      </c>
    </row>
    <row r="9" spans="1:12" s="3" customFormat="1" x14ac:dyDescent="0.25">
      <c r="A9" t="s">
        <v>50</v>
      </c>
      <c r="B9" t="s">
        <v>51</v>
      </c>
      <c r="C9" t="s">
        <v>52</v>
      </c>
      <c r="D9" s="15"/>
      <c r="E9"/>
      <c r="F9" s="78"/>
      <c r="G9"/>
      <c r="H9" t="s">
        <v>53</v>
      </c>
      <c r="I9" t="s">
        <v>54</v>
      </c>
      <c r="J9"/>
      <c r="K9" t="s">
        <v>48</v>
      </c>
      <c r="L9"/>
    </row>
    <row r="10" spans="1:12" s="3" customFormat="1" x14ac:dyDescent="0.25">
      <c r="A10" s="38" t="s">
        <v>55</v>
      </c>
      <c r="B10" s="38" t="s">
        <v>56</v>
      </c>
      <c r="C10" s="38" t="s">
        <v>57</v>
      </c>
      <c r="D10" s="39"/>
      <c r="E10" s="40"/>
      <c r="F10" s="79">
        <v>62000</v>
      </c>
      <c r="G10" s="38"/>
      <c r="H10" s="38" t="s">
        <v>23</v>
      </c>
      <c r="I10" s="38" t="s">
        <v>58</v>
      </c>
      <c r="J10" s="38"/>
      <c r="K10" s="38" t="s">
        <v>59</v>
      </c>
      <c r="L10" s="38" t="s">
        <v>60</v>
      </c>
    </row>
    <row r="11" spans="1:12" s="29" customFormat="1" ht="45" x14ac:dyDescent="0.25">
      <c r="A11" s="35" t="s">
        <v>61</v>
      </c>
      <c r="B11" s="36" t="s">
        <v>62</v>
      </c>
      <c r="C11" t="s">
        <v>63</v>
      </c>
      <c r="D11" s="15">
        <v>22669885</v>
      </c>
      <c r="E11"/>
      <c r="F11" s="78" t="s">
        <v>64</v>
      </c>
      <c r="G11"/>
      <c r="H11" t="s">
        <v>65</v>
      </c>
      <c r="I11" t="s">
        <v>66</v>
      </c>
      <c r="J11"/>
      <c r="K11" t="s">
        <v>67</v>
      </c>
      <c r="L11" s="15" t="s">
        <v>68</v>
      </c>
    </row>
    <row r="12" spans="1:12" ht="18" customHeight="1" x14ac:dyDescent="0.25">
      <c r="A12" s="3" t="s">
        <v>69</v>
      </c>
      <c r="B12" s="3" t="s">
        <v>70</v>
      </c>
      <c r="C12" s="3" t="s">
        <v>71</v>
      </c>
      <c r="D12" s="27" t="s">
        <v>72</v>
      </c>
      <c r="E12" s="3"/>
      <c r="F12" s="77">
        <v>48043</v>
      </c>
      <c r="G12" s="3"/>
      <c r="H12" s="3" t="s">
        <v>73</v>
      </c>
      <c r="I12" s="3" t="s">
        <v>74</v>
      </c>
      <c r="J12" s="3"/>
      <c r="K12" s="3"/>
      <c r="L12" s="3" t="s">
        <v>75</v>
      </c>
    </row>
    <row r="13" spans="1:12" ht="30" x14ac:dyDescent="0.25">
      <c r="A13" s="3" t="s">
        <v>76</v>
      </c>
      <c r="B13" s="3" t="s">
        <v>70</v>
      </c>
      <c r="C13" s="27" t="s">
        <v>77</v>
      </c>
      <c r="D13" s="27" t="s">
        <v>78</v>
      </c>
      <c r="E13" s="3"/>
      <c r="F13" s="77">
        <v>29853</v>
      </c>
      <c r="G13" s="3"/>
      <c r="H13" s="3" t="s">
        <v>79</v>
      </c>
      <c r="I13" s="3"/>
      <c r="J13" s="3"/>
      <c r="K13" s="3"/>
      <c r="L13" s="3"/>
    </row>
    <row r="14" spans="1:12" ht="45" x14ac:dyDescent="0.25">
      <c r="A14" t="s">
        <v>80</v>
      </c>
      <c r="B14" t="s">
        <v>81</v>
      </c>
      <c r="C14" t="s">
        <v>82</v>
      </c>
      <c r="D14" s="15" t="s">
        <v>83</v>
      </c>
      <c r="H14" t="s">
        <v>84</v>
      </c>
      <c r="I14" t="s">
        <v>85</v>
      </c>
      <c r="K14" t="s">
        <v>86</v>
      </c>
    </row>
    <row r="15" spans="1:12" x14ac:dyDescent="0.25">
      <c r="A15" s="38" t="s">
        <v>87</v>
      </c>
      <c r="B15" s="38" t="s">
        <v>88</v>
      </c>
      <c r="C15" s="38" t="s">
        <v>89</v>
      </c>
      <c r="D15" s="39" t="s">
        <v>90</v>
      </c>
      <c r="E15" s="38"/>
      <c r="F15" s="79">
        <v>55392</v>
      </c>
      <c r="G15" s="38"/>
      <c r="H15" s="38" t="s">
        <v>91</v>
      </c>
      <c r="I15" s="38" t="s">
        <v>92</v>
      </c>
      <c r="J15" s="38"/>
      <c r="K15" s="38" t="s">
        <v>93</v>
      </c>
      <c r="L15" s="38" t="s">
        <v>94</v>
      </c>
    </row>
    <row r="16" spans="1:12" ht="45" x14ac:dyDescent="0.25">
      <c r="A16" s="3" t="s">
        <v>95</v>
      </c>
      <c r="B16" s="3" t="s">
        <v>88</v>
      </c>
      <c r="C16" s="3"/>
      <c r="D16" s="27"/>
      <c r="E16" s="3"/>
      <c r="F16" s="77"/>
      <c r="G16" s="3"/>
      <c r="H16" s="3" t="s">
        <v>73</v>
      </c>
      <c r="I16" s="3" t="s">
        <v>96</v>
      </c>
      <c r="J16" s="3"/>
      <c r="K16" s="3" t="s">
        <v>29</v>
      </c>
      <c r="L16" s="27" t="s">
        <v>97</v>
      </c>
    </row>
    <row r="17" spans="1:12" x14ac:dyDescent="0.25">
      <c r="A17" s="38" t="s">
        <v>98</v>
      </c>
      <c r="B17" s="38" t="s">
        <v>88</v>
      </c>
      <c r="C17" s="39" t="s">
        <v>99</v>
      </c>
      <c r="D17" s="39" t="s">
        <v>100</v>
      </c>
      <c r="E17" s="38"/>
      <c r="F17" s="79">
        <v>52000</v>
      </c>
      <c r="G17" s="38"/>
      <c r="H17" s="38" t="s">
        <v>91</v>
      </c>
      <c r="I17" s="38" t="s">
        <v>101</v>
      </c>
      <c r="J17" s="38"/>
      <c r="K17" s="38" t="s">
        <v>29</v>
      </c>
      <c r="L17" s="38" t="s">
        <v>102</v>
      </c>
    </row>
    <row r="18" spans="1:12" ht="30" x14ac:dyDescent="0.25">
      <c r="A18" t="s">
        <v>103</v>
      </c>
      <c r="B18" t="s">
        <v>104</v>
      </c>
      <c r="C18" t="s">
        <v>105</v>
      </c>
      <c r="D18" s="15" t="s">
        <v>106</v>
      </c>
      <c r="F18" s="78">
        <v>35148</v>
      </c>
      <c r="H18" t="s">
        <v>107</v>
      </c>
    </row>
    <row r="19" spans="1:12" s="220" customFormat="1" x14ac:dyDescent="0.25">
      <c r="A19" s="220" t="s">
        <v>108</v>
      </c>
      <c r="B19" s="220" t="s">
        <v>109</v>
      </c>
      <c r="C19" s="220" t="s">
        <v>110</v>
      </c>
      <c r="D19" s="144">
        <v>27105201</v>
      </c>
      <c r="E19" s="221" t="s">
        <v>111</v>
      </c>
      <c r="F19" s="222"/>
      <c r="L19" s="220" t="s">
        <v>112</v>
      </c>
    </row>
  </sheetData>
  <autoFilter ref="A1:L17" xr:uid="{A30F42DC-E38A-497D-AD4E-FA4B5A542C84}">
    <sortState xmlns:xlrd2="http://schemas.microsoft.com/office/spreadsheetml/2017/richdata2" ref="A2:L17">
      <sortCondition ref="B1:B17"/>
    </sortState>
  </autoFilter>
  <hyperlinks>
    <hyperlink ref="L16" r:id="rId1" xr:uid="{D657297B-06F6-4097-BF36-9B4781DDE573}"/>
    <hyperlink ref="E19" r:id="rId2" display="mailto:hans@sandager.com" xr:uid="{AE81F0AE-46A2-4DC7-889E-6E330F0C9755}"/>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74034-1C8D-4FDE-B6B0-D1996D7B7560}">
  <dimension ref="A1:BI93"/>
  <sheetViews>
    <sheetView workbookViewId="0">
      <selection activeCell="D98" sqref="D98"/>
    </sheetView>
  </sheetViews>
  <sheetFormatPr defaultColWidth="8.85546875" defaultRowHeight="15" x14ac:dyDescent="0.25"/>
  <cols>
    <col min="1" max="1" width="42.42578125" bestFit="1" customWidth="1"/>
    <col min="2" max="2" width="17.42578125" customWidth="1"/>
    <col min="3" max="3" width="21.7109375" customWidth="1"/>
    <col min="4" max="4" width="18.5703125" style="11" bestFit="1" customWidth="1"/>
    <col min="5" max="5" width="28.28515625" customWidth="1"/>
    <col min="6" max="6" width="15.5703125" style="57" customWidth="1"/>
    <col min="7" max="7" width="21.5703125" style="58" bestFit="1" customWidth="1"/>
    <col min="8" max="8" width="21.42578125" style="58" bestFit="1" customWidth="1"/>
    <col min="9" max="9" width="23.85546875" style="58" customWidth="1"/>
    <col min="10" max="10" width="14.28515625" style="9" customWidth="1"/>
    <col min="11" max="11" width="29.85546875" style="9" customWidth="1"/>
    <col min="12" max="12" width="71.42578125" style="9" customWidth="1"/>
    <col min="13" max="13" width="17" customWidth="1"/>
  </cols>
  <sheetData>
    <row r="1" spans="1:61" s="1" customFormat="1" x14ac:dyDescent="0.25">
      <c r="A1" s="48" t="s">
        <v>0</v>
      </c>
      <c r="B1" s="48" t="s">
        <v>1</v>
      </c>
      <c r="C1" s="48" t="s">
        <v>2</v>
      </c>
      <c r="D1" s="53" t="s">
        <v>3</v>
      </c>
      <c r="E1" s="48" t="s">
        <v>4</v>
      </c>
      <c r="F1" s="51" t="s">
        <v>5</v>
      </c>
      <c r="G1" s="52" t="s">
        <v>6</v>
      </c>
      <c r="H1" s="52" t="s">
        <v>7</v>
      </c>
      <c r="I1" s="52" t="s">
        <v>8</v>
      </c>
      <c r="J1" s="50" t="s">
        <v>9</v>
      </c>
      <c r="K1" s="50" t="s">
        <v>10</v>
      </c>
      <c r="L1" s="50" t="s">
        <v>11</v>
      </c>
      <c r="M1" s="48"/>
      <c r="N1" s="48"/>
      <c r="O1" s="48"/>
      <c r="P1" s="48"/>
    </row>
    <row r="2" spans="1:61" s="129" customFormat="1" x14ac:dyDescent="0.25">
      <c r="A2" s="226" t="s">
        <v>113</v>
      </c>
      <c r="B2" s="226" t="s">
        <v>114</v>
      </c>
      <c r="C2" s="226" t="s">
        <v>115</v>
      </c>
      <c r="D2" s="125"/>
      <c r="E2" s="126"/>
      <c r="F2" s="227">
        <v>1097801</v>
      </c>
      <c r="G2" s="228">
        <v>46613</v>
      </c>
      <c r="H2" s="228"/>
      <c r="I2" s="228"/>
      <c r="J2" s="127"/>
      <c r="K2" s="127"/>
      <c r="L2" s="127"/>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row>
    <row r="3" spans="1:61" s="128" customFormat="1" ht="30" x14ac:dyDescent="0.25">
      <c r="A3" s="226" t="s">
        <v>116</v>
      </c>
      <c r="B3" s="226" t="s">
        <v>114</v>
      </c>
      <c r="C3" s="226" t="s">
        <v>117</v>
      </c>
      <c r="D3" s="125"/>
      <c r="E3" s="126"/>
      <c r="F3" s="227">
        <v>1027974</v>
      </c>
      <c r="G3" s="228"/>
      <c r="H3" s="228">
        <v>40931</v>
      </c>
      <c r="I3" s="228"/>
      <c r="J3" s="127"/>
      <c r="K3" s="127"/>
      <c r="L3" s="127"/>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row>
    <row r="4" spans="1:61" s="140" customFormat="1" ht="30" x14ac:dyDescent="0.25">
      <c r="A4" s="226" t="s">
        <v>118</v>
      </c>
      <c r="B4" s="226" t="s">
        <v>119</v>
      </c>
      <c r="C4" s="226" t="s">
        <v>120</v>
      </c>
      <c r="D4" s="125"/>
      <c r="E4" s="126"/>
      <c r="F4" s="227">
        <v>949099</v>
      </c>
      <c r="G4" s="228">
        <v>13331</v>
      </c>
      <c r="H4" s="228"/>
      <c r="I4" s="228"/>
      <c r="J4" s="127"/>
      <c r="K4" s="127"/>
      <c r="L4" s="127"/>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row>
    <row r="5" spans="1:61" s="15" customFormat="1" x14ac:dyDescent="0.25">
      <c r="A5" s="229" t="s">
        <v>121</v>
      </c>
      <c r="B5" s="229" t="s">
        <v>122</v>
      </c>
      <c r="C5" s="229" t="s">
        <v>123</v>
      </c>
      <c r="D5" s="11"/>
      <c r="E5"/>
      <c r="F5" s="7">
        <v>924248</v>
      </c>
      <c r="G5" s="8">
        <v>207594</v>
      </c>
      <c r="H5" s="8"/>
      <c r="I5" s="8"/>
      <c r="J5" s="9"/>
      <c r="K5" s="9"/>
      <c r="L5" s="9" t="s">
        <v>124</v>
      </c>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row>
    <row r="6" spans="1:61" s="128" customFormat="1" ht="30" x14ac:dyDescent="0.25">
      <c r="A6" s="226" t="s">
        <v>125</v>
      </c>
      <c r="B6" s="226" t="s">
        <v>126</v>
      </c>
      <c r="C6" s="226" t="s">
        <v>127</v>
      </c>
      <c r="D6" s="125"/>
      <c r="E6" s="126"/>
      <c r="F6" s="227">
        <v>881923</v>
      </c>
      <c r="G6" s="228">
        <v>11252</v>
      </c>
      <c r="H6" s="228"/>
      <c r="I6" s="228"/>
      <c r="J6" s="127"/>
      <c r="K6" s="127"/>
      <c r="L6" s="130" t="s">
        <v>128</v>
      </c>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row>
    <row r="7" spans="1:61" s="128" customFormat="1" x14ac:dyDescent="0.25">
      <c r="A7" s="226" t="s">
        <v>129</v>
      </c>
      <c r="B7" s="226" t="s">
        <v>119</v>
      </c>
      <c r="C7" s="226" t="s">
        <v>130</v>
      </c>
      <c r="D7" s="125"/>
      <c r="E7" s="126"/>
      <c r="F7" s="227">
        <v>812222</v>
      </c>
      <c r="G7" s="228"/>
      <c r="H7" s="228"/>
      <c r="I7" s="228"/>
      <c r="J7" s="127"/>
      <c r="K7" s="127"/>
      <c r="L7" s="127" t="s">
        <v>131</v>
      </c>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row>
    <row r="8" spans="1:61" s="128" customFormat="1" x14ac:dyDescent="0.25">
      <c r="A8" s="226" t="s">
        <v>132</v>
      </c>
      <c r="B8" s="226" t="s">
        <v>126</v>
      </c>
      <c r="C8" s="226" t="s">
        <v>127</v>
      </c>
      <c r="D8" s="125"/>
      <c r="E8" s="126"/>
      <c r="F8" s="227">
        <v>675467</v>
      </c>
      <c r="G8" s="228">
        <v>6335</v>
      </c>
      <c r="H8" s="228"/>
      <c r="I8" s="228"/>
      <c r="J8" s="127"/>
      <c r="K8" s="127"/>
      <c r="L8" s="127" t="s">
        <v>133</v>
      </c>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row>
    <row r="9" spans="1:61" s="90" customFormat="1" ht="46.5" customHeight="1" x14ac:dyDescent="0.25">
      <c r="A9" s="229" t="s">
        <v>134</v>
      </c>
      <c r="B9" s="229" t="s">
        <v>126</v>
      </c>
      <c r="C9" s="229" t="s">
        <v>135</v>
      </c>
      <c r="D9" s="11"/>
      <c r="E9"/>
      <c r="F9" s="7">
        <v>589107</v>
      </c>
      <c r="G9" s="8">
        <v>9990</v>
      </c>
      <c r="H9" s="8"/>
      <c r="I9" s="8"/>
      <c r="J9" s="9"/>
      <c r="K9" s="9"/>
      <c r="L9" s="14" t="s">
        <v>136</v>
      </c>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row>
    <row r="10" spans="1:61" s="15" customFormat="1" x14ac:dyDescent="0.25">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row>
    <row r="11" spans="1:61" s="305" customFormat="1" x14ac:dyDescent="0.25">
      <c r="A11" s="298" t="s">
        <v>144</v>
      </c>
      <c r="B11" s="298" t="s">
        <v>138</v>
      </c>
      <c r="C11" s="299" t="s">
        <v>145</v>
      </c>
      <c r="D11" s="300">
        <v>40165262</v>
      </c>
      <c r="E11" s="299"/>
      <c r="F11" s="301">
        <v>451959</v>
      </c>
      <c r="G11" s="302">
        <v>161800</v>
      </c>
      <c r="H11" s="302"/>
      <c r="I11" s="302" t="s">
        <v>141</v>
      </c>
      <c r="J11" s="303"/>
      <c r="K11" s="303"/>
      <c r="L11" s="303" t="s">
        <v>146</v>
      </c>
      <c r="M11" s="304">
        <v>45191</v>
      </c>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299"/>
      <c r="AO11" s="299"/>
      <c r="AP11" s="299"/>
      <c r="AQ11" s="299"/>
      <c r="AR11" s="299"/>
      <c r="AS11" s="299"/>
      <c r="AT11" s="299"/>
      <c r="AU11" s="299"/>
      <c r="AV11" s="299"/>
      <c r="AW11" s="299"/>
      <c r="AX11" s="299"/>
      <c r="AY11" s="299"/>
      <c r="AZ11" s="299"/>
      <c r="BA11" s="299"/>
      <c r="BB11" s="299"/>
      <c r="BC11" s="299"/>
      <c r="BD11" s="299"/>
      <c r="BE11" s="299"/>
      <c r="BF11" s="299"/>
      <c r="BG11" s="299"/>
      <c r="BH11" s="299"/>
      <c r="BI11" s="299"/>
    </row>
    <row r="12" spans="1:61" s="305" customFormat="1" x14ac:dyDescent="0.25">
      <c r="A12" s="298" t="s">
        <v>147</v>
      </c>
      <c r="B12" s="298" t="s">
        <v>138</v>
      </c>
      <c r="C12" s="299" t="s">
        <v>145</v>
      </c>
      <c r="D12" s="300">
        <v>40165262</v>
      </c>
      <c r="E12" s="299"/>
      <c r="F12" s="301">
        <v>606741</v>
      </c>
      <c r="G12" s="302">
        <v>94000</v>
      </c>
      <c r="H12" s="302"/>
      <c r="I12" s="302" t="s">
        <v>141</v>
      </c>
      <c r="J12" s="303"/>
      <c r="K12" s="303"/>
      <c r="L12" s="303" t="s">
        <v>146</v>
      </c>
      <c r="M12" s="304">
        <v>45191</v>
      </c>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299"/>
      <c r="AO12" s="299"/>
      <c r="AP12" s="299"/>
      <c r="AQ12" s="299"/>
      <c r="AR12" s="299"/>
      <c r="AS12" s="299"/>
      <c r="AT12" s="299"/>
      <c r="AU12" s="299"/>
      <c r="AV12" s="299"/>
      <c r="AW12" s="299"/>
      <c r="AX12" s="299"/>
      <c r="AY12" s="299"/>
      <c r="AZ12" s="299"/>
      <c r="BA12" s="299"/>
      <c r="BB12" s="299"/>
      <c r="BC12" s="299"/>
      <c r="BD12" s="299"/>
      <c r="BE12" s="299"/>
      <c r="BF12" s="299"/>
      <c r="BG12" s="299"/>
      <c r="BH12" s="299"/>
      <c r="BI12" s="299"/>
    </row>
    <row r="13" spans="1:61" s="15" customFormat="1" x14ac:dyDescent="0.25">
      <c r="A13" s="229" t="s">
        <v>148</v>
      </c>
      <c r="B13" s="229" t="s">
        <v>114</v>
      </c>
      <c r="C13" s="229" t="s">
        <v>149</v>
      </c>
      <c r="D13" s="11">
        <v>25468264</v>
      </c>
      <c r="E13"/>
      <c r="F13" s="7">
        <v>402717</v>
      </c>
      <c r="G13" s="8"/>
      <c r="H13" s="8"/>
      <c r="I13" s="8"/>
      <c r="J13" s="9"/>
      <c r="K13" s="9"/>
      <c r="L13" s="9" t="s">
        <v>150</v>
      </c>
      <c r="M13" t="s">
        <v>143</v>
      </c>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row>
    <row r="14" spans="1:61" s="177" customFormat="1" ht="30" x14ac:dyDescent="0.25">
      <c r="A14" s="230" t="s">
        <v>151</v>
      </c>
      <c r="B14" s="230" t="s">
        <v>152</v>
      </c>
      <c r="C14" s="230" t="s">
        <v>153</v>
      </c>
      <c r="D14" s="175"/>
      <c r="E14" s="173"/>
      <c r="F14" s="231">
        <v>399141</v>
      </c>
      <c r="G14" s="232">
        <v>53400</v>
      </c>
      <c r="H14" s="232"/>
      <c r="I14" s="232"/>
      <c r="J14" s="171"/>
      <c r="K14" s="171"/>
      <c r="L14" s="176" t="s">
        <v>154</v>
      </c>
      <c r="M14" s="173" t="s">
        <v>143</v>
      </c>
      <c r="N14" s="173"/>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c r="BD14" s="173"/>
      <c r="BE14" s="173"/>
      <c r="BF14" s="173"/>
      <c r="BG14" s="173"/>
      <c r="BH14" s="173"/>
      <c r="BI14" s="173"/>
    </row>
    <row r="15" spans="1:61" s="128" customFormat="1" x14ac:dyDescent="0.25">
      <c r="A15" s="226" t="s">
        <v>155</v>
      </c>
      <c r="B15" s="226" t="s">
        <v>126</v>
      </c>
      <c r="C15" s="226" t="s">
        <v>156</v>
      </c>
      <c r="D15" s="135">
        <v>44975645</v>
      </c>
      <c r="E15" s="126"/>
      <c r="F15" s="227">
        <v>377883</v>
      </c>
      <c r="G15" s="228"/>
      <c r="H15" s="228"/>
      <c r="I15" s="228" t="s">
        <v>157</v>
      </c>
      <c r="J15" s="127"/>
      <c r="K15" s="127"/>
      <c r="L15" s="127" t="s">
        <v>158</v>
      </c>
      <c r="M15" s="136">
        <v>45184</v>
      </c>
      <c r="N15" s="126"/>
      <c r="O15" s="126"/>
      <c r="P15" s="126"/>
      <c r="Q15" s="126"/>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c r="AQ15" s="126"/>
      <c r="AR15" s="126"/>
      <c r="AS15" s="126"/>
      <c r="AT15" s="126"/>
      <c r="AU15" s="126"/>
      <c r="AV15" s="126"/>
      <c r="AW15" s="126"/>
      <c r="AX15" s="126"/>
      <c r="AY15" s="126"/>
      <c r="AZ15" s="126"/>
      <c r="BA15" s="126"/>
      <c r="BB15" s="126"/>
      <c r="BC15" s="126"/>
      <c r="BD15" s="126"/>
      <c r="BE15" s="126"/>
      <c r="BF15" s="126"/>
      <c r="BG15" s="126"/>
      <c r="BH15" s="126"/>
      <c r="BI15" s="126"/>
    </row>
    <row r="16" spans="1:61" s="165" customFormat="1" x14ac:dyDescent="0.25">
      <c r="A16" s="233" t="s">
        <v>159</v>
      </c>
      <c r="B16" s="233" t="s">
        <v>119</v>
      </c>
      <c r="C16" s="233" t="s">
        <v>160</v>
      </c>
      <c r="D16" s="163" t="s">
        <v>161</v>
      </c>
      <c r="E16" s="234" t="s">
        <v>162</v>
      </c>
      <c r="F16" s="235">
        <v>363680</v>
      </c>
      <c r="G16" s="164"/>
      <c r="H16" s="164"/>
      <c r="I16" s="164" t="s">
        <v>157</v>
      </c>
      <c r="J16" s="161"/>
      <c r="K16" s="161"/>
      <c r="L16" s="161" t="s">
        <v>163</v>
      </c>
      <c r="M16" s="162">
        <v>45184</v>
      </c>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160"/>
    </row>
    <row r="17" spans="1:61" s="128" customFormat="1" x14ac:dyDescent="0.25">
      <c r="A17" s="226" t="s">
        <v>164</v>
      </c>
      <c r="B17" s="226" t="s">
        <v>122</v>
      </c>
      <c r="C17" s="226" t="s">
        <v>165</v>
      </c>
      <c r="D17" s="125"/>
      <c r="E17" s="126"/>
      <c r="F17" s="227">
        <v>354347</v>
      </c>
      <c r="G17" s="228"/>
      <c r="H17" s="228"/>
      <c r="I17" s="228"/>
      <c r="J17" s="127"/>
      <c r="K17" s="127"/>
      <c r="L17" s="127" t="s">
        <v>166</v>
      </c>
      <c r="M17" s="141">
        <v>45184</v>
      </c>
      <c r="N17" s="126"/>
      <c r="O17" s="126"/>
      <c r="P17" s="126"/>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126"/>
      <c r="AR17" s="126"/>
      <c r="AS17" s="126"/>
      <c r="AT17" s="126"/>
      <c r="AU17" s="126"/>
      <c r="AV17" s="126"/>
      <c r="AW17" s="126"/>
      <c r="AX17" s="126"/>
      <c r="AY17" s="126"/>
      <c r="AZ17" s="126"/>
      <c r="BA17" s="126"/>
      <c r="BB17" s="126"/>
      <c r="BC17" s="126"/>
      <c r="BD17" s="126"/>
      <c r="BE17" s="126"/>
      <c r="BF17" s="126"/>
      <c r="BG17" s="126"/>
      <c r="BH17" s="126"/>
      <c r="BI17" s="126"/>
    </row>
    <row r="18" spans="1:61" s="147" customFormat="1" x14ac:dyDescent="0.25">
      <c r="A18" s="236" t="s">
        <v>167</v>
      </c>
      <c r="B18" s="236" t="s">
        <v>168</v>
      </c>
      <c r="C18" s="236" t="s">
        <v>169</v>
      </c>
      <c r="D18" s="237">
        <v>21600763</v>
      </c>
      <c r="E18" s="237"/>
      <c r="F18" s="238">
        <v>345389</v>
      </c>
      <c r="G18" s="239"/>
      <c r="H18" s="239"/>
      <c r="I18" s="239" t="s">
        <v>157</v>
      </c>
      <c r="J18" s="240"/>
      <c r="K18" s="240"/>
      <c r="L18" s="240" t="s">
        <v>170</v>
      </c>
      <c r="M18" s="241">
        <v>45184</v>
      </c>
      <c r="N18" s="237"/>
      <c r="O18" s="237"/>
      <c r="P18" s="237"/>
      <c r="Q18" s="237"/>
      <c r="R18" s="237"/>
      <c r="S18" s="237"/>
      <c r="T18" s="237"/>
      <c r="U18" s="237"/>
      <c r="V18" s="237"/>
      <c r="W18" s="237"/>
      <c r="X18" s="237"/>
      <c r="Y18" s="237"/>
      <c r="Z18" s="237"/>
      <c r="AA18" s="237"/>
      <c r="AB18" s="237"/>
      <c r="AC18" s="237"/>
      <c r="AD18" s="237"/>
      <c r="AE18" s="237"/>
      <c r="AF18" s="237"/>
      <c r="AG18" s="237"/>
      <c r="AH18" s="237"/>
      <c r="AI18" s="237"/>
      <c r="AJ18" s="237"/>
      <c r="AK18" s="237"/>
      <c r="AL18" s="237"/>
      <c r="AM18" s="237"/>
      <c r="AN18" s="237"/>
      <c r="AO18" s="237"/>
      <c r="AP18" s="237"/>
      <c r="AQ18" s="237"/>
      <c r="AR18" s="237"/>
      <c r="AS18" s="237"/>
      <c r="AT18" s="237"/>
      <c r="AU18" s="237"/>
      <c r="AV18" s="237"/>
      <c r="AW18" s="237"/>
      <c r="AX18" s="237"/>
      <c r="AY18" s="237"/>
      <c r="AZ18" s="237"/>
      <c r="BA18" s="237"/>
      <c r="BB18" s="237"/>
      <c r="BC18" s="237"/>
      <c r="BD18" s="237"/>
      <c r="BE18" s="237"/>
      <c r="BF18" s="237"/>
      <c r="BG18" s="237"/>
      <c r="BH18" s="237"/>
      <c r="BI18" s="237"/>
    </row>
    <row r="19" spans="1:61" s="167" customFormat="1" x14ac:dyDescent="0.25">
      <c r="A19" s="230" t="s">
        <v>171</v>
      </c>
      <c r="B19" s="230" t="s">
        <v>122</v>
      </c>
      <c r="C19" s="230" t="s">
        <v>172</v>
      </c>
      <c r="D19" s="175"/>
      <c r="E19" s="173"/>
      <c r="F19" s="231">
        <v>294788</v>
      </c>
      <c r="G19" s="232"/>
      <c r="H19" s="232"/>
      <c r="I19" s="232" t="s">
        <v>157</v>
      </c>
      <c r="J19" s="171"/>
      <c r="K19" s="171"/>
      <c r="L19" s="171" t="s">
        <v>173</v>
      </c>
      <c r="M19" s="172">
        <v>45184</v>
      </c>
      <c r="N19" s="173"/>
      <c r="O19" s="173"/>
      <c r="P19" s="173"/>
      <c r="Q19" s="173"/>
      <c r="R19" s="173"/>
      <c r="S19" s="173"/>
      <c r="T19" s="173"/>
      <c r="U19" s="173"/>
      <c r="V19" s="173"/>
      <c r="W19" s="173"/>
      <c r="X19" s="173"/>
      <c r="Y19" s="173"/>
      <c r="Z19" s="173"/>
      <c r="AA19" s="173"/>
      <c r="AB19" s="173"/>
      <c r="AC19" s="173"/>
      <c r="AD19" s="173"/>
      <c r="AE19" s="173"/>
      <c r="AF19" s="173"/>
      <c r="AG19" s="173"/>
      <c r="AH19" s="173"/>
      <c r="AI19" s="173"/>
      <c r="AJ19" s="173"/>
      <c r="AK19" s="173"/>
      <c r="AL19" s="173"/>
      <c r="AM19" s="173"/>
      <c r="AN19" s="173"/>
      <c r="AO19" s="173"/>
      <c r="AP19" s="173"/>
      <c r="AQ19" s="173"/>
      <c r="AR19" s="173"/>
      <c r="AS19" s="173"/>
      <c r="AT19" s="173"/>
      <c r="AU19" s="173"/>
      <c r="AV19" s="173"/>
      <c r="AW19" s="173"/>
      <c r="AX19" s="173"/>
      <c r="AY19" s="173"/>
      <c r="AZ19" s="173"/>
      <c r="BA19" s="173"/>
      <c r="BB19" s="173"/>
      <c r="BC19" s="173"/>
      <c r="BD19" s="173"/>
      <c r="BE19" s="173"/>
      <c r="BF19" s="173"/>
      <c r="BG19" s="173"/>
      <c r="BH19" s="173"/>
      <c r="BI19" s="173"/>
    </row>
    <row r="20" spans="1:61" s="128" customFormat="1" ht="30" x14ac:dyDescent="0.25">
      <c r="A20" s="226" t="s">
        <v>174</v>
      </c>
      <c r="B20" s="226" t="s">
        <v>175</v>
      </c>
      <c r="C20" s="226" t="s">
        <v>176</v>
      </c>
      <c r="D20" s="125"/>
      <c r="E20" s="126"/>
      <c r="F20" s="227">
        <v>289008</v>
      </c>
      <c r="G20" s="228"/>
      <c r="H20" s="228"/>
      <c r="I20" s="228"/>
      <c r="J20" s="127"/>
      <c r="K20" s="127"/>
      <c r="L20" s="127"/>
      <c r="M20" s="136">
        <v>45187</v>
      </c>
      <c r="N20" s="126"/>
      <c r="O20" s="126"/>
      <c r="P20" s="126"/>
      <c r="Q20" s="126"/>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6"/>
      <c r="AP20" s="126"/>
      <c r="AQ20" s="126"/>
      <c r="AR20" s="126"/>
      <c r="AS20" s="126"/>
      <c r="AT20" s="126"/>
      <c r="AU20" s="126"/>
      <c r="AV20" s="126"/>
      <c r="AW20" s="126"/>
      <c r="AX20" s="126"/>
      <c r="AY20" s="126"/>
      <c r="AZ20" s="126"/>
      <c r="BA20" s="126"/>
      <c r="BB20" s="126"/>
      <c r="BC20" s="126"/>
      <c r="BD20" s="126"/>
      <c r="BE20" s="126"/>
      <c r="BF20" s="126"/>
      <c r="BG20" s="126"/>
      <c r="BH20" s="126"/>
      <c r="BI20" s="126"/>
    </row>
    <row r="21" spans="1:61" s="15" customFormat="1" x14ac:dyDescent="0.25">
      <c r="A21" t="s">
        <v>177</v>
      </c>
      <c r="B21" s="229" t="s">
        <v>126</v>
      </c>
      <c r="C21" s="229" t="s">
        <v>178</v>
      </c>
      <c r="D21" s="43">
        <v>31229972</v>
      </c>
      <c r="E21"/>
      <c r="F21" s="7">
        <v>286985</v>
      </c>
      <c r="G21" s="8"/>
      <c r="H21" s="8"/>
      <c r="I21" s="8" t="s">
        <v>157</v>
      </c>
      <c r="J21" s="9"/>
      <c r="K21" s="9"/>
      <c r="L21" s="9" t="s">
        <v>179</v>
      </c>
      <c r="M21" s="136">
        <v>45194</v>
      </c>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row>
    <row r="22" spans="1:61" s="319" customFormat="1" ht="30" x14ac:dyDescent="0.25">
      <c r="A22" s="246" t="s">
        <v>180</v>
      </c>
      <c r="B22" s="246" t="s">
        <v>138</v>
      </c>
      <c r="C22" s="246" t="s">
        <v>181</v>
      </c>
      <c r="D22" s="142">
        <v>61611634</v>
      </c>
      <c r="E22" s="134"/>
      <c r="F22" s="247">
        <v>227771</v>
      </c>
      <c r="G22" s="248"/>
      <c r="H22" s="248"/>
      <c r="I22" s="248"/>
      <c r="J22" s="143"/>
      <c r="K22" s="143"/>
      <c r="L22" s="143" t="s">
        <v>182</v>
      </c>
      <c r="M22" s="262">
        <v>45194</v>
      </c>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row>
    <row r="23" spans="1:61" s="139" customFormat="1" x14ac:dyDescent="0.25">
      <c r="A23" s="242" t="s">
        <v>183</v>
      </c>
      <c r="B23" s="242" t="s">
        <v>114</v>
      </c>
      <c r="C23" s="242" t="s">
        <v>184</v>
      </c>
      <c r="D23" s="243">
        <v>23403500</v>
      </c>
      <c r="E23" s="139" t="s">
        <v>185</v>
      </c>
      <c r="F23" s="244">
        <v>224078</v>
      </c>
      <c r="G23" s="245"/>
      <c r="H23" s="245"/>
      <c r="I23" s="245" t="s">
        <v>157</v>
      </c>
      <c r="J23" s="137"/>
      <c r="K23" s="137"/>
      <c r="L23" s="137" t="s">
        <v>186</v>
      </c>
      <c r="M23" s="138">
        <v>45187</v>
      </c>
    </row>
    <row r="24" spans="1:61" ht="30" x14ac:dyDescent="0.25">
      <c r="A24" s="229" t="s">
        <v>187</v>
      </c>
      <c r="B24" s="229" t="s">
        <v>114</v>
      </c>
      <c r="C24" s="229" t="s">
        <v>188</v>
      </c>
      <c r="D24" s="43" t="s">
        <v>189</v>
      </c>
      <c r="F24" s="7">
        <v>221177</v>
      </c>
      <c r="G24" s="8"/>
      <c r="H24" s="8"/>
      <c r="I24" s="8"/>
      <c r="L24" s="9" t="s">
        <v>190</v>
      </c>
      <c r="M24" s="136">
        <v>45187</v>
      </c>
    </row>
    <row r="25" spans="1:61" s="126" customFormat="1" x14ac:dyDescent="0.25">
      <c r="A25" s="226" t="s">
        <v>191</v>
      </c>
      <c r="B25" s="226" t="s">
        <v>192</v>
      </c>
      <c r="C25" s="226" t="s">
        <v>193</v>
      </c>
      <c r="D25" s="125"/>
      <c r="F25" s="227">
        <v>216019</v>
      </c>
      <c r="G25" s="228">
        <v>47137</v>
      </c>
      <c r="H25" s="228"/>
      <c r="I25" s="228"/>
      <c r="J25" s="127"/>
      <c r="K25" s="127"/>
      <c r="L25" s="127"/>
    </row>
    <row r="26" spans="1:61" s="126" customFormat="1" x14ac:dyDescent="0.25">
      <c r="A26" s="226" t="s">
        <v>194</v>
      </c>
      <c r="B26" s="226" t="s">
        <v>126</v>
      </c>
      <c r="C26" s="226" t="s">
        <v>195</v>
      </c>
      <c r="D26" s="125"/>
      <c r="F26" s="227">
        <v>173078</v>
      </c>
      <c r="G26" s="228">
        <v>106064</v>
      </c>
      <c r="H26" s="228"/>
      <c r="I26" s="228"/>
      <c r="J26" s="127"/>
      <c r="K26" s="127"/>
      <c r="L26" s="127"/>
    </row>
    <row r="27" spans="1:61" s="173" customFormat="1" x14ac:dyDescent="0.25">
      <c r="A27" s="230" t="s">
        <v>196</v>
      </c>
      <c r="B27" s="230" t="s">
        <v>114</v>
      </c>
      <c r="C27" s="230" t="s">
        <v>197</v>
      </c>
      <c r="D27" s="174">
        <v>58186268</v>
      </c>
      <c r="F27" s="231">
        <v>164617</v>
      </c>
      <c r="G27" s="232"/>
      <c r="H27" s="232"/>
      <c r="I27" s="232"/>
      <c r="J27" s="171"/>
      <c r="K27" s="171"/>
      <c r="L27" s="171" t="s">
        <v>198</v>
      </c>
      <c r="M27" s="172">
        <v>45187</v>
      </c>
    </row>
    <row r="28" spans="1:61" s="134" customFormat="1" x14ac:dyDescent="0.25">
      <c r="A28" s="246" t="s">
        <v>199</v>
      </c>
      <c r="B28" s="246" t="s">
        <v>200</v>
      </c>
      <c r="C28" s="246" t="s">
        <v>201</v>
      </c>
      <c r="D28" s="142">
        <v>59651051</v>
      </c>
      <c r="F28" s="247">
        <v>161530</v>
      </c>
      <c r="G28" s="248">
        <v>45082</v>
      </c>
      <c r="H28" s="248"/>
      <c r="I28" s="248"/>
      <c r="J28" s="143"/>
      <c r="K28" s="143"/>
      <c r="L28" s="143" t="s">
        <v>202</v>
      </c>
      <c r="M28" s="136">
        <v>45187</v>
      </c>
    </row>
    <row r="29" spans="1:61" s="134" customFormat="1" ht="30" x14ac:dyDescent="0.25">
      <c r="A29" s="321" t="s">
        <v>203</v>
      </c>
      <c r="B29" s="321" t="s">
        <v>200</v>
      </c>
      <c r="C29" s="321" t="s">
        <v>204</v>
      </c>
      <c r="D29" s="142">
        <v>23340613</v>
      </c>
      <c r="F29" s="322">
        <v>87334</v>
      </c>
      <c r="G29" s="323">
        <v>31400</v>
      </c>
      <c r="H29" s="323"/>
      <c r="I29" s="323"/>
      <c r="J29" s="143"/>
      <c r="K29" s="143"/>
      <c r="L29" s="143" t="s">
        <v>202</v>
      </c>
      <c r="M29" s="262">
        <v>45187</v>
      </c>
    </row>
    <row r="30" spans="1:61" s="139" customFormat="1" ht="30" x14ac:dyDescent="0.25">
      <c r="A30" s="242" t="s">
        <v>205</v>
      </c>
      <c r="B30" s="242" t="s">
        <v>114</v>
      </c>
      <c r="C30" s="242" t="s">
        <v>206</v>
      </c>
      <c r="D30" s="249" t="s">
        <v>207</v>
      </c>
      <c r="E30" s="148" t="s">
        <v>208</v>
      </c>
      <c r="F30" s="244">
        <v>160215</v>
      </c>
      <c r="G30" s="245"/>
      <c r="H30" s="245"/>
      <c r="I30" s="245"/>
      <c r="J30" s="137"/>
      <c r="K30" s="137"/>
      <c r="L30" s="137" t="s">
        <v>209</v>
      </c>
      <c r="M30" s="136">
        <v>45187</v>
      </c>
    </row>
    <row r="31" spans="1:61" s="173" customFormat="1" x14ac:dyDescent="0.25">
      <c r="A31" s="230" t="s">
        <v>210</v>
      </c>
      <c r="B31" s="230" t="s">
        <v>119</v>
      </c>
      <c r="C31" s="230" t="s">
        <v>211</v>
      </c>
      <c r="D31" s="175" t="s">
        <v>212</v>
      </c>
      <c r="F31" s="231">
        <v>156088</v>
      </c>
      <c r="G31" s="232"/>
      <c r="H31" s="232"/>
      <c r="I31" s="232"/>
      <c r="J31" s="171"/>
      <c r="K31" s="171"/>
      <c r="L31" s="171" t="s">
        <v>213</v>
      </c>
      <c r="M31" s="172">
        <v>45188</v>
      </c>
    </row>
    <row r="32" spans="1:61" s="126" customFormat="1" ht="30" x14ac:dyDescent="0.25">
      <c r="A32" s="226" t="s">
        <v>214</v>
      </c>
      <c r="B32" s="226" t="s">
        <v>126</v>
      </c>
      <c r="C32" s="226" t="s">
        <v>215</v>
      </c>
      <c r="D32" s="125"/>
      <c r="F32" s="227">
        <v>149952</v>
      </c>
      <c r="G32" s="228">
        <v>149952</v>
      </c>
      <c r="H32" s="228"/>
      <c r="I32" s="228"/>
      <c r="J32" s="127"/>
      <c r="K32" s="127"/>
      <c r="L32" s="127"/>
    </row>
    <row r="33" spans="1:61" s="134" customFormat="1" ht="105" x14ac:dyDescent="0.25">
      <c r="A33" s="131" t="s">
        <v>216</v>
      </c>
      <c r="B33" s="131" t="s">
        <v>217</v>
      </c>
      <c r="C33" s="131" t="s">
        <v>218</v>
      </c>
      <c r="D33" s="132"/>
      <c r="E33" s="131"/>
      <c r="F33" s="250">
        <v>146049</v>
      </c>
      <c r="G33" s="251" t="s">
        <v>219</v>
      </c>
      <c r="H33" s="251"/>
      <c r="I33" s="131" t="s">
        <v>220</v>
      </c>
      <c r="J33" s="133"/>
      <c r="K33" s="133"/>
      <c r="L33" s="133" t="s">
        <v>221</v>
      </c>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row>
    <row r="34" spans="1:61" s="126" customFormat="1" x14ac:dyDescent="0.25">
      <c r="A34" s="226" t="s">
        <v>222</v>
      </c>
      <c r="B34" s="226" t="s">
        <v>223</v>
      </c>
      <c r="C34" s="226" t="s">
        <v>224</v>
      </c>
      <c r="D34" s="125"/>
      <c r="F34" s="227">
        <v>146025</v>
      </c>
      <c r="G34" s="228"/>
      <c r="H34" s="228"/>
      <c r="I34" s="228"/>
      <c r="J34" s="127"/>
      <c r="K34" s="127"/>
      <c r="L34" s="127"/>
    </row>
    <row r="35" spans="1:61" s="126" customFormat="1" x14ac:dyDescent="0.25">
      <c r="A35" s="226" t="s">
        <v>225</v>
      </c>
      <c r="B35" s="226" t="s">
        <v>126</v>
      </c>
      <c r="C35" s="226" t="s">
        <v>226</v>
      </c>
      <c r="D35" s="125"/>
      <c r="F35" s="227">
        <v>143576</v>
      </c>
      <c r="G35" s="228"/>
      <c r="H35" s="228"/>
      <c r="I35" s="228"/>
      <c r="J35" s="127"/>
      <c r="K35" s="127"/>
      <c r="L35" s="127"/>
    </row>
    <row r="36" spans="1:61" x14ac:dyDescent="0.25">
      <c r="A36" s="229" t="s">
        <v>227</v>
      </c>
      <c r="B36" s="229" t="s">
        <v>126</v>
      </c>
      <c r="C36" s="229" t="s">
        <v>228</v>
      </c>
      <c r="D36" s="11">
        <v>30622607</v>
      </c>
      <c r="F36" s="7">
        <v>139771</v>
      </c>
      <c r="G36" s="8"/>
      <c r="H36" s="8"/>
      <c r="I36" s="8"/>
      <c r="L36" s="9" t="s">
        <v>229</v>
      </c>
      <c r="M36" s="136">
        <v>45188</v>
      </c>
    </row>
    <row r="37" spans="1:61" s="126" customFormat="1" ht="30" x14ac:dyDescent="0.25">
      <c r="A37" s="226" t="s">
        <v>230</v>
      </c>
      <c r="B37" s="226" t="s">
        <v>175</v>
      </c>
      <c r="C37" s="226" t="s">
        <v>231</v>
      </c>
      <c r="D37" s="125"/>
      <c r="F37" s="227">
        <v>132066</v>
      </c>
      <c r="G37" s="228">
        <v>19417</v>
      </c>
      <c r="H37" s="228"/>
      <c r="I37" s="228"/>
      <c r="J37" s="127"/>
      <c r="K37" s="127"/>
      <c r="L37" s="127"/>
    </row>
    <row r="38" spans="1:61" ht="30" x14ac:dyDescent="0.25">
      <c r="A38" s="15" t="s">
        <v>232</v>
      </c>
      <c r="B38" s="15" t="s">
        <v>233</v>
      </c>
      <c r="C38" s="15" t="s">
        <v>234</v>
      </c>
      <c r="D38" s="43" t="s">
        <v>235</v>
      </c>
      <c r="E38" s="15"/>
      <c r="F38" s="252">
        <v>130000</v>
      </c>
      <c r="G38" s="253" t="s">
        <v>236</v>
      </c>
      <c r="H38" s="253"/>
      <c r="I38" s="253"/>
      <c r="J38" s="14"/>
      <c r="K38" s="14"/>
      <c r="L38" s="14" t="s">
        <v>237</v>
      </c>
      <c r="M38" s="136">
        <v>45188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row>
    <row r="39" spans="1:61" s="158" customFormat="1" ht="30" x14ac:dyDescent="0.25">
      <c r="A39" s="155" t="s">
        <v>238</v>
      </c>
      <c r="B39" s="155" t="s">
        <v>217</v>
      </c>
      <c r="C39" s="155" t="s">
        <v>239</v>
      </c>
      <c r="D39" s="156" t="s">
        <v>240</v>
      </c>
      <c r="E39" s="155"/>
      <c r="F39" s="254">
        <v>127347</v>
      </c>
      <c r="G39" s="255" t="s">
        <v>241</v>
      </c>
      <c r="H39" s="255"/>
      <c r="I39" s="255" t="s">
        <v>242</v>
      </c>
      <c r="J39" s="157"/>
      <c r="K39" s="157"/>
      <c r="L39" s="157" t="s">
        <v>243</v>
      </c>
      <c r="M39" s="162">
        <v>45188</v>
      </c>
      <c r="N39" s="155"/>
      <c r="O39" s="155"/>
      <c r="P39" s="155"/>
      <c r="Q39" s="155"/>
      <c r="R39" s="155"/>
      <c r="S39" s="155"/>
      <c r="T39" s="155"/>
      <c r="U39" s="155"/>
      <c r="V39" s="155"/>
      <c r="W39" s="155"/>
      <c r="X39" s="155"/>
      <c r="Y39" s="155"/>
      <c r="Z39" s="155"/>
      <c r="AA39" s="155"/>
      <c r="AB39" s="155"/>
      <c r="AC39" s="155"/>
      <c r="AD39" s="155"/>
      <c r="AE39" s="155"/>
      <c r="AF39" s="155"/>
      <c r="AG39" s="155"/>
      <c r="AH39" s="155"/>
      <c r="AI39" s="155"/>
      <c r="AJ39" s="155"/>
      <c r="AK39" s="155"/>
      <c r="AL39" s="155"/>
      <c r="AM39" s="155"/>
      <c r="AN39" s="155"/>
      <c r="AO39" s="155"/>
      <c r="AP39" s="155"/>
      <c r="AQ39" s="155"/>
      <c r="AR39" s="155"/>
      <c r="AS39" s="155"/>
      <c r="AT39" s="155"/>
      <c r="AU39" s="155"/>
      <c r="AV39" s="155"/>
      <c r="AW39" s="155"/>
      <c r="AX39" s="155"/>
      <c r="AY39" s="155"/>
      <c r="AZ39" s="155"/>
      <c r="BA39" s="155"/>
      <c r="BB39" s="155"/>
      <c r="BC39" s="155"/>
      <c r="BD39" s="155"/>
      <c r="BE39" s="155"/>
      <c r="BF39" s="155"/>
      <c r="BG39" s="155"/>
      <c r="BH39" s="155"/>
      <c r="BI39" s="155"/>
    </row>
    <row r="40" spans="1:61" s="126" customFormat="1" x14ac:dyDescent="0.25">
      <c r="A40" s="226" t="s">
        <v>244</v>
      </c>
      <c r="B40" s="226" t="s">
        <v>126</v>
      </c>
      <c r="C40" s="226" t="s">
        <v>245</v>
      </c>
      <c r="D40" s="125"/>
      <c r="F40" s="227">
        <v>120802</v>
      </c>
      <c r="G40" s="228"/>
      <c r="H40" s="228"/>
      <c r="I40" s="228"/>
      <c r="J40" s="127"/>
      <c r="K40" s="127"/>
      <c r="L40" s="127"/>
    </row>
    <row r="41" spans="1:61" s="173" customFormat="1" ht="31.5" customHeight="1" x14ac:dyDescent="0.25">
      <c r="A41" s="230" t="s">
        <v>246</v>
      </c>
      <c r="B41" s="230" t="s">
        <v>152</v>
      </c>
      <c r="C41" s="230" t="s">
        <v>247</v>
      </c>
      <c r="D41" s="175">
        <v>25347171</v>
      </c>
      <c r="F41" s="231">
        <v>115276</v>
      </c>
      <c r="G41" s="232">
        <v>53652</v>
      </c>
      <c r="H41" s="232"/>
      <c r="I41" s="232"/>
      <c r="J41" s="171"/>
      <c r="K41" s="171"/>
      <c r="L41" s="171" t="s">
        <v>248</v>
      </c>
      <c r="M41" s="172">
        <v>45188</v>
      </c>
    </row>
    <row r="42" spans="1:61" s="160" customFormat="1" ht="48.6" customHeight="1" x14ac:dyDescent="0.25">
      <c r="A42" s="233" t="s">
        <v>249</v>
      </c>
      <c r="B42" s="233" t="s">
        <v>250</v>
      </c>
      <c r="C42" s="233" t="s">
        <v>251</v>
      </c>
      <c r="D42" s="159" t="s">
        <v>252</v>
      </c>
      <c r="E42" s="160" t="s">
        <v>253</v>
      </c>
      <c r="F42" s="235">
        <v>101234</v>
      </c>
      <c r="G42" s="164">
        <v>100372</v>
      </c>
      <c r="H42" s="164"/>
      <c r="I42" s="164" t="s">
        <v>254</v>
      </c>
      <c r="J42" s="161"/>
      <c r="K42" s="161"/>
      <c r="L42" s="161" t="s">
        <v>255</v>
      </c>
      <c r="M42" s="162">
        <v>45188</v>
      </c>
    </row>
    <row r="43" spans="1:61" s="223" customFormat="1" x14ac:dyDescent="0.25">
      <c r="A43" s="256" t="s">
        <v>256</v>
      </c>
      <c r="B43" s="256" t="s">
        <v>119</v>
      </c>
      <c r="C43" s="256" t="s">
        <v>257</v>
      </c>
      <c r="D43" s="257" t="s">
        <v>258</v>
      </c>
      <c r="F43" s="258">
        <v>100929</v>
      </c>
      <c r="G43" s="259"/>
      <c r="H43" s="259"/>
      <c r="I43" s="259"/>
      <c r="J43" s="260"/>
      <c r="K43" s="260"/>
      <c r="L43" s="261" t="s">
        <v>259</v>
      </c>
      <c r="M43" s="262">
        <v>45188</v>
      </c>
    </row>
    <row r="44" spans="1:61" x14ac:dyDescent="0.25">
      <c r="A44" s="15" t="s">
        <v>260</v>
      </c>
      <c r="B44" s="15" t="s">
        <v>261</v>
      </c>
      <c r="C44" s="15" t="s">
        <v>262</v>
      </c>
      <c r="D44" s="18" t="s">
        <v>263</v>
      </c>
      <c r="E44" s="18"/>
      <c r="F44" s="252">
        <v>100000</v>
      </c>
      <c r="G44" s="253" t="s">
        <v>264</v>
      </c>
      <c r="H44" s="253"/>
      <c r="I44" s="253" t="s">
        <v>265</v>
      </c>
      <c r="J44" s="14"/>
      <c r="K44" s="14" t="s">
        <v>266</v>
      </c>
      <c r="L44" s="14" t="s">
        <v>267</v>
      </c>
      <c r="M44" s="136">
        <v>45189</v>
      </c>
      <c r="N44" s="15"/>
      <c r="O44" s="15"/>
      <c r="P44" s="15"/>
      <c r="Q44" s="15"/>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row>
    <row r="45" spans="1:61" s="126" customFormat="1" x14ac:dyDescent="0.25">
      <c r="A45" s="226" t="s">
        <v>268</v>
      </c>
      <c r="B45" s="226" t="s">
        <v>126</v>
      </c>
      <c r="C45" s="226" t="s">
        <v>269</v>
      </c>
      <c r="D45" s="125"/>
      <c r="F45" s="227">
        <v>95754</v>
      </c>
      <c r="G45" s="228"/>
      <c r="H45" s="228"/>
      <c r="I45" s="228"/>
      <c r="J45" s="127"/>
      <c r="K45" s="127"/>
      <c r="L45" s="127"/>
    </row>
    <row r="46" spans="1:61" s="126" customFormat="1" ht="30" x14ac:dyDescent="0.25">
      <c r="A46" s="226" t="s">
        <v>270</v>
      </c>
      <c r="B46" s="226" t="s">
        <v>126</v>
      </c>
      <c r="C46" s="226" t="s">
        <v>271</v>
      </c>
      <c r="D46" s="125"/>
      <c r="F46" s="227">
        <v>91329</v>
      </c>
      <c r="G46" s="228"/>
      <c r="H46" s="228"/>
      <c r="I46" s="228"/>
      <c r="J46" s="127"/>
      <c r="K46" s="127"/>
      <c r="L46" s="127"/>
    </row>
    <row r="47" spans="1:61" s="173" customFormat="1" x14ac:dyDescent="0.25">
      <c r="A47" s="230" t="s">
        <v>272</v>
      </c>
      <c r="B47" s="230" t="s">
        <v>122</v>
      </c>
      <c r="C47" s="230" t="s">
        <v>273</v>
      </c>
      <c r="D47" s="174" t="s">
        <v>274</v>
      </c>
      <c r="F47" s="231">
        <v>88845</v>
      </c>
      <c r="G47" s="232"/>
      <c r="H47" s="232"/>
      <c r="I47" s="232"/>
      <c r="J47" s="171"/>
      <c r="K47" s="171"/>
      <c r="L47" s="171" t="s">
        <v>275</v>
      </c>
      <c r="M47" s="172">
        <v>45188</v>
      </c>
    </row>
    <row r="48" spans="1:61" s="151" customFormat="1" x14ac:dyDescent="0.25">
      <c r="A48" s="149" t="s">
        <v>276</v>
      </c>
      <c r="B48" s="150" t="s">
        <v>175</v>
      </c>
      <c r="C48" s="150" t="s">
        <v>277</v>
      </c>
      <c r="D48" s="43">
        <v>24753597</v>
      </c>
      <c r="F48" s="263">
        <v>88433</v>
      </c>
      <c r="G48" s="264"/>
      <c r="H48" s="264"/>
      <c r="I48" s="264"/>
      <c r="J48" s="152"/>
      <c r="K48" s="152"/>
      <c r="L48" s="152" t="s">
        <v>278</v>
      </c>
      <c r="M48" s="136">
        <v>45189</v>
      </c>
    </row>
    <row r="49" spans="1:61" s="187" customFormat="1" ht="30" x14ac:dyDescent="0.25">
      <c r="A49" s="183" t="s">
        <v>279</v>
      </c>
      <c r="B49" s="183" t="s">
        <v>233</v>
      </c>
      <c r="C49" s="183" t="s">
        <v>280</v>
      </c>
      <c r="D49" s="184">
        <v>48484317</v>
      </c>
      <c r="E49" s="183"/>
      <c r="F49" s="265">
        <v>76296</v>
      </c>
      <c r="G49" s="266" t="s">
        <v>281</v>
      </c>
      <c r="H49" s="266"/>
      <c r="I49" s="266"/>
      <c r="J49" s="185"/>
      <c r="K49" s="185"/>
      <c r="L49" s="186" t="s">
        <v>282</v>
      </c>
      <c r="M49" s="186">
        <v>45189</v>
      </c>
      <c r="N49" s="183"/>
      <c r="O49" s="183"/>
      <c r="P49" s="183"/>
      <c r="Q49" s="183"/>
      <c r="R49" s="183"/>
      <c r="S49" s="183"/>
      <c r="T49" s="183"/>
      <c r="U49" s="183"/>
      <c r="V49" s="183"/>
      <c r="W49" s="183"/>
      <c r="X49" s="183"/>
      <c r="Y49" s="183"/>
      <c r="Z49" s="183"/>
      <c r="AA49" s="183"/>
      <c r="AB49" s="183"/>
      <c r="AC49" s="183"/>
      <c r="AD49" s="183"/>
      <c r="AE49" s="183"/>
      <c r="AF49" s="183"/>
      <c r="AG49" s="183"/>
      <c r="AH49" s="183"/>
      <c r="AI49" s="183"/>
      <c r="AJ49" s="183"/>
      <c r="AK49" s="183"/>
      <c r="AL49" s="183"/>
      <c r="AM49" s="183"/>
      <c r="AN49" s="183"/>
      <c r="AO49" s="183"/>
      <c r="AP49" s="183"/>
      <c r="AQ49" s="183"/>
      <c r="AR49" s="183"/>
      <c r="AS49" s="183"/>
      <c r="AT49" s="183"/>
      <c r="AU49" s="183"/>
      <c r="AV49" s="183"/>
      <c r="AW49" s="183"/>
      <c r="AX49" s="183"/>
      <c r="AY49" s="183"/>
      <c r="AZ49" s="183"/>
      <c r="BA49" s="183"/>
      <c r="BB49" s="183"/>
      <c r="BC49" s="183"/>
      <c r="BD49" s="183"/>
      <c r="BE49" s="183"/>
      <c r="BF49" s="183"/>
      <c r="BG49" s="183"/>
      <c r="BH49" s="183"/>
      <c r="BI49" s="183"/>
    </row>
    <row r="50" spans="1:61" s="173" customFormat="1" ht="39.6" customHeight="1" x14ac:dyDescent="0.25">
      <c r="A50" s="166" t="s">
        <v>283</v>
      </c>
      <c r="B50" s="167" t="s">
        <v>175</v>
      </c>
      <c r="C50" s="167" t="s">
        <v>284</v>
      </c>
      <c r="D50" s="168" t="s">
        <v>285</v>
      </c>
      <c r="E50" s="167"/>
      <c r="F50" s="267">
        <v>68275</v>
      </c>
      <c r="G50" s="268" t="s">
        <v>264</v>
      </c>
      <c r="H50" s="167"/>
      <c r="I50" s="169" t="s">
        <v>92</v>
      </c>
      <c r="J50" s="170"/>
      <c r="K50" s="170"/>
      <c r="L50" s="171" t="s">
        <v>286</v>
      </c>
      <c r="M50" s="172">
        <v>45189</v>
      </c>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67"/>
      <c r="BF50" s="167"/>
      <c r="BG50" s="167"/>
      <c r="BH50" s="167"/>
      <c r="BI50" s="167"/>
    </row>
    <row r="51" spans="1:61" ht="34.5" customHeight="1" x14ac:dyDescent="0.25">
      <c r="A51" s="229" t="s">
        <v>287</v>
      </c>
      <c r="B51" s="229" t="s">
        <v>175</v>
      </c>
      <c r="C51" s="229" t="s">
        <v>288</v>
      </c>
      <c r="D51" s="43">
        <v>71214207</v>
      </c>
      <c r="F51" s="269">
        <v>66894</v>
      </c>
      <c r="G51" s="8"/>
      <c r="H51" s="8"/>
      <c r="I51" s="8"/>
      <c r="L51" s="9" t="s">
        <v>278</v>
      </c>
      <c r="M51" s="136">
        <v>45189</v>
      </c>
    </row>
    <row r="52" spans="1:61" ht="27.95" customHeight="1" x14ac:dyDescent="0.25">
      <c r="A52" s="144" t="s">
        <v>289</v>
      </c>
      <c r="B52" s="15" t="s">
        <v>217</v>
      </c>
      <c r="C52" s="15" t="s">
        <v>290</v>
      </c>
      <c r="D52" s="18" t="s">
        <v>291</v>
      </c>
      <c r="E52" s="15"/>
      <c r="F52" s="252">
        <v>63072</v>
      </c>
      <c r="G52" s="253" t="s">
        <v>219</v>
      </c>
      <c r="H52" s="253" t="s">
        <v>292</v>
      </c>
      <c r="I52" s="15" t="s">
        <v>220</v>
      </c>
      <c r="J52" s="14"/>
      <c r="K52" s="14"/>
      <c r="L52" s="9" t="s">
        <v>293</v>
      </c>
      <c r="M52" s="136">
        <v>45189</v>
      </c>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row>
    <row r="53" spans="1:61" x14ac:dyDescent="0.25">
      <c r="A53" s="229" t="s">
        <v>294</v>
      </c>
      <c r="B53" s="229" t="s">
        <v>223</v>
      </c>
      <c r="C53" s="229" t="s">
        <v>295</v>
      </c>
      <c r="D53" s="43" t="s">
        <v>296</v>
      </c>
      <c r="F53" s="7">
        <v>57932</v>
      </c>
      <c r="G53" s="8"/>
      <c r="H53" s="8"/>
      <c r="I53" s="8"/>
      <c r="L53" s="9" t="s">
        <v>278</v>
      </c>
      <c r="M53" s="136">
        <v>45189</v>
      </c>
    </row>
    <row r="54" spans="1:61" s="224" customFormat="1" x14ac:dyDescent="0.25">
      <c r="A54" s="270" t="s">
        <v>297</v>
      </c>
      <c r="B54" s="270" t="s">
        <v>175</v>
      </c>
      <c r="C54" s="270" t="s">
        <v>298</v>
      </c>
      <c r="D54" s="271">
        <v>51522320</v>
      </c>
      <c r="F54" s="272">
        <v>55000</v>
      </c>
      <c r="G54" s="273"/>
      <c r="H54" s="273"/>
      <c r="I54" s="273"/>
      <c r="J54" s="274"/>
      <c r="K54" s="274" t="s">
        <v>299</v>
      </c>
      <c r="L54" s="274" t="s">
        <v>300</v>
      </c>
      <c r="M54" s="275">
        <v>45189</v>
      </c>
    </row>
    <row r="55" spans="1:61" s="178" customFormat="1" ht="32.25" customHeight="1" x14ac:dyDescent="0.25">
      <c r="A55" s="180" t="s">
        <v>301</v>
      </c>
      <c r="B55" s="180" t="s">
        <v>152</v>
      </c>
      <c r="C55" s="180" t="s">
        <v>302</v>
      </c>
      <c r="D55" s="181">
        <v>40118242</v>
      </c>
      <c r="E55" s="180"/>
      <c r="F55" s="276">
        <v>53521</v>
      </c>
      <c r="G55" s="277" t="s">
        <v>303</v>
      </c>
      <c r="H55" s="277"/>
      <c r="I55" s="277" t="s">
        <v>304</v>
      </c>
      <c r="J55" s="182"/>
      <c r="K55" s="182"/>
      <c r="L55" s="182" t="s">
        <v>305</v>
      </c>
      <c r="M55" s="179">
        <v>45189</v>
      </c>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0"/>
      <c r="AT55" s="180"/>
      <c r="AU55" s="180"/>
      <c r="AV55" s="180"/>
      <c r="AW55" s="180"/>
      <c r="AX55" s="180"/>
      <c r="AY55" s="180"/>
      <c r="AZ55" s="180"/>
      <c r="BA55" s="180"/>
      <c r="BB55" s="180"/>
      <c r="BC55" s="180"/>
      <c r="BD55" s="180"/>
      <c r="BE55" s="180"/>
      <c r="BF55" s="180"/>
      <c r="BG55" s="180"/>
      <c r="BH55" s="180"/>
      <c r="BI55" s="180"/>
    </row>
    <row r="56" spans="1:61" s="126" customFormat="1" ht="30" x14ac:dyDescent="0.25">
      <c r="A56" s="226" t="s">
        <v>306</v>
      </c>
      <c r="B56" s="226" t="s">
        <v>122</v>
      </c>
      <c r="C56" s="226" t="s">
        <v>307</v>
      </c>
      <c r="D56" s="125"/>
      <c r="F56" s="227">
        <v>53317</v>
      </c>
      <c r="G56" s="228"/>
      <c r="H56" s="228"/>
      <c r="I56" s="228"/>
      <c r="J56" s="127"/>
      <c r="K56" s="127"/>
      <c r="L56" s="127"/>
    </row>
    <row r="57" spans="1:61" ht="30" x14ac:dyDescent="0.25">
      <c r="A57" s="145" t="s">
        <v>308</v>
      </c>
      <c r="B57" s="91" t="s">
        <v>261</v>
      </c>
      <c r="C57" s="91" t="s">
        <v>309</v>
      </c>
      <c r="D57" s="92" t="s">
        <v>310</v>
      </c>
      <c r="E57" s="91"/>
      <c r="F57" s="278">
        <v>52500</v>
      </c>
      <c r="G57" s="279" t="s">
        <v>311</v>
      </c>
      <c r="H57" s="279"/>
      <c r="I57" s="279" t="s">
        <v>265</v>
      </c>
      <c r="J57" s="93"/>
      <c r="K57" s="93" t="s">
        <v>266</v>
      </c>
      <c r="L57" s="9" t="s">
        <v>278</v>
      </c>
      <c r="M57" s="136">
        <v>45189</v>
      </c>
      <c r="N57" s="91"/>
      <c r="O57" s="91"/>
      <c r="P57" s="91"/>
      <c r="Q57" s="91"/>
      <c r="R57" s="91"/>
      <c r="S57" s="91"/>
      <c r="T57" s="91"/>
      <c r="U57" s="91"/>
      <c r="V57" s="91"/>
      <c r="W57" s="91"/>
      <c r="X57" s="91"/>
      <c r="Y57" s="91"/>
      <c r="Z57" s="91"/>
      <c r="AA57" s="91"/>
      <c r="AB57" s="91"/>
      <c r="AC57" s="91"/>
      <c r="AD57" s="91"/>
      <c r="AE57" s="91"/>
      <c r="AF57" s="91"/>
      <c r="AG57" s="91"/>
      <c r="AH57" s="91"/>
      <c r="AI57" s="91"/>
      <c r="AJ57" s="91"/>
      <c r="AK57" s="91"/>
      <c r="AL57" s="91"/>
      <c r="AM57" s="91"/>
      <c r="AN57" s="91"/>
      <c r="AO57" s="91"/>
      <c r="AP57" s="91"/>
      <c r="AQ57" s="91"/>
      <c r="AR57" s="91"/>
      <c r="AS57" s="91"/>
      <c r="AT57" s="91"/>
      <c r="AU57" s="91"/>
      <c r="AV57" s="91"/>
      <c r="AW57" s="91"/>
      <c r="AX57" s="91"/>
      <c r="AY57" s="91"/>
      <c r="AZ57" s="91"/>
      <c r="BA57" s="91"/>
      <c r="BB57" s="91"/>
      <c r="BC57" s="91"/>
      <c r="BD57" s="91"/>
      <c r="BE57" s="91"/>
      <c r="BF57" s="91"/>
      <c r="BG57" s="91"/>
      <c r="BH57" s="91"/>
      <c r="BI57" s="91"/>
    </row>
    <row r="58" spans="1:61" s="134" customFormat="1" x14ac:dyDescent="0.25">
      <c r="A58" s="134" t="s">
        <v>312</v>
      </c>
      <c r="B58" s="246" t="s">
        <v>313</v>
      </c>
      <c r="C58" s="246" t="s">
        <v>314</v>
      </c>
      <c r="D58" s="142"/>
      <c r="F58" s="247">
        <v>47711</v>
      </c>
      <c r="G58" s="248"/>
      <c r="H58" s="248"/>
      <c r="I58" s="248"/>
      <c r="J58" s="143"/>
      <c r="K58" s="143"/>
      <c r="L58" s="143"/>
    </row>
    <row r="59" spans="1:61" x14ac:dyDescent="0.25">
      <c r="A59" s="144" t="s">
        <v>315</v>
      </c>
      <c r="B59" s="15" t="s">
        <v>114</v>
      </c>
      <c r="C59" s="15" t="s">
        <v>316</v>
      </c>
      <c r="D59" s="43">
        <v>24212196</v>
      </c>
      <c r="F59" s="252">
        <v>47700</v>
      </c>
      <c r="G59" s="253" t="s">
        <v>311</v>
      </c>
      <c r="H59" s="253"/>
      <c r="I59" s="253" t="s">
        <v>317</v>
      </c>
      <c r="J59" s="14"/>
      <c r="K59" s="14"/>
      <c r="L59" s="9" t="s">
        <v>278</v>
      </c>
      <c r="M59" s="136">
        <v>45189</v>
      </c>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row>
    <row r="61" spans="1:61" s="126" customFormat="1" x14ac:dyDescent="0.25">
      <c r="A61" s="226" t="s">
        <v>320</v>
      </c>
      <c r="B61" s="226" t="s">
        <v>126</v>
      </c>
      <c r="C61" s="226" t="s">
        <v>321</v>
      </c>
      <c r="D61" s="125"/>
      <c r="F61" s="227">
        <v>43754</v>
      </c>
      <c r="G61" s="228"/>
      <c r="H61" s="228"/>
      <c r="I61" s="228"/>
      <c r="J61" s="127"/>
      <c r="K61" s="127"/>
      <c r="L61" s="127"/>
    </row>
    <row r="62" spans="1:61" s="126" customFormat="1" x14ac:dyDescent="0.25">
      <c r="A62" s="226" t="s">
        <v>322</v>
      </c>
      <c r="B62" s="226" t="s">
        <v>175</v>
      </c>
      <c r="C62" s="226" t="s">
        <v>323</v>
      </c>
      <c r="D62" s="125"/>
      <c r="F62" s="227">
        <v>40081</v>
      </c>
      <c r="G62" s="228"/>
      <c r="H62" s="228"/>
      <c r="I62" s="228"/>
      <c r="J62" s="127"/>
      <c r="K62" s="127"/>
      <c r="L62" s="127"/>
    </row>
    <row r="63" spans="1:61" s="126" customFormat="1" ht="45" x14ac:dyDescent="0.25">
      <c r="A63" s="128" t="s">
        <v>324</v>
      </c>
      <c r="B63" s="128" t="s">
        <v>325</v>
      </c>
      <c r="C63" s="128" t="s">
        <v>326</v>
      </c>
      <c r="D63" s="146" t="s">
        <v>327</v>
      </c>
      <c r="E63" s="128"/>
      <c r="F63" s="280">
        <v>37000</v>
      </c>
      <c r="G63" s="281" t="s">
        <v>311</v>
      </c>
      <c r="H63" s="281"/>
      <c r="I63" s="281" t="s">
        <v>328</v>
      </c>
      <c r="J63" s="130"/>
      <c r="K63" s="130"/>
      <c r="L63" s="130" t="s">
        <v>329</v>
      </c>
      <c r="M63" s="128"/>
      <c r="N63" s="128"/>
      <c r="O63" s="128"/>
      <c r="P63" s="128"/>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c r="AZ63" s="128"/>
      <c r="BA63" s="128"/>
      <c r="BB63" s="128"/>
      <c r="BC63" s="128"/>
      <c r="BD63" s="128"/>
      <c r="BE63" s="128"/>
      <c r="BF63" s="128"/>
      <c r="BG63" s="128"/>
      <c r="BH63" s="128"/>
      <c r="BI63" s="128"/>
    </row>
    <row r="64" spans="1:61" s="126" customFormat="1" x14ac:dyDescent="0.25">
      <c r="A64" s="226" t="s">
        <v>330</v>
      </c>
      <c r="B64" s="226" t="s">
        <v>250</v>
      </c>
      <c r="C64" s="226" t="s">
        <v>331</v>
      </c>
      <c r="D64" s="125"/>
      <c r="F64" s="227">
        <v>36722</v>
      </c>
      <c r="G64" s="228"/>
      <c r="H64" s="228"/>
      <c r="I64" s="228"/>
      <c r="J64" s="127"/>
      <c r="K64" s="127"/>
      <c r="L64" s="127"/>
    </row>
    <row r="65" spans="1:61" s="126" customFormat="1" ht="24" customHeight="1" x14ac:dyDescent="0.25">
      <c r="A65" s="226" t="s">
        <v>332</v>
      </c>
      <c r="B65" s="226" t="s">
        <v>168</v>
      </c>
      <c r="C65" s="226" t="s">
        <v>333</v>
      </c>
      <c r="D65" s="125"/>
      <c r="F65" s="227">
        <v>35405</v>
      </c>
      <c r="G65" s="228"/>
      <c r="H65" s="228"/>
      <c r="I65" s="228"/>
      <c r="J65" s="127"/>
      <c r="K65" s="127"/>
      <c r="L65" s="127"/>
    </row>
    <row r="66" spans="1:61" ht="30" x14ac:dyDescent="0.25">
      <c r="A66" s="86" t="s">
        <v>334</v>
      </c>
      <c r="B66" s="86" t="s">
        <v>175</v>
      </c>
      <c r="C66" s="86" t="s">
        <v>335</v>
      </c>
      <c r="D66" s="87" t="s">
        <v>336</v>
      </c>
      <c r="E66" s="86"/>
      <c r="F66" s="252">
        <v>35000</v>
      </c>
      <c r="G66" s="88" t="s">
        <v>264</v>
      </c>
      <c r="H66" s="88" t="s">
        <v>337</v>
      </c>
      <c r="I66" s="88" t="s">
        <v>338</v>
      </c>
      <c r="J66" s="89"/>
      <c r="K66" s="89"/>
      <c r="L66" s="9" t="s">
        <v>278</v>
      </c>
      <c r="M66" s="136">
        <v>45189</v>
      </c>
      <c r="N66" s="86"/>
      <c r="O66" s="86"/>
      <c r="P66" s="86"/>
      <c r="Q66" s="86"/>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row>
    <row r="67" spans="1:61" s="3" customFormat="1" x14ac:dyDescent="0.25">
      <c r="A67" s="27" t="s">
        <v>339</v>
      </c>
      <c r="B67" s="27" t="s">
        <v>175</v>
      </c>
      <c r="C67" s="27" t="s">
        <v>340</v>
      </c>
      <c r="D67" s="70"/>
      <c r="E67" s="27"/>
      <c r="F67" s="282">
        <v>32000</v>
      </c>
      <c r="G67" s="283" t="s">
        <v>341</v>
      </c>
      <c r="H67" s="283"/>
      <c r="I67" s="283" t="s">
        <v>317</v>
      </c>
      <c r="J67" s="153"/>
      <c r="K67" s="153"/>
      <c r="L67" s="154" t="s">
        <v>342</v>
      </c>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row>
    <row r="68" spans="1:61" x14ac:dyDescent="0.25">
      <c r="A68" s="229" t="s">
        <v>343</v>
      </c>
      <c r="B68" s="229" t="s">
        <v>313</v>
      </c>
      <c r="C68" s="229" t="s">
        <v>344</v>
      </c>
      <c r="D68" s="18">
        <v>22251973</v>
      </c>
      <c r="F68" s="7">
        <v>29474</v>
      </c>
      <c r="G68" s="8"/>
      <c r="H68" s="8"/>
      <c r="I68" s="8"/>
      <c r="L68" s="9" t="s">
        <v>278</v>
      </c>
      <c r="M68" s="136">
        <v>45189</v>
      </c>
    </row>
    <row r="69" spans="1:61" s="126" customFormat="1" x14ac:dyDescent="0.25">
      <c r="A69" s="128" t="s">
        <v>345</v>
      </c>
      <c r="B69" s="128" t="s">
        <v>152</v>
      </c>
      <c r="C69" s="128" t="s">
        <v>346</v>
      </c>
      <c r="D69" s="146" t="s">
        <v>347</v>
      </c>
      <c r="E69" s="128"/>
      <c r="F69" s="280">
        <v>28000</v>
      </c>
      <c r="G69" s="281" t="s">
        <v>348</v>
      </c>
      <c r="H69" s="281" t="s">
        <v>349</v>
      </c>
      <c r="I69" s="281" t="s">
        <v>265</v>
      </c>
      <c r="J69" s="130"/>
      <c r="K69" s="130"/>
      <c r="L69" s="130" t="s">
        <v>350</v>
      </c>
      <c r="M69" s="128"/>
      <c r="N69" s="128"/>
      <c r="O69" s="128"/>
      <c r="P69" s="128"/>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c r="AZ69" s="128"/>
      <c r="BA69" s="128"/>
      <c r="BB69" s="128"/>
      <c r="BC69" s="128"/>
      <c r="BD69" s="128"/>
      <c r="BE69" s="128"/>
      <c r="BF69" s="128"/>
      <c r="BG69" s="128"/>
      <c r="BH69" s="128"/>
      <c r="BI69" s="128"/>
    </row>
    <row r="70" spans="1:61" s="225" customFormat="1" ht="30" x14ac:dyDescent="0.25">
      <c r="A70" s="284" t="s">
        <v>351</v>
      </c>
      <c r="B70" s="284" t="s">
        <v>223</v>
      </c>
      <c r="C70" s="284" t="s">
        <v>352</v>
      </c>
      <c r="D70" s="285">
        <v>93882859</v>
      </c>
      <c r="F70" s="286">
        <v>26221</v>
      </c>
      <c r="G70" s="287"/>
      <c r="H70" s="287"/>
      <c r="I70" s="287"/>
      <c r="J70" s="288"/>
      <c r="K70" s="288"/>
      <c r="L70" s="288" t="s">
        <v>353</v>
      </c>
      <c r="M70" s="289">
        <v>45189</v>
      </c>
    </row>
    <row r="71" spans="1:61" s="126" customFormat="1" x14ac:dyDescent="0.25">
      <c r="A71" s="226" t="s">
        <v>354</v>
      </c>
      <c r="B71" s="226" t="s">
        <v>355</v>
      </c>
      <c r="C71" s="226" t="s">
        <v>356</v>
      </c>
      <c r="D71" s="135"/>
      <c r="F71" s="227">
        <v>24582</v>
      </c>
      <c r="G71" s="228"/>
      <c r="H71" s="228"/>
      <c r="I71" s="228"/>
      <c r="J71" s="127"/>
      <c r="K71" s="127"/>
      <c r="L71" s="127" t="s">
        <v>213</v>
      </c>
      <c r="M71" s="317">
        <v>45194</v>
      </c>
    </row>
    <row r="72" spans="1:61" s="299" customFormat="1" ht="30" x14ac:dyDescent="0.25">
      <c r="A72" s="311" t="s">
        <v>357</v>
      </c>
      <c r="B72" s="311" t="s">
        <v>325</v>
      </c>
      <c r="C72" s="311" t="s">
        <v>358</v>
      </c>
      <c r="D72" s="312">
        <v>21490106</v>
      </c>
      <c r="E72" s="311"/>
      <c r="F72" s="313">
        <v>20000</v>
      </c>
      <c r="G72" s="314"/>
      <c r="H72" s="314"/>
      <c r="I72" s="314"/>
      <c r="J72" s="315"/>
      <c r="K72" s="315" t="s">
        <v>359</v>
      </c>
      <c r="L72" s="315" t="s">
        <v>360</v>
      </c>
      <c r="M72" s="316">
        <v>45194</v>
      </c>
      <c r="N72" s="311"/>
      <c r="O72" s="311"/>
      <c r="P72" s="311"/>
      <c r="Q72" s="311"/>
      <c r="R72" s="311"/>
      <c r="S72" s="311"/>
      <c r="T72" s="311"/>
      <c r="U72" s="311"/>
      <c r="V72" s="311"/>
      <c r="W72" s="311"/>
      <c r="X72" s="311"/>
      <c r="Y72" s="311"/>
      <c r="Z72" s="311"/>
      <c r="AA72" s="311"/>
      <c r="AB72" s="311"/>
      <c r="AC72" s="311"/>
      <c r="AD72" s="311"/>
      <c r="AE72" s="311"/>
      <c r="AF72" s="311"/>
      <c r="AG72" s="311"/>
      <c r="AH72" s="311"/>
      <c r="AI72" s="311"/>
      <c r="AJ72" s="311"/>
      <c r="AK72" s="311"/>
      <c r="AL72" s="311"/>
      <c r="AM72" s="311"/>
      <c r="AN72" s="311"/>
      <c r="AO72" s="311"/>
      <c r="AP72" s="311"/>
      <c r="AQ72" s="311"/>
      <c r="AR72" s="311"/>
      <c r="AS72" s="311"/>
      <c r="AT72" s="311"/>
      <c r="AU72" s="311"/>
      <c r="AV72" s="311"/>
      <c r="AW72" s="311"/>
      <c r="AX72" s="311"/>
      <c r="AY72" s="311"/>
      <c r="AZ72" s="311"/>
      <c r="BA72" s="311"/>
      <c r="BB72" s="311"/>
      <c r="BC72" s="311"/>
      <c r="BD72" s="311"/>
      <c r="BE72" s="311"/>
      <c r="BF72" s="311"/>
      <c r="BG72" s="311"/>
      <c r="BH72" s="311"/>
      <c r="BI72" s="311"/>
    </row>
    <row r="73" spans="1:61" x14ac:dyDescent="0.25">
      <c r="A73" s="229" t="s">
        <v>361</v>
      </c>
      <c r="B73" s="229" t="s">
        <v>362</v>
      </c>
      <c r="C73" s="229" t="s">
        <v>363</v>
      </c>
      <c r="D73" s="290"/>
      <c r="E73" s="229"/>
      <c r="F73" s="252">
        <v>20000</v>
      </c>
      <c r="G73" s="291"/>
      <c r="H73" s="291"/>
      <c r="I73" s="291"/>
      <c r="J73" s="292"/>
      <c r="K73" s="292" t="s">
        <v>364</v>
      </c>
      <c r="L73" s="292" t="s">
        <v>365</v>
      </c>
      <c r="M73" s="317"/>
      <c r="N73" s="229"/>
      <c r="O73" s="229"/>
      <c r="P73" s="229"/>
      <c r="Q73" s="229"/>
      <c r="R73" s="229"/>
      <c r="S73" s="229"/>
      <c r="T73" s="229"/>
      <c r="U73" s="229"/>
      <c r="V73" s="229"/>
      <c r="W73" s="229"/>
      <c r="X73" s="229"/>
      <c r="Y73" s="229"/>
      <c r="Z73" s="229"/>
      <c r="AA73" s="229"/>
      <c r="AB73" s="229"/>
      <c r="AC73" s="229"/>
      <c r="AD73" s="229"/>
      <c r="AE73" s="229"/>
      <c r="AF73" s="229"/>
      <c r="AG73" s="229"/>
      <c r="AH73" s="229"/>
      <c r="AI73" s="229"/>
      <c r="AJ73" s="229"/>
      <c r="AK73" s="229"/>
      <c r="AL73" s="229"/>
      <c r="AM73" s="229"/>
      <c r="AN73" s="229"/>
      <c r="AO73" s="229"/>
      <c r="AP73" s="229"/>
      <c r="AQ73" s="229"/>
      <c r="AR73" s="229"/>
      <c r="AS73" s="229"/>
      <c r="AT73" s="229"/>
      <c r="AU73" s="229"/>
      <c r="AV73" s="229"/>
      <c r="AW73" s="229"/>
      <c r="AX73" s="229"/>
      <c r="AY73" s="229"/>
      <c r="AZ73" s="229"/>
      <c r="BA73" s="229"/>
      <c r="BB73" s="229"/>
      <c r="BC73" s="229"/>
      <c r="BD73" s="229"/>
      <c r="BE73" s="229"/>
      <c r="BF73" s="229"/>
      <c r="BG73" s="229"/>
      <c r="BH73" s="229"/>
      <c r="BI73" s="229"/>
    </row>
    <row r="74" spans="1:61" s="134" customFormat="1" x14ac:dyDescent="0.25">
      <c r="A74" s="246" t="s">
        <v>366</v>
      </c>
      <c r="B74" s="246" t="s">
        <v>325</v>
      </c>
      <c r="C74" s="246" t="s">
        <v>367</v>
      </c>
      <c r="D74" s="142"/>
      <c r="F74" s="247">
        <v>18837</v>
      </c>
      <c r="G74" s="248"/>
      <c r="H74" s="248"/>
      <c r="I74" s="248"/>
      <c r="J74" s="143"/>
      <c r="K74" s="143"/>
      <c r="L74" s="143" t="s">
        <v>1079</v>
      </c>
    </row>
    <row r="75" spans="1:61" s="139" customFormat="1" ht="30" x14ac:dyDescent="0.25">
      <c r="A75" s="242" t="s">
        <v>369</v>
      </c>
      <c r="B75" s="242" t="s">
        <v>223</v>
      </c>
      <c r="C75" s="242" t="s">
        <v>370</v>
      </c>
      <c r="D75" s="318"/>
      <c r="F75" s="244">
        <v>12943</v>
      </c>
      <c r="G75" s="245"/>
      <c r="H75" s="245"/>
      <c r="I75" s="245"/>
      <c r="J75" s="137"/>
      <c r="K75" s="137"/>
      <c r="L75" s="137" t="s">
        <v>371</v>
      </c>
      <c r="M75" s="138">
        <v>45191</v>
      </c>
    </row>
    <row r="76" spans="1:61" ht="30" x14ac:dyDescent="0.25">
      <c r="A76" s="229" t="s">
        <v>372</v>
      </c>
      <c r="B76" s="229" t="s">
        <v>223</v>
      </c>
      <c r="C76" s="229" t="s">
        <v>373</v>
      </c>
      <c r="F76" s="7">
        <v>12353</v>
      </c>
      <c r="G76" s="8"/>
      <c r="H76" s="8"/>
      <c r="I76" s="8"/>
      <c r="L76" s="9" t="s">
        <v>368</v>
      </c>
    </row>
    <row r="77" spans="1:61" ht="30" x14ac:dyDescent="0.25">
      <c r="A77" s="15" t="s">
        <v>374</v>
      </c>
      <c r="B77" s="15" t="s">
        <v>362</v>
      </c>
      <c r="C77" s="15" t="s">
        <v>375</v>
      </c>
      <c r="D77" s="18" t="s">
        <v>376</v>
      </c>
      <c r="E77" s="15"/>
      <c r="F77" s="252">
        <v>12000</v>
      </c>
      <c r="G77" s="253"/>
      <c r="H77" s="253"/>
      <c r="I77" s="253"/>
      <c r="J77" s="14"/>
      <c r="K77" s="14"/>
      <c r="L77" s="14" t="s">
        <v>377</v>
      </c>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row>
    <row r="78" spans="1:61" s="126" customFormat="1" ht="30" x14ac:dyDescent="0.25">
      <c r="A78" s="128" t="s">
        <v>378</v>
      </c>
      <c r="B78" s="128" t="s">
        <v>362</v>
      </c>
      <c r="C78" s="128" t="s">
        <v>379</v>
      </c>
      <c r="D78" s="146"/>
      <c r="E78" s="128"/>
      <c r="F78" s="280">
        <v>10000</v>
      </c>
      <c r="G78" s="281" t="s">
        <v>264</v>
      </c>
      <c r="H78" s="281"/>
      <c r="I78" s="281" t="s">
        <v>265</v>
      </c>
      <c r="J78" s="130"/>
      <c r="K78" s="130"/>
      <c r="L78" s="130" t="s">
        <v>380</v>
      </c>
      <c r="M78" s="317">
        <v>45194</v>
      </c>
      <c r="N78" s="128"/>
      <c r="O78" s="128"/>
      <c r="P78" s="128"/>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c r="BG78" s="128"/>
      <c r="BH78" s="128"/>
      <c r="BI78" s="128"/>
    </row>
    <row r="79" spans="1:61" ht="30" x14ac:dyDescent="0.25">
      <c r="A79" s="15" t="s">
        <v>381</v>
      </c>
      <c r="B79" s="15" t="s">
        <v>217</v>
      </c>
      <c r="C79" s="15" t="s">
        <v>382</v>
      </c>
      <c r="D79" s="18">
        <v>23817946</v>
      </c>
      <c r="E79" s="15"/>
      <c r="F79" s="252"/>
      <c r="G79" s="253" t="s">
        <v>383</v>
      </c>
      <c r="H79" s="253" t="s">
        <v>383</v>
      </c>
      <c r="I79" s="253" t="s">
        <v>383</v>
      </c>
      <c r="J79" s="14"/>
      <c r="K79" s="14"/>
      <c r="L79" s="14" t="s">
        <v>368</v>
      </c>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row>
    <row r="80" spans="1:61" s="126" customFormat="1" x14ac:dyDescent="0.25">
      <c r="A80" s="226" t="s">
        <v>384</v>
      </c>
      <c r="B80" s="226" t="s">
        <v>223</v>
      </c>
      <c r="C80" s="226" t="s">
        <v>385</v>
      </c>
      <c r="D80" s="125"/>
      <c r="F80" s="227"/>
      <c r="G80" s="228"/>
      <c r="H80" s="228"/>
      <c r="I80" s="228"/>
      <c r="J80" s="127"/>
      <c r="K80" s="127"/>
      <c r="L80" s="127"/>
    </row>
    <row r="81" spans="1:61" x14ac:dyDescent="0.25">
      <c r="A81" s="15" t="s">
        <v>386</v>
      </c>
      <c r="B81" s="15" t="s">
        <v>175</v>
      </c>
      <c r="C81" s="15" t="s">
        <v>387</v>
      </c>
      <c r="D81" s="18"/>
      <c r="E81" s="15"/>
      <c r="F81" s="252"/>
      <c r="G81" s="253" t="s">
        <v>341</v>
      </c>
      <c r="H81" s="253"/>
      <c r="I81" s="253" t="s">
        <v>328</v>
      </c>
      <c r="J81" s="14"/>
      <c r="K81" s="14"/>
      <c r="L81" s="14" t="s">
        <v>388</v>
      </c>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row>
    <row r="82" spans="1:61" x14ac:dyDescent="0.25">
      <c r="A82" s="86" t="s">
        <v>389</v>
      </c>
      <c r="B82" s="86" t="s">
        <v>175</v>
      </c>
      <c r="C82" s="86" t="s">
        <v>390</v>
      </c>
      <c r="D82" s="87">
        <v>57612485</v>
      </c>
      <c r="E82" s="86"/>
      <c r="F82" s="252"/>
      <c r="G82" s="88"/>
      <c r="H82" s="88"/>
      <c r="I82" s="88"/>
      <c r="J82" s="89"/>
      <c r="K82" s="89"/>
      <c r="L82" s="89" t="s">
        <v>391</v>
      </c>
      <c r="M82" s="86"/>
      <c r="N82" s="86"/>
      <c r="O82" s="86"/>
      <c r="P82" s="86"/>
      <c r="Q82" s="86"/>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row>
    <row r="83" spans="1:61" x14ac:dyDescent="0.25">
      <c r="A83" s="15" t="s">
        <v>392</v>
      </c>
      <c r="B83" s="15" t="s">
        <v>325</v>
      </c>
      <c r="C83" s="15"/>
      <c r="D83" s="18"/>
      <c r="E83" s="15"/>
      <c r="F83" s="252"/>
      <c r="G83" s="253"/>
      <c r="H83" s="253" t="s">
        <v>349</v>
      </c>
      <c r="I83" s="253" t="s">
        <v>92</v>
      </c>
      <c r="J83" s="14"/>
      <c r="K83" s="14"/>
      <c r="L83" s="14"/>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row>
    <row r="84" spans="1:61" ht="30" x14ac:dyDescent="0.25">
      <c r="A84" s="15" t="s">
        <v>393</v>
      </c>
      <c r="B84" s="15" t="s">
        <v>119</v>
      </c>
      <c r="C84" s="15" t="s">
        <v>394</v>
      </c>
      <c r="D84" s="18" t="s">
        <v>395</v>
      </c>
      <c r="E84" s="15" t="s">
        <v>396</v>
      </c>
      <c r="F84" s="252"/>
      <c r="G84" s="253"/>
      <c r="H84" s="253"/>
      <c r="I84" s="253"/>
      <c r="J84" s="14"/>
      <c r="K84" s="14"/>
      <c r="L84" s="14" t="s">
        <v>397</v>
      </c>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row>
    <row r="85" spans="1:61" ht="30" x14ac:dyDescent="0.25">
      <c r="A85" s="15" t="s">
        <v>398</v>
      </c>
      <c r="B85" s="15" t="s">
        <v>399</v>
      </c>
      <c r="C85" s="15" t="s">
        <v>400</v>
      </c>
      <c r="D85" s="15" t="s">
        <v>401</v>
      </c>
      <c r="E85" s="15"/>
      <c r="F85" s="252"/>
      <c r="G85" s="253"/>
      <c r="H85" s="253"/>
      <c r="I85" s="253"/>
      <c r="J85" s="14"/>
      <c r="K85" s="14"/>
      <c r="L85" s="14" t="s">
        <v>402</v>
      </c>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row>
    <row r="86" spans="1:61" s="126" customFormat="1" x14ac:dyDescent="0.25">
      <c r="A86" s="320" t="s">
        <v>403</v>
      </c>
      <c r="B86" s="128" t="s">
        <v>200</v>
      </c>
      <c r="C86" s="226" t="s">
        <v>404</v>
      </c>
      <c r="D86" s="146"/>
      <c r="E86" s="128"/>
      <c r="F86" s="280"/>
      <c r="G86" s="281" t="s">
        <v>405</v>
      </c>
      <c r="H86" s="281"/>
      <c r="I86" s="281"/>
      <c r="J86" s="130"/>
      <c r="K86" s="130"/>
      <c r="L86" s="130" t="s">
        <v>213</v>
      </c>
      <c r="M86" s="317">
        <v>45194</v>
      </c>
      <c r="N86" s="128"/>
      <c r="O86" s="128"/>
      <c r="P86" s="128"/>
      <c r="Q86" s="128"/>
      <c r="R86" s="128"/>
      <c r="S86" s="128"/>
      <c r="T86" s="128"/>
      <c r="U86" s="128"/>
      <c r="V86" s="128"/>
      <c r="W86" s="128"/>
      <c r="X86" s="128"/>
      <c r="Y86" s="128"/>
      <c r="Z86" s="128"/>
      <c r="AA86" s="128"/>
      <c r="AB86" s="128"/>
      <c r="AC86" s="128"/>
      <c r="AD86" s="128"/>
      <c r="AE86" s="128"/>
      <c r="AF86" s="128"/>
      <c r="AG86" s="128"/>
      <c r="AH86" s="128"/>
      <c r="AI86" s="128"/>
      <c r="AJ86" s="128"/>
      <c r="AK86" s="128"/>
      <c r="AL86" s="128"/>
      <c r="AM86" s="128"/>
      <c r="AN86" s="128"/>
      <c r="AO86" s="128"/>
      <c r="AP86" s="128"/>
      <c r="AQ86" s="128"/>
      <c r="AR86" s="128"/>
      <c r="AS86" s="128"/>
      <c r="AT86" s="128"/>
      <c r="AU86" s="128"/>
      <c r="AV86" s="128"/>
      <c r="AW86" s="128"/>
      <c r="AX86" s="128"/>
      <c r="AY86" s="128"/>
      <c r="AZ86" s="128"/>
      <c r="BA86" s="128"/>
      <c r="BB86" s="128"/>
      <c r="BC86" s="128"/>
      <c r="BD86" s="128"/>
      <c r="BE86" s="128"/>
      <c r="BF86" s="128"/>
      <c r="BG86" s="128"/>
      <c r="BH86" s="128"/>
      <c r="BI86" s="128"/>
    </row>
    <row r="87" spans="1:61" s="299" customFormat="1" x14ac:dyDescent="0.25">
      <c r="A87" s="306" t="s">
        <v>406</v>
      </c>
      <c r="B87" s="306" t="s">
        <v>200</v>
      </c>
      <c r="C87" s="306" t="s">
        <v>407</v>
      </c>
      <c r="D87" s="307" t="s">
        <v>408</v>
      </c>
      <c r="E87" s="306"/>
      <c r="F87" s="308"/>
      <c r="G87" s="309"/>
      <c r="H87" s="309" t="s">
        <v>409</v>
      </c>
      <c r="I87" s="309" t="s">
        <v>410</v>
      </c>
      <c r="J87" s="310"/>
      <c r="K87" s="310" t="s">
        <v>411</v>
      </c>
      <c r="L87" s="310" t="s">
        <v>412</v>
      </c>
      <c r="M87" s="306"/>
      <c r="N87" s="306"/>
      <c r="O87" s="306"/>
      <c r="P87" s="306"/>
      <c r="Q87" s="306"/>
      <c r="R87" s="306"/>
      <c r="S87" s="306"/>
      <c r="T87" s="306"/>
      <c r="U87" s="306"/>
      <c r="V87" s="306"/>
      <c r="W87" s="306"/>
      <c r="X87" s="306"/>
      <c r="Y87" s="306"/>
      <c r="Z87" s="306"/>
      <c r="AA87" s="306"/>
      <c r="AB87" s="306"/>
      <c r="AC87" s="306"/>
      <c r="AD87" s="306"/>
      <c r="AE87" s="306"/>
      <c r="AF87" s="306"/>
      <c r="AG87" s="306"/>
      <c r="AH87" s="306"/>
      <c r="AI87" s="306"/>
      <c r="AJ87" s="306"/>
      <c r="AK87" s="306"/>
      <c r="AL87" s="306"/>
      <c r="AM87" s="306"/>
      <c r="AN87" s="306"/>
      <c r="AO87" s="306"/>
      <c r="AP87" s="306"/>
      <c r="AQ87" s="306"/>
      <c r="AR87" s="306"/>
      <c r="AS87" s="306"/>
      <c r="AT87" s="306"/>
      <c r="AU87" s="306"/>
      <c r="AV87" s="306"/>
      <c r="AW87" s="306"/>
      <c r="AX87" s="306"/>
      <c r="AY87" s="306"/>
      <c r="AZ87" s="306"/>
      <c r="BA87" s="306"/>
      <c r="BB87" s="306"/>
      <c r="BC87" s="306"/>
      <c r="BD87" s="306"/>
      <c r="BE87" s="306"/>
      <c r="BF87" s="306"/>
      <c r="BG87" s="306"/>
      <c r="BH87" s="306"/>
      <c r="BI87" s="306"/>
    </row>
    <row r="88" spans="1:61" x14ac:dyDescent="0.25">
      <c r="A88" s="15" t="s">
        <v>413</v>
      </c>
      <c r="B88" s="15" t="s">
        <v>414</v>
      </c>
      <c r="C88" t="s">
        <v>415</v>
      </c>
      <c r="F88" s="57">
        <v>67000</v>
      </c>
      <c r="G88" s="58" t="s">
        <v>405</v>
      </c>
    </row>
    <row r="89" spans="1:61" ht="26.25" customHeight="1" x14ac:dyDescent="0.25">
      <c r="A89" s="229" t="s">
        <v>137</v>
      </c>
      <c r="B89" s="229" t="s">
        <v>138</v>
      </c>
      <c r="C89" s="229" t="s">
        <v>139</v>
      </c>
      <c r="D89" s="11">
        <v>20433628</v>
      </c>
      <c r="E89" s="43" t="s">
        <v>140</v>
      </c>
      <c r="F89" s="7">
        <v>483120</v>
      </c>
      <c r="G89" s="8">
        <v>120000</v>
      </c>
      <c r="H89" s="8"/>
      <c r="I89" s="8" t="s">
        <v>141</v>
      </c>
      <c r="L89" s="9" t="s">
        <v>142</v>
      </c>
      <c r="M89" t="s">
        <v>143</v>
      </c>
    </row>
    <row r="90" spans="1:61" x14ac:dyDescent="0.25">
      <c r="A90" t="s">
        <v>1076</v>
      </c>
      <c r="B90" s="229" t="s">
        <v>138</v>
      </c>
      <c r="C90" t="s">
        <v>1077</v>
      </c>
      <c r="F90" s="324">
        <v>18030</v>
      </c>
      <c r="G90" s="58" t="s">
        <v>405</v>
      </c>
    </row>
    <row r="91" spans="1:61" ht="30" x14ac:dyDescent="0.25">
      <c r="A91" s="229" t="s">
        <v>318</v>
      </c>
      <c r="B91" s="229" t="s">
        <v>138</v>
      </c>
      <c r="C91" s="229" t="s">
        <v>319</v>
      </c>
      <c r="D91" s="325">
        <v>40618485</v>
      </c>
      <c r="F91" s="7">
        <v>44594</v>
      </c>
      <c r="G91" s="58" t="s">
        <v>405</v>
      </c>
      <c r="H91" s="8"/>
      <c r="I91" s="8"/>
      <c r="L91" s="9" t="s">
        <v>278</v>
      </c>
    </row>
    <row r="92" spans="1:61" s="134" customFormat="1" x14ac:dyDescent="0.25">
      <c r="A92" s="326" t="s">
        <v>416</v>
      </c>
      <c r="B92" s="326" t="s">
        <v>168</v>
      </c>
      <c r="C92" s="327" t="s">
        <v>417</v>
      </c>
      <c r="D92" s="327" t="s">
        <v>418</v>
      </c>
      <c r="E92" s="326"/>
      <c r="F92" s="328">
        <v>39167</v>
      </c>
      <c r="G92" s="326" t="s">
        <v>311</v>
      </c>
      <c r="H92" s="326" t="s">
        <v>419</v>
      </c>
      <c r="I92" s="326" t="s">
        <v>420</v>
      </c>
      <c r="J92" s="326" t="s">
        <v>421</v>
      </c>
      <c r="K92" s="143"/>
      <c r="L92" s="143" t="s">
        <v>1078</v>
      </c>
      <c r="M92" s="262">
        <v>45189</v>
      </c>
    </row>
    <row r="93" spans="1:61" x14ac:dyDescent="0.25">
      <c r="A93" t="s">
        <v>1080</v>
      </c>
      <c r="B93" s="229" t="s">
        <v>325</v>
      </c>
      <c r="C93" t="s">
        <v>1081</v>
      </c>
    </row>
  </sheetData>
  <autoFilter ref="A1:BI46" xr:uid="{39D74034-1C8D-4FDE-B6B0-D1996D7B7560}">
    <sortState xmlns:xlrd2="http://schemas.microsoft.com/office/spreadsheetml/2017/richdata2" ref="A2:BI100">
      <sortCondition descending="1" ref="F1"/>
    </sortState>
  </autoFilter>
  <phoneticPr fontId="9" type="noConversion"/>
  <conditionalFormatting sqref="C22">
    <cfRule type="duplicateValues" dxfId="117" priority="1"/>
  </conditionalFormatting>
  <conditionalFormatting sqref="C89 C11:C12 C9 C3:C7">
    <cfRule type="duplicateValues" dxfId="116" priority="2"/>
  </conditionalFormatting>
  <hyperlinks>
    <hyperlink ref="E89" r:id="rId1" xr:uid="{784F1FD3-9136-4A0E-8B84-F55B0C6A383B}"/>
    <hyperlink ref="D15" r:id="rId2" display="tel:44975645" xr:uid="{F539AF78-A8AE-4AF0-9BCA-F430B654DBB3}"/>
    <hyperlink ref="E16" r:id="rId3" xr:uid="{4DF68B85-054F-46FE-B679-9CF6D2676A84}"/>
    <hyperlink ref="D18" r:id="rId4" display="tel:21600763" xr:uid="{DA7C7BBE-5EAF-49E1-8530-A305AB232D1B}"/>
    <hyperlink ref="D21" r:id="rId5" display="tel:31229972" xr:uid="{1C0F3F03-A360-470B-9F18-F8AF2C8354C8}"/>
    <hyperlink ref="D24" r:id="rId6" display="tel:22679205" xr:uid="{8C9514F0-F651-49C1-B987-AF38660AEF75}"/>
    <hyperlink ref="D27" r:id="rId7" display="tel:58186268" xr:uid="{18C9F8AC-1CAD-4C7F-9B7C-B44F338931B6}"/>
    <hyperlink ref="D38" r:id="rId8" display="tel:22898010" xr:uid="{D9B27DB8-25C3-4C59-96DE-C32492361B63}"/>
    <hyperlink ref="E30" r:id="rId9" xr:uid="{35EB109B-5D64-47D7-8C3F-33CA814FFCF6}"/>
    <hyperlink ref="D47" r:id="rId10" display="tel:004547311151" xr:uid="{1B7BC5AE-EF5A-480C-944B-C8D762B6C9A4}"/>
    <hyperlink ref="D51" r:id="rId11" display="tel:71214207" xr:uid="{DF56B122-3736-402A-BAA2-BB2FF141BEBF}"/>
    <hyperlink ref="D48" r:id="rId12" display="tel:24753597" xr:uid="{EE08253A-6510-4236-9B85-421F9CEA658E}"/>
    <hyperlink ref="D53" r:id="rId13" display="tel:48195005" xr:uid="{0E57B988-9021-4620-85F6-81EDE68FA595}"/>
    <hyperlink ref="D54" r:id="rId14" display="tel:51522320" xr:uid="{3D8FF82D-F864-45E1-8BCE-5E60433E5ED9}"/>
    <hyperlink ref="D70" r:id="rId15" display="tel:93882859" xr:uid="{7224EF04-AB89-409E-8653-FF2086DD16C2}"/>
    <hyperlink ref="L43" r:id="rId16" display="skensved@email.dk torben petersen mail sendt, aftalt at følge op start oktober" xr:uid="{1EA66CA1-E5F3-45EB-B5AA-CE7F885668A4}"/>
    <hyperlink ref="D59" r:id="rId17" display="tel:24212196" xr:uid="{5FD35536-92B4-4BDB-9C62-9A2993D1EFE2}"/>
  </hyperlinks>
  <pageMargins left="0.7" right="0.7" top="0.75" bottom="0.75" header="0.3" footer="0.3"/>
  <pageSetup paperSize="9" orientation="portrait" r:id="rId18"/>
  <legacyDrawing r:id="rId1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008B-782E-48B1-AEFF-05C3F64D3453}">
  <dimension ref="A1:R20"/>
  <sheetViews>
    <sheetView topLeftCell="A3" zoomScale="85" zoomScaleNormal="85" workbookViewId="0">
      <selection activeCell="E7" sqref="E7"/>
    </sheetView>
  </sheetViews>
  <sheetFormatPr defaultRowHeight="15" outlineLevelCol="1" x14ac:dyDescent="0.25"/>
  <cols>
    <col min="1" max="1" width="12.42578125" customWidth="1"/>
    <col min="2" max="2" width="44.28515625" bestFit="1" customWidth="1"/>
    <col min="3" max="3" width="21.42578125" bestFit="1" customWidth="1"/>
    <col min="4" max="4" width="14" bestFit="1" customWidth="1"/>
    <col min="5" max="5" width="53" bestFit="1" customWidth="1" outlineLevel="1"/>
    <col min="6" max="6" width="50.85546875" style="11" bestFit="1" customWidth="1" outlineLevel="1"/>
    <col min="7" max="7" width="37.28515625" customWidth="1" outlineLevel="1"/>
    <col min="8" max="8" width="35.5703125" bestFit="1" customWidth="1"/>
    <col min="9" max="9" width="22.140625" bestFit="1" customWidth="1"/>
    <col min="10" max="10" width="16.140625" bestFit="1" customWidth="1"/>
    <col min="11" max="11" width="45.85546875" style="15" bestFit="1" customWidth="1"/>
    <col min="12" max="12" width="49.5703125" style="15" customWidth="1"/>
    <col min="13" max="13" width="50.85546875" style="15" bestFit="1" customWidth="1"/>
    <col min="14" max="14" width="63.5703125" style="15" bestFit="1" customWidth="1"/>
    <col min="15" max="15" width="52.7109375" style="15" bestFit="1" customWidth="1"/>
    <col min="16" max="16" width="145.85546875" style="15" bestFit="1" customWidth="1"/>
    <col min="17" max="17" width="10.85546875" style="15" bestFit="1" customWidth="1"/>
  </cols>
  <sheetData>
    <row r="1" spans="1:17" s="68" customFormat="1" ht="15.75" x14ac:dyDescent="0.25">
      <c r="A1" s="68" t="s">
        <v>422</v>
      </c>
      <c r="B1" s="68" t="s">
        <v>0</v>
      </c>
      <c r="C1" s="68" t="s">
        <v>1</v>
      </c>
      <c r="D1" s="68" t="s">
        <v>423</v>
      </c>
      <c r="E1" s="68" t="s">
        <v>2</v>
      </c>
      <c r="F1" s="68" t="s">
        <v>3</v>
      </c>
      <c r="G1" s="68" t="s">
        <v>4</v>
      </c>
      <c r="H1" s="68" t="s">
        <v>5</v>
      </c>
      <c r="I1" s="68" t="s">
        <v>6</v>
      </c>
      <c r="J1" s="68" t="s">
        <v>7</v>
      </c>
      <c r="K1" s="80" t="s">
        <v>8</v>
      </c>
      <c r="L1" s="80" t="s">
        <v>10</v>
      </c>
      <c r="M1" s="80" t="s">
        <v>424</v>
      </c>
      <c r="N1" s="80" t="s">
        <v>425</v>
      </c>
      <c r="O1" s="80" t="s">
        <v>426</v>
      </c>
      <c r="P1" s="80" t="s">
        <v>11</v>
      </c>
      <c r="Q1" s="80" t="s">
        <v>11</v>
      </c>
    </row>
    <row r="2" spans="1:17" s="15" customFormat="1" ht="45" x14ac:dyDescent="0.25">
      <c r="A2" s="15" t="s">
        <v>427</v>
      </c>
      <c r="B2" s="15" t="s">
        <v>428</v>
      </c>
      <c r="C2" s="15" t="s">
        <v>429</v>
      </c>
      <c r="D2" s="15" t="s">
        <v>430</v>
      </c>
      <c r="E2" s="15" t="s">
        <v>431</v>
      </c>
      <c r="F2" s="18" t="s">
        <v>432</v>
      </c>
      <c r="G2" s="15" t="s">
        <v>433</v>
      </c>
      <c r="H2" s="15">
        <v>20861</v>
      </c>
      <c r="I2" s="15" t="s">
        <v>348</v>
      </c>
      <c r="J2" s="15" t="s">
        <v>434</v>
      </c>
      <c r="K2" s="15" t="s">
        <v>435</v>
      </c>
      <c r="L2" s="15" t="s">
        <v>436</v>
      </c>
      <c r="N2" s="15" t="s">
        <v>437</v>
      </c>
    </row>
    <row r="3" spans="1:17" s="15" customFormat="1" ht="30" x14ac:dyDescent="0.25">
      <c r="A3" s="15" t="s">
        <v>427</v>
      </c>
      <c r="B3" s="15" t="s">
        <v>438</v>
      </c>
      <c r="C3" s="15" t="s">
        <v>439</v>
      </c>
      <c r="D3" s="15" t="s">
        <v>430</v>
      </c>
      <c r="E3" s="15" t="s">
        <v>440</v>
      </c>
      <c r="F3" s="18">
        <v>29823316</v>
      </c>
      <c r="H3" s="15">
        <v>76000</v>
      </c>
      <c r="I3" s="15" t="s">
        <v>311</v>
      </c>
      <c r="J3" s="15" t="s">
        <v>441</v>
      </c>
      <c r="K3" s="15" t="s">
        <v>442</v>
      </c>
      <c r="L3" s="15" t="s">
        <v>443</v>
      </c>
      <c r="M3" s="15" t="s">
        <v>444</v>
      </c>
    </row>
    <row r="4" spans="1:17" s="15" customFormat="1" ht="45" x14ac:dyDescent="0.25">
      <c r="A4" s="15" t="s">
        <v>445</v>
      </c>
      <c r="B4" s="15" t="s">
        <v>446</v>
      </c>
      <c r="C4" s="15" t="s">
        <v>447</v>
      </c>
      <c r="D4" s="15" t="s">
        <v>430</v>
      </c>
      <c r="E4" s="15" t="s">
        <v>448</v>
      </c>
      <c r="F4" s="18" t="s">
        <v>449</v>
      </c>
      <c r="G4" s="15" t="s">
        <v>450</v>
      </c>
      <c r="H4" s="15">
        <v>128000</v>
      </c>
      <c r="I4" s="15" t="s">
        <v>311</v>
      </c>
      <c r="J4" s="15" t="s">
        <v>419</v>
      </c>
      <c r="K4" s="15" t="s">
        <v>265</v>
      </c>
      <c r="L4" s="15" t="s">
        <v>451</v>
      </c>
      <c r="P4" s="15" t="s">
        <v>452</v>
      </c>
    </row>
    <row r="5" spans="1:17" s="15" customFormat="1" ht="30" x14ac:dyDescent="0.25">
      <c r="A5" s="15" t="s">
        <v>445</v>
      </c>
      <c r="B5" s="15" t="s">
        <v>453</v>
      </c>
      <c r="C5" s="15" t="s">
        <v>454</v>
      </c>
      <c r="D5" s="15" t="s">
        <v>430</v>
      </c>
      <c r="E5" s="15" t="s">
        <v>455</v>
      </c>
      <c r="F5" s="18" t="s">
        <v>456</v>
      </c>
      <c r="H5" s="15">
        <v>18000</v>
      </c>
      <c r="I5" s="15" t="s">
        <v>457</v>
      </c>
      <c r="L5" s="15" t="s">
        <v>458</v>
      </c>
      <c r="M5" s="15" t="s">
        <v>459</v>
      </c>
      <c r="O5" s="15" t="s">
        <v>460</v>
      </c>
      <c r="P5" s="15" t="s">
        <v>461</v>
      </c>
    </row>
    <row r="6" spans="1:17" s="15" customFormat="1" ht="30" x14ac:dyDescent="0.25">
      <c r="A6" s="15" t="s">
        <v>427</v>
      </c>
      <c r="B6" s="15" t="s">
        <v>462</v>
      </c>
      <c r="C6" s="15" t="s">
        <v>454</v>
      </c>
      <c r="D6" s="15" t="s">
        <v>430</v>
      </c>
      <c r="E6" s="15" t="s">
        <v>463</v>
      </c>
      <c r="F6" s="18" t="s">
        <v>464</v>
      </c>
      <c r="H6" s="15" t="s">
        <v>465</v>
      </c>
      <c r="I6" s="15" t="s">
        <v>457</v>
      </c>
      <c r="L6" s="15" t="s">
        <v>466</v>
      </c>
      <c r="P6" s="15" t="s">
        <v>467</v>
      </c>
    </row>
    <row r="7" spans="1:17" s="15" customFormat="1" ht="30" x14ac:dyDescent="0.25">
      <c r="A7" s="15" t="s">
        <v>445</v>
      </c>
      <c r="B7" s="15" t="s">
        <v>468</v>
      </c>
      <c r="C7" s="15" t="s">
        <v>469</v>
      </c>
      <c r="D7" s="15" t="s">
        <v>430</v>
      </c>
      <c r="E7" s="297" t="s">
        <v>470</v>
      </c>
      <c r="F7" s="18" t="s">
        <v>471</v>
      </c>
      <c r="G7" s="15" t="s">
        <v>472</v>
      </c>
      <c r="I7" s="15" t="s">
        <v>264</v>
      </c>
      <c r="K7" s="15" t="s">
        <v>265</v>
      </c>
      <c r="L7" s="15" t="s">
        <v>473</v>
      </c>
      <c r="P7" s="15" t="s">
        <v>474</v>
      </c>
    </row>
    <row r="8" spans="1:17" s="15" customFormat="1" ht="30" x14ac:dyDescent="0.25">
      <c r="A8" s="15" t="s">
        <v>445</v>
      </c>
      <c r="B8" s="15" t="s">
        <v>475</v>
      </c>
      <c r="C8" s="15" t="s">
        <v>414</v>
      </c>
      <c r="D8" s="15" t="s">
        <v>430</v>
      </c>
      <c r="E8" s="15" t="s">
        <v>476</v>
      </c>
      <c r="F8" s="18" t="s">
        <v>477</v>
      </c>
      <c r="G8" s="15" t="s">
        <v>478</v>
      </c>
      <c r="H8" s="15">
        <v>50000</v>
      </c>
      <c r="I8" s="15" t="s">
        <v>264</v>
      </c>
      <c r="K8" s="15" t="s">
        <v>265</v>
      </c>
      <c r="O8" s="15" t="s">
        <v>479</v>
      </c>
      <c r="P8" s="15" t="s">
        <v>480</v>
      </c>
    </row>
    <row r="9" spans="1:17" s="15" customFormat="1" ht="30" x14ac:dyDescent="0.25">
      <c r="A9" s="15" t="s">
        <v>445</v>
      </c>
      <c r="B9" s="15" t="s">
        <v>481</v>
      </c>
      <c r="C9" s="15" t="s">
        <v>429</v>
      </c>
      <c r="D9" s="15" t="s">
        <v>430</v>
      </c>
      <c r="E9" s="15" t="s">
        <v>482</v>
      </c>
      <c r="F9" s="18" t="s">
        <v>483</v>
      </c>
      <c r="G9" s="217" t="s">
        <v>484</v>
      </c>
      <c r="H9" s="15">
        <v>24140</v>
      </c>
      <c r="I9" s="15" t="s">
        <v>264</v>
      </c>
      <c r="K9" s="15" t="s">
        <v>485</v>
      </c>
      <c r="P9" s="15" t="s">
        <v>486</v>
      </c>
    </row>
    <row r="10" spans="1:17" s="15" customFormat="1" x14ac:dyDescent="0.25">
      <c r="A10" s="15" t="s">
        <v>445</v>
      </c>
      <c r="B10" s="15" t="s">
        <v>487</v>
      </c>
      <c r="C10" s="15" t="s">
        <v>488</v>
      </c>
      <c r="D10" s="15" t="s">
        <v>430</v>
      </c>
      <c r="E10" s="15" t="s">
        <v>489</v>
      </c>
      <c r="F10" s="18" t="s">
        <v>490</v>
      </c>
      <c r="G10" s="15" t="s">
        <v>491</v>
      </c>
      <c r="H10" s="15">
        <v>25000</v>
      </c>
      <c r="I10" s="15" t="s">
        <v>492</v>
      </c>
      <c r="K10" s="15" t="s">
        <v>493</v>
      </c>
      <c r="L10" s="15" t="s">
        <v>494</v>
      </c>
      <c r="P10" s="15" t="s">
        <v>495</v>
      </c>
    </row>
    <row r="11" spans="1:17" s="15" customFormat="1" x14ac:dyDescent="0.25">
      <c r="A11" s="15" t="s">
        <v>427</v>
      </c>
      <c r="B11" s="15" t="s">
        <v>496</v>
      </c>
      <c r="C11" s="15" t="s">
        <v>497</v>
      </c>
      <c r="D11" s="15" t="s">
        <v>498</v>
      </c>
      <c r="E11" s="15" t="s">
        <v>499</v>
      </c>
      <c r="F11" s="18" t="s">
        <v>500</v>
      </c>
      <c r="G11" s="218" t="s">
        <v>501</v>
      </c>
      <c r="H11" s="15">
        <v>45250</v>
      </c>
      <c r="I11" s="15" t="s">
        <v>502</v>
      </c>
      <c r="L11" s="15" t="s">
        <v>503</v>
      </c>
      <c r="P11" s="15" t="s">
        <v>504</v>
      </c>
    </row>
    <row r="12" spans="1:17" s="15" customFormat="1" x14ac:dyDescent="0.25">
      <c r="A12" s="15" t="s">
        <v>427</v>
      </c>
      <c r="B12" s="15" t="s">
        <v>505</v>
      </c>
      <c r="C12" s="15" t="s">
        <v>506</v>
      </c>
      <c r="D12" s="15" t="s">
        <v>430</v>
      </c>
      <c r="E12" s="15" t="s">
        <v>507</v>
      </c>
      <c r="F12" s="18" t="s">
        <v>508</v>
      </c>
      <c r="H12" s="15">
        <v>81500</v>
      </c>
      <c r="I12" s="15" t="s">
        <v>509</v>
      </c>
      <c r="L12" s="15" t="s">
        <v>510</v>
      </c>
      <c r="P12" s="15" t="s">
        <v>511</v>
      </c>
    </row>
    <row r="13" spans="1:17" s="15" customFormat="1" x14ac:dyDescent="0.25">
      <c r="A13" s="15" t="s">
        <v>427</v>
      </c>
      <c r="B13" s="15" t="s">
        <v>512</v>
      </c>
      <c r="C13" s="15" t="s">
        <v>488</v>
      </c>
      <c r="D13" s="15" t="s">
        <v>430</v>
      </c>
      <c r="E13" s="15" t="s">
        <v>513</v>
      </c>
      <c r="F13" s="18" t="s">
        <v>514</v>
      </c>
      <c r="G13" s="15" t="s">
        <v>515</v>
      </c>
      <c r="H13" s="15">
        <v>59890</v>
      </c>
      <c r="I13" s="15" t="s">
        <v>264</v>
      </c>
      <c r="K13" s="15" t="s">
        <v>265</v>
      </c>
      <c r="L13" s="15" t="s">
        <v>516</v>
      </c>
      <c r="M13" s="15" t="s">
        <v>517</v>
      </c>
    </row>
    <row r="14" spans="1:17" s="15" customFormat="1" x14ac:dyDescent="0.25">
      <c r="A14" s="15" t="s">
        <v>445</v>
      </c>
      <c r="B14" s="15" t="s">
        <v>518</v>
      </c>
      <c r="C14" s="15" t="s">
        <v>519</v>
      </c>
      <c r="D14" s="15" t="s">
        <v>430</v>
      </c>
      <c r="E14" s="15" t="s">
        <v>520</v>
      </c>
      <c r="F14" s="18"/>
      <c r="G14" s="15" t="s">
        <v>521</v>
      </c>
      <c r="H14" s="15">
        <v>120000</v>
      </c>
      <c r="I14" s="15" t="s">
        <v>457</v>
      </c>
      <c r="L14" s="15" t="s">
        <v>522</v>
      </c>
      <c r="O14" s="15" t="s">
        <v>460</v>
      </c>
    </row>
    <row r="15" spans="1:17" s="15" customFormat="1" ht="14.25" customHeight="1" x14ac:dyDescent="0.25">
      <c r="A15" s="15" t="s">
        <v>445</v>
      </c>
      <c r="B15" s="15" t="s">
        <v>523</v>
      </c>
      <c r="C15" s="15" t="s">
        <v>399</v>
      </c>
      <c r="D15" s="15" t="s">
        <v>430</v>
      </c>
      <c r="E15" s="15" t="s">
        <v>524</v>
      </c>
      <c r="F15" s="18" t="s">
        <v>525</v>
      </c>
      <c r="G15" s="15" t="s">
        <v>526</v>
      </c>
      <c r="H15" s="15">
        <v>78000</v>
      </c>
      <c r="I15" s="15" t="s">
        <v>264</v>
      </c>
      <c r="K15" s="15" t="s">
        <v>265</v>
      </c>
      <c r="L15" s="15" t="s">
        <v>527</v>
      </c>
      <c r="P15" s="15" t="s">
        <v>528</v>
      </c>
    </row>
    <row r="16" spans="1:17" s="15" customFormat="1" x14ac:dyDescent="0.25">
      <c r="A16" s="15" t="s">
        <v>445</v>
      </c>
      <c r="B16" s="15" t="s">
        <v>529</v>
      </c>
      <c r="C16" s="15" t="s">
        <v>399</v>
      </c>
      <c r="D16" s="15" t="s">
        <v>430</v>
      </c>
      <c r="E16" s="15" t="s">
        <v>530</v>
      </c>
      <c r="F16" s="18" t="s">
        <v>531</v>
      </c>
      <c r="G16" s="15" t="s">
        <v>532</v>
      </c>
      <c r="H16" s="15">
        <v>93307</v>
      </c>
      <c r="I16" s="15" t="s">
        <v>264</v>
      </c>
      <c r="K16" s="15" t="s">
        <v>265</v>
      </c>
      <c r="L16" s="297" t="s">
        <v>533</v>
      </c>
      <c r="M16" s="15" t="s">
        <v>534</v>
      </c>
      <c r="N16" s="15" t="s">
        <v>535</v>
      </c>
    </row>
    <row r="17" spans="1:18" s="15" customFormat="1" ht="45" x14ac:dyDescent="0.25">
      <c r="A17" s="15" t="s">
        <v>445</v>
      </c>
      <c r="B17" s="15" t="s">
        <v>536</v>
      </c>
      <c r="C17" s="15" t="s">
        <v>399</v>
      </c>
      <c r="D17" s="15" t="s">
        <v>430</v>
      </c>
      <c r="E17" s="15" t="s">
        <v>537</v>
      </c>
      <c r="F17" s="18" t="s">
        <v>538</v>
      </c>
      <c r="G17" s="15" t="s">
        <v>539</v>
      </c>
      <c r="H17" s="15" t="s">
        <v>540</v>
      </c>
      <c r="I17" s="15" t="s">
        <v>311</v>
      </c>
      <c r="K17" s="15" t="s">
        <v>265</v>
      </c>
      <c r="L17" s="15" t="s">
        <v>266</v>
      </c>
      <c r="N17" s="15" t="s">
        <v>541</v>
      </c>
      <c r="O17" s="15" t="s">
        <v>542</v>
      </c>
    </row>
    <row r="18" spans="1:18" s="15" customFormat="1" ht="90" x14ac:dyDescent="0.25">
      <c r="A18" s="15" t="s">
        <v>427</v>
      </c>
      <c r="B18" s="15" t="s">
        <v>543</v>
      </c>
      <c r="C18" s="15" t="s">
        <v>544</v>
      </c>
      <c r="D18" s="18" t="s">
        <v>545</v>
      </c>
      <c r="E18" s="15" t="s">
        <v>546</v>
      </c>
      <c r="F18" s="18" t="s">
        <v>547</v>
      </c>
      <c r="G18" s="15" t="s">
        <v>548</v>
      </c>
      <c r="H18" s="15" t="s">
        <v>549</v>
      </c>
      <c r="I18" s="15" t="s">
        <v>550</v>
      </c>
      <c r="L18" s="15" t="s">
        <v>551</v>
      </c>
      <c r="M18" s="15" t="s">
        <v>552</v>
      </c>
    </row>
    <row r="19" spans="1:18" s="15" customFormat="1" x14ac:dyDescent="0.25">
      <c r="A19" s="15" t="s">
        <v>427</v>
      </c>
      <c r="B19" s="15" t="s">
        <v>553</v>
      </c>
      <c r="C19" s="15" t="s">
        <v>429</v>
      </c>
      <c r="D19" s="15" t="s">
        <v>430</v>
      </c>
      <c r="E19" s="15" t="s">
        <v>554</v>
      </c>
      <c r="F19" s="18">
        <v>50578058</v>
      </c>
      <c r="G19" s="15" t="s">
        <v>555</v>
      </c>
      <c r="H19" s="18">
        <v>10000</v>
      </c>
      <c r="I19" s="18"/>
      <c r="J19" s="18"/>
      <c r="K19" s="219"/>
      <c r="L19" s="219" t="s">
        <v>556</v>
      </c>
      <c r="M19" s="219"/>
      <c r="N19" s="18"/>
      <c r="O19" s="59" t="s">
        <v>557</v>
      </c>
      <c r="P19" s="59"/>
      <c r="Q19" s="59"/>
      <c r="R19" s="20"/>
    </row>
    <row r="20" spans="1:18" s="15" customFormat="1" x14ac:dyDescent="0.25">
      <c r="A20" s="15" t="s">
        <v>445</v>
      </c>
      <c r="B20" s="15" t="s">
        <v>558</v>
      </c>
      <c r="C20" s="15" t="s">
        <v>325</v>
      </c>
      <c r="D20" s="15" t="s">
        <v>430</v>
      </c>
      <c r="E20" s="15" t="s">
        <v>559</v>
      </c>
      <c r="F20" s="18" t="s">
        <v>560</v>
      </c>
      <c r="G20" s="18" t="s">
        <v>561</v>
      </c>
      <c r="H20" s="85">
        <v>60000</v>
      </c>
      <c r="I20" s="67" t="s">
        <v>311</v>
      </c>
      <c r="J20" s="67" t="s">
        <v>420</v>
      </c>
      <c r="K20" s="14"/>
      <c r="L20" s="14"/>
      <c r="M20" s="14" t="s">
        <v>562</v>
      </c>
    </row>
  </sheetData>
  <autoFilter ref="A1:R1" xr:uid="{30E0008B-782E-48B1-AEFF-05C3F64D3453}"/>
  <conditionalFormatting sqref="E5">
    <cfRule type="duplicateValues" dxfId="115" priority="22"/>
  </conditionalFormatting>
  <conditionalFormatting sqref="E6">
    <cfRule type="duplicateValues" dxfId="114" priority="21"/>
  </conditionalFormatting>
  <conditionalFormatting sqref="E7">
    <cfRule type="duplicateValues" dxfId="113" priority="19"/>
  </conditionalFormatting>
  <conditionalFormatting sqref="E12 G12">
    <cfRule type="duplicateValues" dxfId="112" priority="18"/>
  </conditionalFormatting>
  <conditionalFormatting sqref="E15 G15">
    <cfRule type="duplicateValues" dxfId="111" priority="17"/>
  </conditionalFormatting>
  <conditionalFormatting sqref="E17:E18">
    <cfRule type="duplicateValues" dxfId="110" priority="16"/>
  </conditionalFormatting>
  <conditionalFormatting sqref="E19">
    <cfRule type="duplicateValues" dxfId="109" priority="8"/>
  </conditionalFormatting>
  <conditionalFormatting sqref="H19:T19">
    <cfRule type="containsText" dxfId="108" priority="1" operator="containsText" text="JORDEJER GENNEMGÅR">
      <formula>NOT(ISERROR(SEARCH("JORDEJER GENNEMGÅR",H19)))</formula>
    </cfRule>
    <cfRule type="containsText" dxfId="107" priority="2" operator="containsText" text="CLOSING/SIGNING">
      <formula>NOT(ISERROR(SEARCH("CLOSING/SIGNING",H19)))</formula>
    </cfRule>
    <cfRule type="containsText" dxfId="106" priority="3" operator="containsText" text="Send Aftale">
      <formula>NOT(ISERROR(SEARCH("Send Aftale",H19)))</formula>
    </cfRule>
    <cfRule type="containsText" dxfId="105" priority="4" operator="containsText" text="Sendt til DLA">
      <formula>NOT(ISERROR(SEARCH("Sendt til DLA",H19)))</formula>
    </cfRule>
    <cfRule type="containsText" dxfId="104" priority="5" operator="containsText" text="Lav Aftaleudkast">
      <formula>NOT(ISERROR(SEARCH("Lav Aftaleudkast",H19)))</formula>
    </cfRule>
    <cfRule type="containsText" dxfId="103" priority="6" operator="containsText" text="AFTALE SENDT TIL JORDEJER">
      <formula>NOT(ISERROR(SEARCH("AFTALE SENDT TIL JORDEJER",H19)))</formula>
    </cfRule>
    <cfRule type="containsText" dxfId="102" priority="7" operator="containsText" text="Sidste forhandlinger">
      <formula>NOT(ISERROR(SEARCH("Sidste forhandlinger",H19)))</formula>
    </cfRule>
  </conditionalFormatting>
  <conditionalFormatting sqref="V19:XFD19">
    <cfRule type="containsText" dxfId="101" priority="9" operator="containsText" text="JORDEJER GENNEMGÅR">
      <formula>NOT(ISERROR(SEARCH("JORDEJER GENNEMGÅR",V19)))</formula>
    </cfRule>
    <cfRule type="containsText" dxfId="100" priority="10" operator="containsText" text="CLOSING/SIGNING">
      <formula>NOT(ISERROR(SEARCH("CLOSING/SIGNING",V19)))</formula>
    </cfRule>
    <cfRule type="containsText" dxfId="99" priority="11" operator="containsText" text="Send Aftale">
      <formula>NOT(ISERROR(SEARCH("Send Aftale",V19)))</formula>
    </cfRule>
    <cfRule type="containsText" dxfId="98" priority="12" operator="containsText" text="Sendt til DLA">
      <formula>NOT(ISERROR(SEARCH("Sendt til DLA",V19)))</formula>
    </cfRule>
    <cfRule type="containsText" dxfId="97" priority="13" operator="containsText" text="Lav Aftaleudkast">
      <formula>NOT(ISERROR(SEARCH("Lav Aftaleudkast",V19)))</formula>
    </cfRule>
    <cfRule type="containsText" dxfId="96" priority="14" operator="containsText" text="AFTALE SENDT TIL JORDEJER">
      <formula>NOT(ISERROR(SEARCH("AFTALE SENDT TIL JORDEJER",V19)))</formula>
    </cfRule>
    <cfRule type="containsText" dxfId="95" priority="15" operator="containsText" text="Sidste forhandlinger">
      <formula>NOT(ISERROR(SEARCH("Sidste forhandlinger",V19)))</formula>
    </cfRule>
  </conditionalFormatting>
  <hyperlinks>
    <hyperlink ref="G7" r:id="rId1" xr:uid="{C122DA96-BE4E-4936-8D32-A81ECE06D6E7}"/>
    <hyperlink ref="G10" r:id="rId2" xr:uid="{0AD9892A-8789-47BA-B094-63652F1D9093}"/>
    <hyperlink ref="G16" r:id="rId3" xr:uid="{107A8C18-951E-45BC-AAD8-503E5F9BDEEE}"/>
    <hyperlink ref="N17" r:id="rId4" display="Naboareal ligger som forslag til lokalplan - Tæt-lav (Reel bbyg 30% på boligområde)" xr:uid="{3D891BCE-C146-46A5-B233-A93EF1C1476E}"/>
    <hyperlink ref="G11" r:id="rId5" xr:uid="{C040577E-C5CA-40C1-B452-56802032CA94}"/>
  </hyperlinks>
  <pageMargins left="0.7" right="0.7" top="0.75" bottom="0.75" header="0.3" footer="0.3"/>
  <pageSetup paperSize="9" orientation="portrait" r:id="rId6"/>
  <legacyDrawing r:id="rId7"/>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7CA0C80-071B-4E2B-85D3-9146F84F2005}">
          <x14:formula1>
            <xm:f>List!$A$3:$A$11</xm:f>
          </x14:formula1>
          <xm:sqref>O19:P19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212F4-3F72-4B61-A6B5-D83BE1D1F430}">
  <dimension ref="A1:W13"/>
  <sheetViews>
    <sheetView topLeftCell="A4" zoomScale="70" zoomScaleNormal="70" workbookViewId="0">
      <selection activeCell="B10" sqref="B10"/>
    </sheetView>
  </sheetViews>
  <sheetFormatPr defaultColWidth="8.85546875" defaultRowHeight="15.75" outlineLevelCol="1" x14ac:dyDescent="0.25"/>
  <cols>
    <col min="1" max="1" width="8.85546875" style="103"/>
    <col min="2" max="2" width="36.5703125" style="106" bestFit="1" customWidth="1"/>
    <col min="3" max="3" width="24.7109375" style="105" customWidth="1"/>
    <col min="4" max="4" width="21" style="105" customWidth="1"/>
    <col min="5" max="5" width="22" style="105" customWidth="1" outlineLevel="1"/>
    <col min="6" max="6" width="13.5703125" style="105" customWidth="1" outlineLevel="1"/>
    <col min="7" max="7" width="29.42578125" style="105" customWidth="1" outlineLevel="1"/>
    <col min="8" max="8" width="13.5703125" style="105" customWidth="1" outlineLevel="1"/>
    <col min="9" max="9" width="30.85546875" style="105" customWidth="1" outlineLevel="1"/>
    <col min="10" max="10" width="14.5703125" style="104" customWidth="1" outlineLevel="1"/>
    <col min="11" max="11" width="37" style="105" customWidth="1" outlineLevel="1"/>
    <col min="12" max="12" width="16.140625" style="105" customWidth="1" outlineLevel="1"/>
    <col min="13" max="13" width="29.5703125" style="105" customWidth="1" outlineLevel="1"/>
    <col min="14" max="14" width="57" style="105" customWidth="1" outlineLevel="1"/>
    <col min="15" max="15" width="16.5703125" style="99" bestFit="1" customWidth="1"/>
    <col min="16" max="16" width="16.5703125" style="99" customWidth="1"/>
    <col min="17" max="17" width="49.42578125" style="99" bestFit="1" customWidth="1"/>
    <col min="18" max="18" width="45.5703125" style="102" bestFit="1" customWidth="1"/>
    <col min="19" max="19" width="36.5703125" style="95" bestFit="1" customWidth="1"/>
    <col min="20" max="20" width="51.5703125" style="95" bestFit="1" customWidth="1"/>
    <col min="21" max="21" width="22.5703125" style="95" bestFit="1" customWidth="1"/>
    <col min="22" max="22" width="9.85546875" style="95" bestFit="1" customWidth="1"/>
    <col min="23" max="16384" width="8.85546875" style="95"/>
  </cols>
  <sheetData>
    <row r="1" spans="1:23" s="84" customFormat="1" ht="39.75" customHeight="1" x14ac:dyDescent="0.25">
      <c r="A1" s="84" t="s">
        <v>422</v>
      </c>
      <c r="B1" s="81" t="s">
        <v>0</v>
      </c>
      <c r="C1" s="82" t="s">
        <v>1</v>
      </c>
      <c r="D1" s="82" t="s">
        <v>423</v>
      </c>
      <c r="E1" s="82" t="s">
        <v>2</v>
      </c>
      <c r="F1" s="82" t="s">
        <v>563</v>
      </c>
      <c r="G1" s="82" t="s">
        <v>564</v>
      </c>
      <c r="H1" s="82" t="s">
        <v>565</v>
      </c>
      <c r="I1" s="81" t="s">
        <v>566</v>
      </c>
      <c r="J1" s="81" t="s">
        <v>567</v>
      </c>
      <c r="K1" s="82" t="s">
        <v>568</v>
      </c>
      <c r="L1" s="81" t="s">
        <v>569</v>
      </c>
      <c r="M1" s="81" t="s">
        <v>570</v>
      </c>
      <c r="N1" s="82" t="s">
        <v>571</v>
      </c>
      <c r="O1" s="81" t="s">
        <v>572</v>
      </c>
      <c r="P1" s="81"/>
      <c r="Q1" s="83" t="s">
        <v>573</v>
      </c>
      <c r="R1" s="83" t="s">
        <v>574</v>
      </c>
      <c r="S1" s="84" t="s">
        <v>575</v>
      </c>
      <c r="T1" s="84" t="s">
        <v>576</v>
      </c>
    </row>
    <row r="2" spans="1:23" ht="107.25" customHeight="1" x14ac:dyDescent="0.25">
      <c r="A2" s="103" t="s">
        <v>427</v>
      </c>
      <c r="B2" s="98" t="s">
        <v>577</v>
      </c>
      <c r="C2" s="95" t="s">
        <v>469</v>
      </c>
      <c r="D2" s="95" t="s">
        <v>430</v>
      </c>
      <c r="E2" s="95" t="s">
        <v>578</v>
      </c>
      <c r="F2" s="95" t="s">
        <v>579</v>
      </c>
      <c r="G2" s="95" t="s">
        <v>580</v>
      </c>
      <c r="H2" s="95">
        <v>33800</v>
      </c>
      <c r="I2" s="95">
        <v>33800</v>
      </c>
      <c r="J2" s="107" t="s">
        <v>264</v>
      </c>
      <c r="K2" s="124">
        <v>1250000</v>
      </c>
      <c r="L2" s="107" t="s">
        <v>581</v>
      </c>
      <c r="M2" s="107"/>
      <c r="N2" s="107"/>
      <c r="O2" s="99" t="s">
        <v>582</v>
      </c>
      <c r="P2" s="99" t="s">
        <v>583</v>
      </c>
      <c r="Q2" s="107"/>
      <c r="R2" s="107"/>
    </row>
    <row r="3" spans="1:23" ht="105.75" customHeight="1" x14ac:dyDescent="0.25">
      <c r="B3" s="98" t="s">
        <v>584</v>
      </c>
      <c r="C3" s="95" t="s">
        <v>469</v>
      </c>
      <c r="D3" s="95" t="s">
        <v>430</v>
      </c>
      <c r="E3" s="107" t="s">
        <v>585</v>
      </c>
      <c r="F3" s="122" t="s">
        <v>484</v>
      </c>
      <c r="G3" s="95"/>
      <c r="H3" s="95">
        <v>53000</v>
      </c>
      <c r="I3" s="95">
        <v>53000</v>
      </c>
      <c r="J3" s="107" t="s">
        <v>586</v>
      </c>
      <c r="K3" s="95" t="s">
        <v>587</v>
      </c>
      <c r="L3" t="s">
        <v>588</v>
      </c>
      <c r="M3" s="95"/>
      <c r="N3" s="95"/>
      <c r="O3" s="99" t="s">
        <v>582</v>
      </c>
      <c r="P3" s="99" t="s">
        <v>583</v>
      </c>
      <c r="Q3" s="123" t="s">
        <v>589</v>
      </c>
      <c r="R3" s="95"/>
    </row>
    <row r="4" spans="1:23" ht="102.75" customHeight="1" x14ac:dyDescent="0.25">
      <c r="A4" s="103" t="s">
        <v>427</v>
      </c>
      <c r="B4" s="106" t="s">
        <v>590</v>
      </c>
      <c r="C4" s="107" t="s">
        <v>429</v>
      </c>
      <c r="D4" s="107" t="s">
        <v>430</v>
      </c>
      <c r="E4" s="107" t="s">
        <v>591</v>
      </c>
      <c r="F4" s="107" t="s">
        <v>592</v>
      </c>
      <c r="G4" s="107" t="s">
        <v>593</v>
      </c>
      <c r="H4" s="107"/>
      <c r="I4" s="119">
        <v>55000</v>
      </c>
      <c r="J4" s="190" t="s">
        <v>594</v>
      </c>
      <c r="K4" s="120" t="s">
        <v>595</v>
      </c>
      <c r="L4" s="120" t="s">
        <v>596</v>
      </c>
      <c r="M4" s="120" t="s">
        <v>597</v>
      </c>
      <c r="N4" s="106" t="s">
        <v>598</v>
      </c>
      <c r="O4" s="99" t="s">
        <v>599</v>
      </c>
      <c r="Q4" s="121" t="s">
        <v>600</v>
      </c>
      <c r="R4" s="107"/>
      <c r="S4" s="107"/>
      <c r="T4" s="107"/>
      <c r="U4" s="107"/>
      <c r="V4" s="107"/>
      <c r="W4" s="107"/>
    </row>
    <row r="5" spans="1:23" ht="68.45" customHeight="1" x14ac:dyDescent="0.25">
      <c r="A5" s="103" t="s">
        <v>427</v>
      </c>
      <c r="B5" s="98" t="s">
        <v>601</v>
      </c>
      <c r="C5" s="95" t="s">
        <v>429</v>
      </c>
      <c r="D5" s="95" t="s">
        <v>430</v>
      </c>
      <c r="E5" s="95" t="s">
        <v>602</v>
      </c>
      <c r="F5" s="95">
        <v>50578057</v>
      </c>
      <c r="G5" s="95" t="s">
        <v>555</v>
      </c>
      <c r="H5" s="95">
        <v>40000</v>
      </c>
      <c r="I5" s="95" t="s">
        <v>341</v>
      </c>
      <c r="J5" s="107" t="s">
        <v>603</v>
      </c>
      <c r="K5" s="95" t="s">
        <v>604</v>
      </c>
      <c r="L5" s="95"/>
      <c r="N5" s="95" t="s">
        <v>605</v>
      </c>
      <c r="O5" s="99" t="s">
        <v>582</v>
      </c>
      <c r="P5" s="99" t="s">
        <v>583</v>
      </c>
      <c r="Q5" s="95"/>
      <c r="R5" s="95"/>
    </row>
    <row r="6" spans="1:23" ht="68.25" customHeight="1" x14ac:dyDescent="0.25">
      <c r="A6" s="103" t="s">
        <v>427</v>
      </c>
      <c r="B6" s="106" t="s">
        <v>606</v>
      </c>
      <c r="C6" s="97" t="s">
        <v>607</v>
      </c>
      <c r="D6" s="97" t="s">
        <v>430</v>
      </c>
      <c r="E6" s="97" t="s">
        <v>608</v>
      </c>
      <c r="F6" s="98">
        <v>40828091</v>
      </c>
      <c r="G6" s="98"/>
      <c r="H6" s="97" t="s">
        <v>609</v>
      </c>
      <c r="I6" s="96" t="s">
        <v>610</v>
      </c>
      <c r="J6" s="96" t="s">
        <v>611</v>
      </c>
      <c r="K6" s="96" t="s">
        <v>612</v>
      </c>
      <c r="L6" s="96" t="s">
        <v>613</v>
      </c>
      <c r="M6" s="96" t="s">
        <v>614</v>
      </c>
      <c r="N6" s="96" t="s">
        <v>615</v>
      </c>
      <c r="O6" s="99" t="s">
        <v>599</v>
      </c>
      <c r="Q6" s="96" t="s">
        <v>616</v>
      </c>
      <c r="R6" s="100" t="s">
        <v>617</v>
      </c>
      <c r="S6" s="101" t="s">
        <v>618</v>
      </c>
      <c r="T6" s="102" t="s">
        <v>619</v>
      </c>
      <c r="W6" s="103"/>
    </row>
    <row r="7" spans="1:23" ht="78.75" x14ac:dyDescent="0.25">
      <c r="B7" s="106" t="s">
        <v>620</v>
      </c>
      <c r="C7" s="105" t="s">
        <v>414</v>
      </c>
      <c r="D7" s="105" t="s">
        <v>430</v>
      </c>
      <c r="E7" s="104" t="s">
        <v>621</v>
      </c>
      <c r="I7" s="105" t="s">
        <v>622</v>
      </c>
      <c r="L7" s="105" t="s">
        <v>623</v>
      </c>
      <c r="M7" s="106" t="s">
        <v>624</v>
      </c>
      <c r="N7" s="106" t="s">
        <v>625</v>
      </c>
      <c r="O7" s="99" t="s">
        <v>626</v>
      </c>
      <c r="Q7" s="101" t="s">
        <v>627</v>
      </c>
      <c r="R7" s="100"/>
      <c r="S7" s="106" t="s">
        <v>628</v>
      </c>
      <c r="T7" s="107" t="s">
        <v>629</v>
      </c>
    </row>
    <row r="8" spans="1:23" s="107" customFormat="1" ht="80.25" customHeight="1" x14ac:dyDescent="0.25">
      <c r="A8" s="101" t="s">
        <v>427</v>
      </c>
      <c r="B8" s="106" t="s">
        <v>630</v>
      </c>
      <c r="C8" s="105" t="s">
        <v>544</v>
      </c>
      <c r="D8" s="105" t="s">
        <v>430</v>
      </c>
      <c r="E8" s="105" t="s">
        <v>631</v>
      </c>
      <c r="F8" s="105" t="s">
        <v>632</v>
      </c>
      <c r="G8" s="105"/>
      <c r="H8" s="108">
        <v>62215</v>
      </c>
      <c r="I8" s="104" t="s">
        <v>633</v>
      </c>
      <c r="J8" s="104" t="s">
        <v>348</v>
      </c>
      <c r="K8" s="109" t="s">
        <v>634</v>
      </c>
      <c r="L8" s="105" t="s">
        <v>635</v>
      </c>
      <c r="M8" s="96" t="s">
        <v>624</v>
      </c>
      <c r="N8" s="106" t="s">
        <v>636</v>
      </c>
      <c r="O8" s="99" t="s">
        <v>599</v>
      </c>
      <c r="P8" s="99"/>
      <c r="Q8" s="107" t="s">
        <v>637</v>
      </c>
      <c r="R8" s="102" t="s">
        <v>638</v>
      </c>
      <c r="S8" s="107" t="s">
        <v>639</v>
      </c>
      <c r="T8" s="107" t="s">
        <v>640</v>
      </c>
      <c r="U8" s="95"/>
      <c r="V8" s="95"/>
      <c r="W8" s="95"/>
    </row>
    <row r="9" spans="1:23" ht="63" customHeight="1" x14ac:dyDescent="0.25">
      <c r="B9" s="106" t="s">
        <v>641</v>
      </c>
      <c r="C9" s="105" t="s">
        <v>519</v>
      </c>
      <c r="D9" s="105" t="s">
        <v>430</v>
      </c>
      <c r="E9" s="105" t="s">
        <v>642</v>
      </c>
      <c r="H9" s="105" t="s">
        <v>643</v>
      </c>
      <c r="I9" s="105" t="s">
        <v>643</v>
      </c>
      <c r="J9" s="104" t="s">
        <v>348</v>
      </c>
      <c r="K9" s="110" t="s">
        <v>644</v>
      </c>
      <c r="L9" s="105" t="s">
        <v>645</v>
      </c>
      <c r="M9" s="96" t="s">
        <v>624</v>
      </c>
      <c r="O9" s="99" t="s">
        <v>626</v>
      </c>
      <c r="Q9" s="95"/>
      <c r="R9" s="100"/>
      <c r="S9" s="107" t="s">
        <v>646</v>
      </c>
      <c r="T9" s="107" t="s">
        <v>647</v>
      </c>
    </row>
    <row r="10" spans="1:23" ht="54.75" customHeight="1" x14ac:dyDescent="0.25">
      <c r="A10" s="103" t="s">
        <v>427</v>
      </c>
      <c r="B10" s="189" t="s">
        <v>648</v>
      </c>
      <c r="C10" s="112" t="s">
        <v>649</v>
      </c>
      <c r="D10" s="112" t="s">
        <v>650</v>
      </c>
      <c r="E10" s="111" t="s">
        <v>651</v>
      </c>
      <c r="G10" s="105" t="s">
        <v>595</v>
      </c>
      <c r="H10" s="113">
        <v>30360</v>
      </c>
      <c r="I10" s="113">
        <v>30360</v>
      </c>
      <c r="J10" s="188" t="s">
        <v>603</v>
      </c>
      <c r="K10" s="114" t="s">
        <v>652</v>
      </c>
      <c r="L10" s="112" t="s">
        <v>653</v>
      </c>
      <c r="M10" s="115" t="s">
        <v>654</v>
      </c>
      <c r="N10" s="112" t="s">
        <v>655</v>
      </c>
      <c r="O10" s="116" t="s">
        <v>557</v>
      </c>
      <c r="P10" s="116"/>
      <c r="Q10" s="95" t="s">
        <v>656</v>
      </c>
      <c r="R10" s="117" t="s">
        <v>657</v>
      </c>
      <c r="S10" s="107" t="s">
        <v>658</v>
      </c>
    </row>
    <row r="11" spans="1:23" x14ac:dyDescent="0.25">
      <c r="A11" s="103" t="s">
        <v>427</v>
      </c>
    </row>
    <row r="12" spans="1:23" ht="87.75" customHeight="1" x14ac:dyDescent="0.25">
      <c r="A12" s="103" t="s">
        <v>427</v>
      </c>
      <c r="B12" s="98" t="s">
        <v>659</v>
      </c>
      <c r="C12" s="95" t="s">
        <v>660</v>
      </c>
      <c r="D12" s="95" t="s">
        <v>498</v>
      </c>
      <c r="E12" s="95" t="s">
        <v>661</v>
      </c>
      <c r="K12" s="118"/>
      <c r="L12" s="118"/>
      <c r="M12" s="118"/>
      <c r="O12" s="99" t="s">
        <v>626</v>
      </c>
      <c r="Q12" s="95"/>
    </row>
    <row r="13" spans="1:23" ht="64.5" customHeight="1" x14ac:dyDescent="0.25">
      <c r="A13" s="103" t="s">
        <v>427</v>
      </c>
      <c r="B13" s="98" t="s">
        <v>662</v>
      </c>
      <c r="C13" s="95" t="s">
        <v>429</v>
      </c>
      <c r="D13" s="95" t="s">
        <v>430</v>
      </c>
      <c r="E13" s="95" t="s">
        <v>663</v>
      </c>
      <c r="F13" s="95">
        <v>50578059</v>
      </c>
      <c r="G13" s="95" t="s">
        <v>555</v>
      </c>
      <c r="H13" s="104" t="s">
        <v>664</v>
      </c>
      <c r="J13" s="104" t="s">
        <v>348</v>
      </c>
      <c r="K13" s="118"/>
      <c r="L13" s="118"/>
      <c r="M13" s="118"/>
      <c r="N13" s="105" t="s">
        <v>665</v>
      </c>
      <c r="O13" s="99" t="s">
        <v>582</v>
      </c>
      <c r="P13" s="99" t="s">
        <v>583</v>
      </c>
    </row>
  </sheetData>
  <autoFilter ref="B1:W13" xr:uid="{146212F4-3F72-4B61-A6B5-D83BE1D1F430}">
    <sortState xmlns:xlrd2="http://schemas.microsoft.com/office/spreadsheetml/2017/richdata2" ref="B2:W13">
      <sortCondition ref="J1:J13"/>
    </sortState>
  </autoFilter>
  <conditionalFormatting sqref="B2:T2 W2:XFD2 B3:P6 R3:T6 V3:XFD6 F9:I9 K9:P9 R9:T9 V9:XFD9 H11:N11 Q11:T11 V11:XFD11 B14:N50 Q14:T50 V14:XFD1048576 B51:T1048576">
    <cfRule type="containsText" dxfId="94" priority="30" operator="containsText" text="Sidste forhandlinger">
      <formula>NOT(ISERROR(SEARCH("Sidste forhandlinger",B2)))</formula>
    </cfRule>
  </conditionalFormatting>
  <conditionalFormatting sqref="E8">
    <cfRule type="duplicateValues" dxfId="93" priority="17"/>
  </conditionalFormatting>
  <conditionalFormatting sqref="E9">
    <cfRule type="duplicateValues" dxfId="92" priority="9"/>
  </conditionalFormatting>
  <conditionalFormatting sqref="E10:E11">
    <cfRule type="duplicateValues" dxfId="91" priority="8"/>
  </conditionalFormatting>
  <conditionalFormatting sqref="O8:P8">
    <cfRule type="containsText" dxfId="90" priority="10" operator="containsText" text="JORDEJER GENNEMGÅR">
      <formula>NOT(ISERROR(SEARCH("JORDEJER GENNEMGÅR",O8)))</formula>
    </cfRule>
    <cfRule type="containsText" dxfId="89" priority="11" operator="containsText" text="CLOSING/SIGNING">
      <formula>NOT(ISERROR(SEARCH("CLOSING/SIGNING",O8)))</formula>
    </cfRule>
    <cfRule type="containsText" dxfId="88" priority="12" operator="containsText" text="Send Aftale">
      <formula>NOT(ISERROR(SEARCH("Send Aftale",O8)))</formula>
    </cfRule>
    <cfRule type="containsText" dxfId="87" priority="13" operator="containsText" text="Sendt til DLA">
      <formula>NOT(ISERROR(SEARCH("Sendt til DLA",O8)))</formula>
    </cfRule>
    <cfRule type="containsText" dxfId="86" priority="14" operator="containsText" text="Lav Aftaleudkast">
      <formula>NOT(ISERROR(SEARCH("Lav Aftaleudkast",O8)))</formula>
    </cfRule>
    <cfRule type="containsText" dxfId="85" priority="15" operator="containsText" text="AFTALE SENDT TIL JORDEJER">
      <formula>NOT(ISERROR(SEARCH("AFTALE SENDT TIL JORDEJER",O8)))</formula>
    </cfRule>
    <cfRule type="containsText" dxfId="84" priority="16" operator="containsText" text="Sidste forhandlinger">
      <formula>NOT(ISERROR(SEARCH("Sidste forhandlinger",O8)))</formula>
    </cfRule>
  </conditionalFormatting>
  <conditionalFormatting sqref="O10:P50">
    <cfRule type="containsText" dxfId="83" priority="1" operator="containsText" text="JORDEJER GENNEMGÅR">
      <formula>NOT(ISERROR(SEARCH("JORDEJER GENNEMGÅR",O10)))</formula>
    </cfRule>
    <cfRule type="containsText" dxfId="82" priority="2" operator="containsText" text="CLOSING/SIGNING">
      <formula>NOT(ISERROR(SEARCH("CLOSING/SIGNING",O10)))</formula>
    </cfRule>
    <cfRule type="containsText" dxfId="81" priority="3" operator="containsText" text="Send Aftale">
      <formula>NOT(ISERROR(SEARCH("Send Aftale",O10)))</formula>
    </cfRule>
    <cfRule type="containsText" dxfId="80" priority="4" operator="containsText" text="Sendt til DLA">
      <formula>NOT(ISERROR(SEARCH("Sendt til DLA",O10)))</formula>
    </cfRule>
    <cfRule type="containsText" dxfId="79" priority="5" operator="containsText" text="Lav Aftaleudkast">
      <formula>NOT(ISERROR(SEARCH("Lav Aftaleudkast",O10)))</formula>
    </cfRule>
    <cfRule type="containsText" dxfId="78" priority="6" operator="containsText" text="AFTALE SENDT TIL JORDEJER">
      <formula>NOT(ISERROR(SEARCH("AFTALE SENDT TIL JORDEJER",O10)))</formula>
    </cfRule>
    <cfRule type="containsText" dxfId="77" priority="7" operator="containsText" text="Sidste forhandlinger">
      <formula>NOT(ISERROR(SEARCH("Sidste forhandlinger",O10)))</formula>
    </cfRule>
  </conditionalFormatting>
  <conditionalFormatting sqref="V1:XFD1 B1:T2 W2:XFD2 B3:P6 R3:T6 V3:XFD6 F9:I9 K9:P9 R9:T9 V9:XFD9 H11:N11 Q11:T11 V11:XFD11 B14:N50 Q14:T50 V14:XFD1048576 B51:T1048576">
    <cfRule type="containsText" dxfId="76" priority="18" operator="containsText" text="JORDEJER GENNEMGÅR">
      <formula>NOT(ISERROR(SEARCH("JORDEJER GENNEMGÅR",B1)))</formula>
    </cfRule>
    <cfRule type="containsText" dxfId="75" priority="25" operator="containsText" text="CLOSING/SIGNING">
      <formula>NOT(ISERROR(SEARCH("CLOSING/SIGNING",B1)))</formula>
    </cfRule>
    <cfRule type="containsText" dxfId="74" priority="26" operator="containsText" text="Send Aftale">
      <formula>NOT(ISERROR(SEARCH("Send Aftale",B1)))</formula>
    </cfRule>
    <cfRule type="containsText" dxfId="73" priority="27" operator="containsText" text="Sendt til DLA">
      <formula>NOT(ISERROR(SEARCH("Sendt til DLA",B1)))</formula>
    </cfRule>
    <cfRule type="containsText" dxfId="72" priority="28" operator="containsText" text="Lav Aftaleudkast">
      <formula>NOT(ISERROR(SEARCH("Lav Aftaleudkast",B1)))</formula>
    </cfRule>
    <cfRule type="containsText" dxfId="71" priority="29" operator="containsText" text="AFTALE SENDT TIL JORDEJER">
      <formula>NOT(ISERROR(SEARCH("AFTALE SENDT TIL JORDEJER",B1)))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7CA0C80-071B-4E2B-85D3-9146F84F2005}">
          <x14:formula1>
            <xm:f>List!$A$3:$A$11</xm:f>
          </x14:formula1>
          <xm:sqref>P14:P1048576 O8:O1048576 O2:P6 P8:P9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13B9A-7A48-4C7D-A819-06A69828E47E}">
  <dimension ref="A1:P3"/>
  <sheetViews>
    <sheetView tabSelected="1" workbookViewId="0">
      <selection activeCell="F28" sqref="F28"/>
    </sheetView>
  </sheetViews>
  <sheetFormatPr defaultRowHeight="15" x14ac:dyDescent="0.25"/>
  <cols>
    <col min="1" max="1" width="36.42578125" bestFit="1" customWidth="1"/>
    <col min="2" max="2" width="21" bestFit="1" customWidth="1"/>
    <col min="3" max="3" width="24.5703125" bestFit="1" customWidth="1"/>
    <col min="6" max="6" width="10.42578125" bestFit="1" customWidth="1"/>
    <col min="7" max="7" width="10.85546875" bestFit="1" customWidth="1"/>
    <col min="10" max="10" width="11.42578125" bestFit="1" customWidth="1"/>
    <col min="11" max="11" width="60" bestFit="1" customWidth="1"/>
    <col min="12" max="12" width="58.42578125" bestFit="1" customWidth="1"/>
    <col min="13" max="13" width="8.5703125" bestFit="1" customWidth="1"/>
    <col min="15" max="15" width="28.85546875" bestFit="1" customWidth="1"/>
    <col min="16" max="16" width="22.85546875" bestFit="1" customWidth="1"/>
  </cols>
  <sheetData>
    <row r="1" spans="1:16" s="46" customFormat="1" x14ac:dyDescent="0.25">
      <c r="A1" s="55" t="s">
        <v>0</v>
      </c>
      <c r="B1" s="50" t="s">
        <v>1</v>
      </c>
      <c r="C1" s="50" t="s">
        <v>2</v>
      </c>
      <c r="D1" s="50"/>
      <c r="E1" s="50"/>
      <c r="F1" s="50"/>
      <c r="G1" s="50"/>
      <c r="H1" s="55"/>
      <c r="I1" s="55"/>
      <c r="J1" s="50"/>
      <c r="K1" s="55"/>
      <c r="L1" s="55"/>
      <c r="M1" s="50"/>
      <c r="N1" s="55"/>
      <c r="O1" s="45"/>
      <c r="P1" s="45"/>
    </row>
    <row r="2" spans="1:16" ht="60" x14ac:dyDescent="0.25">
      <c r="A2" t="s">
        <v>666</v>
      </c>
      <c r="B2" t="s">
        <v>429</v>
      </c>
      <c r="C2" t="s">
        <v>667</v>
      </c>
      <c r="D2" s="28"/>
      <c r="E2" s="28"/>
      <c r="F2" t="s">
        <v>668</v>
      </c>
      <c r="G2" t="s">
        <v>669</v>
      </c>
      <c r="I2">
        <v>1500000</v>
      </c>
      <c r="J2" t="s">
        <v>670</v>
      </c>
      <c r="K2" t="s">
        <v>624</v>
      </c>
      <c r="L2" t="s">
        <v>671</v>
      </c>
      <c r="M2" s="60" t="s">
        <v>672</v>
      </c>
      <c r="O2" s="15" t="s">
        <v>673</v>
      </c>
      <c r="P2" s="15" t="s">
        <v>674</v>
      </c>
    </row>
    <row r="3" spans="1:16" ht="60" x14ac:dyDescent="0.25">
      <c r="A3" s="54" t="s">
        <v>675</v>
      </c>
      <c r="B3" s="54" t="s">
        <v>488</v>
      </c>
      <c r="C3" s="54" t="s">
        <v>676</v>
      </c>
      <c r="D3" s="11"/>
      <c r="E3" s="11"/>
      <c r="F3" s="54" t="s">
        <v>677</v>
      </c>
      <c r="G3" s="54" t="s">
        <v>677</v>
      </c>
      <c r="H3" s="54"/>
      <c r="I3" s="56" t="s">
        <v>678</v>
      </c>
      <c r="J3" s="54" t="s">
        <v>653</v>
      </c>
      <c r="K3" s="21" t="s">
        <v>624</v>
      </c>
      <c r="L3" s="21" t="s">
        <v>679</v>
      </c>
      <c r="M3" s="59" t="s">
        <v>672</v>
      </c>
      <c r="N3" s="22"/>
      <c r="O3" s="28" t="s">
        <v>680</v>
      </c>
      <c r="P3" s="15" t="s">
        <v>681</v>
      </c>
    </row>
  </sheetData>
  <conditionalFormatting sqref="A2:P3 R2:XFD3">
    <cfRule type="containsText" dxfId="70" priority="7" operator="containsText" text="JORDEJER GENNEMGÅR">
      <formula>NOT(ISERROR(SEARCH("JORDEJER GENNEMGÅR",A2)))</formula>
    </cfRule>
    <cfRule type="containsText" dxfId="69" priority="8" operator="containsText" text="CLOSING/SIGNING">
      <formula>NOT(ISERROR(SEARCH("CLOSING/SIGNING",A2)))</formula>
    </cfRule>
    <cfRule type="containsText" dxfId="68" priority="9" operator="containsText" text="Send Aftale">
      <formula>NOT(ISERROR(SEARCH("Send Aftale",A2)))</formula>
    </cfRule>
    <cfRule type="containsText" dxfId="67" priority="10" operator="containsText" text="Sendt til DLA">
      <formula>NOT(ISERROR(SEARCH("Sendt til DLA",A2)))</formula>
    </cfRule>
    <cfRule type="containsText" dxfId="66" priority="11" operator="containsText" text="Lav Aftaleudkast">
      <formula>NOT(ISERROR(SEARCH("Lav Aftaleudkast",A2)))</formula>
    </cfRule>
    <cfRule type="containsText" dxfId="65" priority="12" operator="containsText" text="AFTALE SENDT TIL JORDEJER">
      <formula>NOT(ISERROR(SEARCH("AFTALE SENDT TIL JORDEJER",A2)))</formula>
    </cfRule>
    <cfRule type="containsText" dxfId="64" priority="13" operator="containsText" text="Sidste forhandlinger">
      <formula>NOT(ISERROR(SEARCH("Sidste forhandlinger",A2)))</formula>
    </cfRule>
  </conditionalFormatting>
  <conditionalFormatting sqref="A1:R1 T1:XFD1">
    <cfRule type="containsText" dxfId="63" priority="1" operator="containsText" text="JORDEJER GENNEMGÅR">
      <formula>NOT(ISERROR(SEARCH("JORDEJER GENNEMGÅR",A1)))</formula>
    </cfRule>
    <cfRule type="containsText" dxfId="62" priority="2" operator="containsText" text="CLOSING/SIGNING">
      <formula>NOT(ISERROR(SEARCH("CLOSING/SIGNING",A1)))</formula>
    </cfRule>
    <cfRule type="containsText" dxfId="61" priority="3" operator="containsText" text="Send Aftale">
      <formula>NOT(ISERROR(SEARCH("Send Aftale",A1)))</formula>
    </cfRule>
    <cfRule type="containsText" dxfId="60" priority="4" operator="containsText" text="Sendt til DLA">
      <formula>NOT(ISERROR(SEARCH("Sendt til DLA",A1)))</formula>
    </cfRule>
    <cfRule type="containsText" dxfId="59" priority="5" operator="containsText" text="Lav Aftaleudkast">
      <formula>NOT(ISERROR(SEARCH("Lav Aftaleudkast",A1)))</formula>
    </cfRule>
    <cfRule type="containsText" dxfId="58" priority="6" operator="containsText" text="AFTALE SENDT TIL JORDEJER">
      <formula>NOT(ISERROR(SEARCH("AFTALE SENDT TIL JORDEJER",A1)))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CA0C80-071B-4E2B-85D3-9146F84F2005}">
          <x14:formula1>
            <xm:f>List!$A$3:$A$11</xm:f>
          </x14:formula1>
          <xm:sqref>P2 M2:M3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CF63E-9F96-4544-AA69-6ABDCD6BC0B9}">
  <dimension ref="A1:BH44"/>
  <sheetViews>
    <sheetView topLeftCell="A31" workbookViewId="0">
      <selection activeCell="K6" sqref="K6"/>
    </sheetView>
  </sheetViews>
  <sheetFormatPr defaultColWidth="8.7109375" defaultRowHeight="15" x14ac:dyDescent="0.25"/>
  <cols>
    <col min="1" max="1" width="38.28515625" style="197" bestFit="1" customWidth="1"/>
    <col min="2" max="2" width="12.7109375" style="197" bestFit="1" customWidth="1"/>
    <col min="3" max="3" width="18.7109375" style="198" customWidth="1"/>
    <col min="4" max="4" width="10.7109375" style="198" customWidth="1"/>
    <col min="5" max="5" width="8.7109375" style="197"/>
    <col min="6" max="6" width="9" style="197" bestFit="1" customWidth="1"/>
    <col min="7" max="7" width="19.28515625" style="197" customWidth="1"/>
    <col min="8" max="8" width="14.7109375" style="197" customWidth="1"/>
    <col min="9" max="9" width="18.7109375" style="197" customWidth="1"/>
    <col min="10" max="10" width="40.85546875" style="198" customWidth="1"/>
    <col min="11" max="11" width="15.5703125" style="197" bestFit="1" customWidth="1"/>
    <col min="12" max="16384" width="8.7109375" style="197"/>
  </cols>
  <sheetData>
    <row r="1" spans="1:60" x14ac:dyDescent="0.25">
      <c r="A1" s="216" t="s">
        <v>0</v>
      </c>
      <c r="B1" s="216" t="s">
        <v>1</v>
      </c>
      <c r="C1" s="215" t="s">
        <v>2</v>
      </c>
      <c r="D1" s="215" t="s">
        <v>3</v>
      </c>
      <c r="E1" s="216" t="s">
        <v>4</v>
      </c>
      <c r="F1" s="216" t="s">
        <v>5</v>
      </c>
      <c r="G1" s="216" t="s">
        <v>6</v>
      </c>
      <c r="H1" s="216" t="s">
        <v>7</v>
      </c>
      <c r="I1" s="216" t="s">
        <v>8</v>
      </c>
      <c r="J1" s="215" t="s">
        <v>11</v>
      </c>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c r="BH1" s="214"/>
    </row>
    <row r="2" spans="1:60" ht="45" x14ac:dyDescent="0.25">
      <c r="A2" s="205" t="s">
        <v>682</v>
      </c>
      <c r="B2" s="205" t="s">
        <v>126</v>
      </c>
      <c r="C2" s="208" t="s">
        <v>683</v>
      </c>
      <c r="D2" s="208" t="s">
        <v>684</v>
      </c>
      <c r="E2" s="205"/>
      <c r="F2" s="205"/>
      <c r="G2" s="205"/>
      <c r="H2" s="205"/>
      <c r="I2" s="205"/>
      <c r="J2" s="208" t="s">
        <v>685</v>
      </c>
      <c r="K2" s="205"/>
      <c r="L2" s="205"/>
      <c r="M2" s="205"/>
      <c r="N2" s="205"/>
      <c r="O2" s="205"/>
      <c r="P2" s="205"/>
      <c r="Q2" s="205"/>
      <c r="R2" s="205"/>
      <c r="S2" s="205"/>
      <c r="T2" s="205"/>
      <c r="U2" s="205"/>
      <c r="V2" s="205"/>
      <c r="W2" s="205"/>
      <c r="X2" s="205"/>
      <c r="Y2" s="205"/>
      <c r="Z2" s="205"/>
      <c r="AA2" s="205"/>
      <c r="AB2" s="205"/>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205"/>
      <c r="BF2" s="205"/>
      <c r="BG2" s="205"/>
      <c r="BH2" s="205"/>
    </row>
    <row r="3" spans="1:60" ht="30" x14ac:dyDescent="0.25">
      <c r="A3" s="205" t="s">
        <v>686</v>
      </c>
      <c r="B3" s="205" t="s">
        <v>126</v>
      </c>
      <c r="C3" s="208" t="s">
        <v>687</v>
      </c>
      <c r="D3" s="208" t="s">
        <v>688</v>
      </c>
      <c r="E3" s="205"/>
      <c r="F3" s="205"/>
      <c r="G3" s="205"/>
      <c r="H3" s="205"/>
      <c r="I3" s="205"/>
      <c r="J3" s="208" t="s">
        <v>689</v>
      </c>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205"/>
      <c r="BF3" s="205"/>
      <c r="BG3" s="205"/>
      <c r="BH3" s="205"/>
    </row>
    <row r="4" spans="1:60" x14ac:dyDescent="0.25">
      <c r="A4" s="197" t="s">
        <v>690</v>
      </c>
      <c r="B4" s="197" t="s">
        <v>138</v>
      </c>
      <c r="C4" s="198" t="s">
        <v>691</v>
      </c>
      <c r="D4" s="198" t="s">
        <v>692</v>
      </c>
      <c r="F4" s="204">
        <v>70000</v>
      </c>
      <c r="G4" s="197" t="s">
        <v>264</v>
      </c>
      <c r="H4" s="197" t="s">
        <v>441</v>
      </c>
      <c r="I4" s="197" t="s">
        <v>265</v>
      </c>
      <c r="J4" s="198" t="s">
        <v>693</v>
      </c>
    </row>
    <row r="5" spans="1:60" ht="30" x14ac:dyDescent="0.25">
      <c r="A5" s="197" t="s">
        <v>694</v>
      </c>
      <c r="B5" s="197" t="s">
        <v>138</v>
      </c>
      <c r="C5" s="198" t="s">
        <v>695</v>
      </c>
      <c r="E5" s="197" t="s">
        <v>696</v>
      </c>
      <c r="F5" s="204">
        <v>220000</v>
      </c>
      <c r="G5" s="197" t="s">
        <v>405</v>
      </c>
      <c r="J5" s="197" t="s">
        <v>697</v>
      </c>
    </row>
    <row r="6" spans="1:60" ht="45" x14ac:dyDescent="0.25">
      <c r="A6" s="197" t="s">
        <v>698</v>
      </c>
      <c r="B6" s="197" t="s">
        <v>138</v>
      </c>
      <c r="C6" s="198" t="s">
        <v>699</v>
      </c>
      <c r="D6" s="198" t="s">
        <v>700</v>
      </c>
      <c r="F6" s="204">
        <v>30000</v>
      </c>
      <c r="G6" s="197" t="s">
        <v>311</v>
      </c>
      <c r="I6" s="197" t="s">
        <v>317</v>
      </c>
      <c r="J6" s="198" t="s">
        <v>701</v>
      </c>
    </row>
    <row r="7" spans="1:60" x14ac:dyDescent="0.25">
      <c r="A7" s="206" t="s">
        <v>690</v>
      </c>
      <c r="B7" s="206" t="s">
        <v>138</v>
      </c>
      <c r="C7" s="207" t="s">
        <v>691</v>
      </c>
      <c r="D7" s="207" t="s">
        <v>692</v>
      </c>
      <c r="E7" s="206"/>
      <c r="F7" s="203">
        <v>70000</v>
      </c>
      <c r="G7" s="203" t="s">
        <v>264</v>
      </c>
      <c r="H7" s="203" t="s">
        <v>441</v>
      </c>
      <c r="I7" s="203" t="s">
        <v>265</v>
      </c>
      <c r="J7" s="207" t="s">
        <v>693</v>
      </c>
      <c r="K7" s="206"/>
      <c r="L7" s="206"/>
      <c r="M7" s="206"/>
      <c r="N7" s="206"/>
      <c r="O7" s="206"/>
      <c r="P7" s="202"/>
      <c r="Q7" s="202"/>
      <c r="R7" s="202"/>
      <c r="S7" s="202"/>
      <c r="T7" s="202"/>
      <c r="U7" s="202"/>
      <c r="V7" s="202"/>
      <c r="W7" s="202"/>
      <c r="X7" s="202"/>
      <c r="Y7" s="202"/>
      <c r="Z7" s="202"/>
      <c r="AA7" s="202"/>
      <c r="AB7" s="202"/>
      <c r="AC7" s="202"/>
      <c r="AD7" s="202"/>
      <c r="AE7" s="202"/>
      <c r="AF7" s="202"/>
      <c r="AG7" s="202"/>
      <c r="AH7" s="202"/>
      <c r="AI7" s="202"/>
      <c r="AJ7" s="202"/>
      <c r="AK7" s="202"/>
      <c r="AL7" s="202"/>
      <c r="AM7" s="202"/>
      <c r="AN7" s="202"/>
      <c r="AO7" s="202"/>
      <c r="AP7" s="202"/>
      <c r="AQ7" s="202"/>
      <c r="AR7" s="202"/>
      <c r="AS7" s="202"/>
      <c r="AT7" s="202"/>
      <c r="AU7" s="202"/>
      <c r="AV7" s="202"/>
      <c r="AW7" s="202"/>
      <c r="AX7" s="202"/>
      <c r="AY7" s="202"/>
      <c r="AZ7" s="202"/>
      <c r="BA7" s="202"/>
      <c r="BB7" s="202"/>
      <c r="BC7" s="202"/>
      <c r="BD7" s="202"/>
      <c r="BE7" s="202"/>
      <c r="BF7" s="202"/>
      <c r="BG7" s="202"/>
      <c r="BH7" s="202"/>
    </row>
    <row r="8" spans="1:60" ht="30" x14ac:dyDescent="0.25">
      <c r="A8" s="197" t="s">
        <v>702</v>
      </c>
      <c r="B8" s="197" t="s">
        <v>703</v>
      </c>
      <c r="C8" s="198" t="s">
        <v>704</v>
      </c>
      <c r="D8" s="198" t="s">
        <v>705</v>
      </c>
      <c r="J8" s="198" t="s">
        <v>706</v>
      </c>
      <c r="K8" s="205"/>
    </row>
    <row r="9" spans="1:60" ht="30" x14ac:dyDescent="0.25">
      <c r="A9" s="197" t="s">
        <v>707</v>
      </c>
      <c r="B9" s="197" t="s">
        <v>217</v>
      </c>
      <c r="C9" s="198" t="s">
        <v>708</v>
      </c>
      <c r="D9" s="198" t="s">
        <v>709</v>
      </c>
      <c r="F9" s="204">
        <v>17027</v>
      </c>
      <c r="G9" s="197" t="s">
        <v>311</v>
      </c>
      <c r="I9" s="197" t="s">
        <v>710</v>
      </c>
      <c r="J9" s="198" t="s">
        <v>711</v>
      </c>
    </row>
    <row r="10" spans="1:60" ht="30" x14ac:dyDescent="0.25">
      <c r="A10" s="197" t="s">
        <v>712</v>
      </c>
      <c r="B10" s="197" t="s">
        <v>217</v>
      </c>
      <c r="C10" s="198" t="s">
        <v>713</v>
      </c>
      <c r="D10" s="198" t="s">
        <v>714</v>
      </c>
      <c r="F10" s="204">
        <v>36987</v>
      </c>
      <c r="G10" s="197" t="s">
        <v>311</v>
      </c>
      <c r="I10" s="197" t="s">
        <v>710</v>
      </c>
      <c r="J10" s="198" t="s">
        <v>715</v>
      </c>
    </row>
    <row r="11" spans="1:60" ht="30" x14ac:dyDescent="0.25">
      <c r="A11" s="197" t="s">
        <v>716</v>
      </c>
      <c r="B11" s="197" t="s">
        <v>217</v>
      </c>
      <c r="C11" s="198" t="s">
        <v>717</v>
      </c>
      <c r="D11" s="198" t="s">
        <v>718</v>
      </c>
      <c r="F11" s="204">
        <v>31513</v>
      </c>
      <c r="G11" s="197" t="s">
        <v>311</v>
      </c>
      <c r="I11" s="197" t="s">
        <v>710</v>
      </c>
      <c r="J11" s="198" t="s">
        <v>719</v>
      </c>
    </row>
    <row r="12" spans="1:60" ht="30" x14ac:dyDescent="0.25">
      <c r="A12" s="202" t="s">
        <v>716</v>
      </c>
      <c r="B12" s="202" t="s">
        <v>720</v>
      </c>
      <c r="C12" s="94" t="s">
        <v>717</v>
      </c>
      <c r="D12" s="94" t="s">
        <v>718</v>
      </c>
      <c r="E12" s="202"/>
      <c r="F12" s="203">
        <v>31513</v>
      </c>
      <c r="G12" s="203" t="s">
        <v>311</v>
      </c>
      <c r="H12" s="203"/>
      <c r="I12" s="203" t="s">
        <v>710</v>
      </c>
      <c r="J12" s="94" t="s">
        <v>719</v>
      </c>
      <c r="K12" s="202"/>
      <c r="L12" s="202"/>
      <c r="M12" s="202"/>
      <c r="N12" s="202"/>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c r="BB12" s="202"/>
      <c r="BC12" s="202"/>
      <c r="BD12" s="202"/>
      <c r="BE12" s="202"/>
      <c r="BF12" s="202"/>
      <c r="BG12" s="202"/>
      <c r="BH12" s="202"/>
    </row>
    <row r="13" spans="1:60" ht="60" x14ac:dyDescent="0.25">
      <c r="A13" s="197" t="s">
        <v>721</v>
      </c>
      <c r="B13" s="197" t="s">
        <v>223</v>
      </c>
      <c r="C13" s="198" t="s">
        <v>722</v>
      </c>
      <c r="D13" s="198" t="s">
        <v>723</v>
      </c>
      <c r="J13" s="198" t="s">
        <v>724</v>
      </c>
      <c r="K13" s="205"/>
    </row>
    <row r="14" spans="1:60" x14ac:dyDescent="0.25">
      <c r="A14" s="197" t="s">
        <v>725</v>
      </c>
      <c r="B14" s="197" t="s">
        <v>175</v>
      </c>
      <c r="C14" s="198" t="s">
        <v>726</v>
      </c>
    </row>
    <row r="15" spans="1:60" ht="30" x14ac:dyDescent="0.25">
      <c r="A15" s="197" t="s">
        <v>727</v>
      </c>
      <c r="B15" s="197" t="s">
        <v>175</v>
      </c>
      <c r="C15" s="198" t="s">
        <v>728</v>
      </c>
      <c r="D15" s="198" t="s">
        <v>729</v>
      </c>
      <c r="F15" s="204">
        <v>25891</v>
      </c>
      <c r="G15" s="197" t="s">
        <v>264</v>
      </c>
      <c r="I15" s="197" t="s">
        <v>265</v>
      </c>
      <c r="J15" s="198" t="s">
        <v>730</v>
      </c>
    </row>
    <row r="16" spans="1:60" ht="75" x14ac:dyDescent="0.25">
      <c r="A16" s="197" t="s">
        <v>731</v>
      </c>
      <c r="B16" s="197" t="s">
        <v>175</v>
      </c>
      <c r="C16" s="198" t="s">
        <v>732</v>
      </c>
      <c r="D16" s="198" t="s">
        <v>733</v>
      </c>
      <c r="J16" s="198" t="s">
        <v>734</v>
      </c>
      <c r="K16" s="213"/>
    </row>
    <row r="17" spans="1:60" x14ac:dyDescent="0.25">
      <c r="A17" s="197" t="s">
        <v>735</v>
      </c>
      <c r="B17" s="197" t="s">
        <v>175</v>
      </c>
      <c r="C17" s="198" t="s">
        <v>736</v>
      </c>
      <c r="D17" s="198" t="s">
        <v>737</v>
      </c>
      <c r="J17" s="198" t="s">
        <v>738</v>
      </c>
    </row>
    <row r="18" spans="1:60" s="205" customFormat="1" ht="45" x14ac:dyDescent="0.25">
      <c r="A18" s="197" t="s">
        <v>739</v>
      </c>
      <c r="B18" s="197" t="s">
        <v>175</v>
      </c>
      <c r="C18" s="198" t="s">
        <v>740</v>
      </c>
      <c r="D18" s="198">
        <v>72366030</v>
      </c>
      <c r="E18" s="197"/>
      <c r="F18" s="197"/>
      <c r="G18" s="197"/>
      <c r="H18" s="197"/>
      <c r="I18" s="197"/>
      <c r="J18" s="198"/>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7"/>
      <c r="AT18" s="197"/>
      <c r="AU18" s="197"/>
      <c r="AV18" s="197"/>
      <c r="AW18" s="197"/>
      <c r="AX18" s="197"/>
      <c r="AY18" s="197"/>
      <c r="AZ18" s="197"/>
      <c r="BA18" s="197"/>
      <c r="BB18" s="197"/>
      <c r="BC18" s="197"/>
      <c r="BD18" s="197"/>
      <c r="BE18" s="197"/>
      <c r="BF18" s="197"/>
      <c r="BG18" s="197"/>
      <c r="BH18" s="197"/>
    </row>
    <row r="19" spans="1:60" s="205" customFormat="1" ht="60" x14ac:dyDescent="0.25">
      <c r="A19" s="197" t="s">
        <v>741</v>
      </c>
      <c r="B19" s="197" t="s">
        <v>192</v>
      </c>
      <c r="C19" s="198" t="s">
        <v>193</v>
      </c>
      <c r="D19" s="198" t="s">
        <v>742</v>
      </c>
      <c r="E19" s="197"/>
      <c r="F19" s="197"/>
      <c r="G19" s="197"/>
      <c r="H19" s="197"/>
      <c r="I19" s="197"/>
      <c r="J19" s="198"/>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c r="AL19" s="197"/>
      <c r="AM19" s="197"/>
      <c r="AN19" s="197"/>
      <c r="AO19" s="197"/>
      <c r="AP19" s="197"/>
      <c r="AQ19" s="197"/>
      <c r="AR19" s="197"/>
      <c r="AS19" s="197"/>
      <c r="AT19" s="197"/>
      <c r="AU19" s="197"/>
      <c r="AV19" s="197"/>
      <c r="AW19" s="197"/>
      <c r="AX19" s="197"/>
      <c r="AY19" s="197"/>
      <c r="AZ19" s="197"/>
      <c r="BA19" s="197"/>
      <c r="BB19" s="197"/>
      <c r="BC19" s="197"/>
      <c r="BD19" s="197"/>
      <c r="BE19" s="197"/>
      <c r="BF19" s="197"/>
      <c r="BG19" s="197"/>
      <c r="BH19" s="197"/>
    </row>
    <row r="20" spans="1:60" x14ac:dyDescent="0.25">
      <c r="A20" s="197" t="s">
        <v>743</v>
      </c>
      <c r="B20" s="197" t="s">
        <v>744</v>
      </c>
      <c r="C20" s="198" t="s">
        <v>745</v>
      </c>
      <c r="D20" s="198" t="s">
        <v>746</v>
      </c>
      <c r="J20" s="198" t="s">
        <v>747</v>
      </c>
    </row>
    <row r="21" spans="1:60" ht="45" x14ac:dyDescent="0.25">
      <c r="A21" s="197" t="s">
        <v>748</v>
      </c>
      <c r="B21" s="197" t="s">
        <v>744</v>
      </c>
      <c r="C21" s="198" t="s">
        <v>749</v>
      </c>
      <c r="D21" s="198" t="s">
        <v>750</v>
      </c>
      <c r="J21" s="198" t="s">
        <v>751</v>
      </c>
    </row>
    <row r="22" spans="1:60" ht="75" x14ac:dyDescent="0.25">
      <c r="A22" s="202" t="s">
        <v>752</v>
      </c>
      <c r="B22" s="202" t="s">
        <v>325</v>
      </c>
      <c r="C22" s="94" t="s">
        <v>753</v>
      </c>
      <c r="D22" s="94" t="s">
        <v>754</v>
      </c>
      <c r="E22" s="94" t="s">
        <v>755</v>
      </c>
      <c r="F22" s="212" t="s">
        <v>756</v>
      </c>
      <c r="G22" s="211">
        <v>2000000</v>
      </c>
      <c r="H22" s="211"/>
      <c r="I22" s="94" t="s">
        <v>588</v>
      </c>
      <c r="J22" s="94" t="s">
        <v>757</v>
      </c>
      <c r="K22" s="94"/>
      <c r="L22" s="202"/>
      <c r="M22" s="94"/>
      <c r="N22" s="210" t="s">
        <v>484</v>
      </c>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c r="BF22" s="202"/>
      <c r="BG22" s="202"/>
      <c r="BH22" s="202"/>
    </row>
    <row r="23" spans="1:60" x14ac:dyDescent="0.25">
      <c r="A23" s="205" t="s">
        <v>758</v>
      </c>
      <c r="B23" s="205" t="s">
        <v>325</v>
      </c>
      <c r="C23" s="208" t="s">
        <v>759</v>
      </c>
      <c r="D23" s="208" t="s">
        <v>595</v>
      </c>
      <c r="E23" s="205" t="s">
        <v>760</v>
      </c>
      <c r="F23" s="209">
        <v>43000</v>
      </c>
      <c r="G23" s="205" t="s">
        <v>348</v>
      </c>
      <c r="H23" s="205"/>
      <c r="I23" s="205" t="s">
        <v>265</v>
      </c>
      <c r="J23" s="208" t="s">
        <v>467</v>
      </c>
      <c r="K23" s="205"/>
      <c r="L23" s="205"/>
      <c r="M23" s="205"/>
      <c r="N23" s="205"/>
      <c r="O23" s="205"/>
      <c r="P23" s="205"/>
      <c r="Q23" s="205"/>
      <c r="R23" s="205"/>
      <c r="S23" s="205"/>
      <c r="T23" s="205"/>
      <c r="U23" s="205"/>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row>
    <row r="24" spans="1:60" ht="45" x14ac:dyDescent="0.25">
      <c r="A24" s="197" t="s">
        <v>761</v>
      </c>
      <c r="B24" s="197" t="s">
        <v>119</v>
      </c>
      <c r="C24" s="198" t="s">
        <v>762</v>
      </c>
      <c r="D24" s="198" t="s">
        <v>763</v>
      </c>
      <c r="J24" s="198" t="s">
        <v>764</v>
      </c>
    </row>
    <row r="25" spans="1:60" ht="60" x14ac:dyDescent="0.25">
      <c r="A25" s="197" t="s">
        <v>765</v>
      </c>
      <c r="B25" s="197" t="s">
        <v>168</v>
      </c>
      <c r="C25" s="198" t="s">
        <v>766</v>
      </c>
      <c r="D25" s="198" t="s">
        <v>767</v>
      </c>
      <c r="E25" s="197" t="s">
        <v>768</v>
      </c>
      <c r="F25" s="204">
        <v>25271</v>
      </c>
      <c r="G25" s="197" t="s">
        <v>311</v>
      </c>
      <c r="H25" s="197" t="s">
        <v>419</v>
      </c>
      <c r="I25" s="197" t="s">
        <v>265</v>
      </c>
      <c r="J25" s="198" t="s">
        <v>769</v>
      </c>
    </row>
    <row r="27" spans="1:60" ht="60" x14ac:dyDescent="0.25">
      <c r="A27" s="206" t="s">
        <v>765</v>
      </c>
      <c r="B27" s="206" t="s">
        <v>168</v>
      </c>
      <c r="C27" s="207" t="s">
        <v>766</v>
      </c>
      <c r="D27" s="207" t="s">
        <v>767</v>
      </c>
      <c r="E27" s="206" t="s">
        <v>768</v>
      </c>
      <c r="F27" s="203">
        <v>25271</v>
      </c>
      <c r="G27" s="203" t="s">
        <v>311</v>
      </c>
      <c r="H27" s="203" t="s">
        <v>419</v>
      </c>
      <c r="I27" s="203" t="s">
        <v>265</v>
      </c>
      <c r="J27" s="207" t="s">
        <v>769</v>
      </c>
      <c r="K27" s="206"/>
      <c r="L27" s="206"/>
      <c r="M27" s="206"/>
      <c r="N27" s="206"/>
      <c r="O27" s="206"/>
      <c r="P27" s="202"/>
      <c r="Q27" s="202"/>
      <c r="R27" s="202"/>
      <c r="S27" s="202"/>
      <c r="T27" s="202"/>
      <c r="U27" s="202"/>
      <c r="V27" s="202"/>
      <c r="W27" s="202"/>
      <c r="X27" s="202"/>
      <c r="Y27" s="202"/>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c r="AW27" s="202"/>
      <c r="AX27" s="202"/>
      <c r="AY27" s="202"/>
      <c r="AZ27" s="202"/>
      <c r="BA27" s="202"/>
      <c r="BB27" s="202"/>
      <c r="BC27" s="202"/>
      <c r="BD27" s="202"/>
      <c r="BE27" s="202"/>
      <c r="BF27" s="202"/>
      <c r="BG27" s="202"/>
      <c r="BH27" s="202"/>
    </row>
    <row r="28" spans="1:60" ht="30" x14ac:dyDescent="0.25">
      <c r="A28" s="206" t="s">
        <v>416</v>
      </c>
      <c r="B28" s="206" t="s">
        <v>168</v>
      </c>
      <c r="C28" s="207" t="s">
        <v>417</v>
      </c>
      <c r="D28" s="207" t="s">
        <v>418</v>
      </c>
      <c r="E28" s="206"/>
      <c r="F28" s="203">
        <v>39167</v>
      </c>
      <c r="G28" s="203" t="s">
        <v>311</v>
      </c>
      <c r="H28" s="203" t="s">
        <v>419</v>
      </c>
      <c r="I28" s="203" t="s">
        <v>420</v>
      </c>
      <c r="J28" s="207" t="s">
        <v>421</v>
      </c>
      <c r="K28" s="206"/>
      <c r="L28" s="206"/>
      <c r="M28" s="206"/>
      <c r="N28" s="206"/>
      <c r="O28" s="206"/>
      <c r="P28" s="206"/>
      <c r="Q28" s="206"/>
      <c r="R28" s="206"/>
      <c r="S28" s="206"/>
      <c r="T28" s="206"/>
      <c r="U28" s="206"/>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206"/>
      <c r="BF28" s="206"/>
      <c r="BG28" s="206"/>
      <c r="BH28" s="202"/>
    </row>
    <row r="29" spans="1:60" ht="30" x14ac:dyDescent="0.25">
      <c r="A29" s="197" t="s">
        <v>770</v>
      </c>
      <c r="B29" s="197" t="s">
        <v>261</v>
      </c>
      <c r="C29" s="198" t="s">
        <v>771</v>
      </c>
      <c r="F29" s="204">
        <v>80000</v>
      </c>
      <c r="G29" s="197" t="s">
        <v>264</v>
      </c>
      <c r="I29" s="197" t="s">
        <v>265</v>
      </c>
      <c r="J29" s="198" t="s">
        <v>772</v>
      </c>
    </row>
    <row r="30" spans="1:60" ht="90" x14ac:dyDescent="0.25">
      <c r="A30" s="197" t="s">
        <v>773</v>
      </c>
      <c r="B30" s="197" t="s">
        <v>261</v>
      </c>
      <c r="C30" s="198" t="s">
        <v>774</v>
      </c>
      <c r="D30" s="198" t="s">
        <v>775</v>
      </c>
      <c r="J30" s="198" t="s">
        <v>776</v>
      </c>
    </row>
    <row r="31" spans="1:60" ht="90" x14ac:dyDescent="0.25">
      <c r="A31" s="197" t="s">
        <v>777</v>
      </c>
      <c r="B31" s="197" t="s">
        <v>313</v>
      </c>
      <c r="C31" s="198" t="s">
        <v>778</v>
      </c>
      <c r="D31" s="198" t="s">
        <v>779</v>
      </c>
      <c r="J31" s="198" t="s">
        <v>780</v>
      </c>
    </row>
    <row r="32" spans="1:60" ht="45" x14ac:dyDescent="0.25">
      <c r="A32" s="197" t="s">
        <v>781</v>
      </c>
      <c r="B32" s="197" t="s">
        <v>313</v>
      </c>
      <c r="C32" s="198" t="s">
        <v>782</v>
      </c>
      <c r="D32" s="198" t="s">
        <v>783</v>
      </c>
      <c r="J32" s="197" t="s">
        <v>784</v>
      </c>
    </row>
    <row r="33" spans="1:60" ht="30" x14ac:dyDescent="0.25">
      <c r="A33" s="197" t="s">
        <v>785</v>
      </c>
      <c r="B33" s="197" t="s">
        <v>313</v>
      </c>
      <c r="C33" s="198" t="s">
        <v>786</v>
      </c>
      <c r="D33" s="198" t="s">
        <v>787</v>
      </c>
      <c r="E33" s="197" t="s">
        <v>788</v>
      </c>
      <c r="J33" s="198" t="s">
        <v>789</v>
      </c>
    </row>
    <row r="34" spans="1:60" s="202" customFormat="1" x14ac:dyDescent="0.25">
      <c r="A34" s="197" t="s">
        <v>790</v>
      </c>
      <c r="B34" s="197" t="s">
        <v>152</v>
      </c>
      <c r="C34" s="198" t="s">
        <v>791</v>
      </c>
      <c r="D34" s="198" t="s">
        <v>792</v>
      </c>
      <c r="E34" s="197"/>
      <c r="F34" s="197"/>
      <c r="G34" s="197"/>
      <c r="H34" s="197"/>
      <c r="I34" s="197"/>
      <c r="J34" s="198"/>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197"/>
      <c r="AJ34" s="197"/>
      <c r="AK34" s="197"/>
      <c r="AL34" s="197"/>
      <c r="AM34" s="197"/>
      <c r="AN34" s="197"/>
      <c r="AO34" s="197"/>
      <c r="AP34" s="197"/>
      <c r="AQ34" s="197"/>
      <c r="AR34" s="197"/>
      <c r="AS34" s="197"/>
      <c r="AT34" s="197"/>
      <c r="AU34" s="197"/>
      <c r="AV34" s="197"/>
      <c r="AW34" s="197"/>
      <c r="AX34" s="197"/>
      <c r="AY34" s="197"/>
      <c r="AZ34" s="197"/>
      <c r="BA34" s="197"/>
      <c r="BB34" s="197"/>
      <c r="BC34" s="197"/>
      <c r="BD34" s="197"/>
      <c r="BE34" s="197"/>
      <c r="BF34" s="197"/>
      <c r="BG34" s="197"/>
      <c r="BH34" s="197"/>
    </row>
    <row r="35" spans="1:60" s="205" customFormat="1" x14ac:dyDescent="0.25">
      <c r="A35" s="197" t="s">
        <v>793</v>
      </c>
      <c r="B35" s="197" t="s">
        <v>362</v>
      </c>
      <c r="C35" s="198" t="s">
        <v>794</v>
      </c>
      <c r="D35" s="198"/>
      <c r="E35" s="197"/>
      <c r="F35" s="204">
        <v>10000</v>
      </c>
      <c r="G35" s="197"/>
      <c r="H35" s="197"/>
      <c r="I35" s="197"/>
      <c r="J35" s="198"/>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197"/>
      <c r="BE35" s="197"/>
      <c r="BF35" s="197"/>
      <c r="BG35" s="197"/>
      <c r="BH35" s="197"/>
    </row>
    <row r="37" spans="1:60" s="202" customFormat="1" x14ac:dyDescent="0.25">
      <c r="A37" s="197" t="s">
        <v>795</v>
      </c>
      <c r="B37" s="197" t="s">
        <v>796</v>
      </c>
      <c r="C37" s="198"/>
      <c r="D37" s="198"/>
      <c r="E37" s="197"/>
      <c r="F37" s="197"/>
      <c r="G37" s="197"/>
      <c r="H37" s="197"/>
      <c r="I37" s="197"/>
      <c r="J37" s="198" t="s">
        <v>797</v>
      </c>
      <c r="K37" s="197"/>
      <c r="L37" s="197"/>
      <c r="M37" s="197"/>
      <c r="N37" s="197"/>
      <c r="O37" s="197"/>
      <c r="P37" s="197"/>
      <c r="Q37" s="197"/>
      <c r="R37" s="197"/>
      <c r="S37" s="197"/>
      <c r="T37" s="197"/>
      <c r="U37" s="197"/>
      <c r="V37" s="197"/>
      <c r="W37" s="197"/>
      <c r="X37" s="197"/>
      <c r="Y37" s="197"/>
      <c r="Z37" s="197"/>
      <c r="AA37" s="197"/>
      <c r="AB37" s="197"/>
      <c r="AC37" s="197"/>
      <c r="AD37" s="197"/>
      <c r="AE37" s="197"/>
      <c r="AF37" s="197"/>
      <c r="AG37" s="197"/>
      <c r="AH37" s="197"/>
      <c r="AI37" s="197"/>
      <c r="AJ37" s="197"/>
      <c r="AK37" s="197"/>
      <c r="AL37" s="197"/>
      <c r="AM37" s="197"/>
      <c r="AN37" s="197"/>
      <c r="AO37" s="197"/>
      <c r="AP37" s="197"/>
      <c r="AQ37" s="197"/>
      <c r="AR37" s="197"/>
      <c r="AS37" s="197"/>
      <c r="AT37" s="197"/>
      <c r="AU37" s="197"/>
      <c r="AV37" s="197"/>
      <c r="AW37" s="197"/>
      <c r="AX37" s="197"/>
      <c r="AY37" s="197"/>
      <c r="AZ37" s="197"/>
      <c r="BA37" s="197"/>
      <c r="BB37" s="197"/>
      <c r="BC37" s="197"/>
      <c r="BD37" s="197"/>
      <c r="BE37" s="197"/>
      <c r="BF37" s="197"/>
      <c r="BG37" s="197"/>
      <c r="BH37" s="197"/>
    </row>
    <row r="38" spans="1:60" s="202" customFormat="1" x14ac:dyDescent="0.25">
      <c r="A38" s="197" t="s">
        <v>798</v>
      </c>
      <c r="B38" s="197" t="s">
        <v>799</v>
      </c>
      <c r="C38" s="198" t="s">
        <v>800</v>
      </c>
      <c r="D38" s="198" t="s">
        <v>801</v>
      </c>
      <c r="E38" s="197"/>
      <c r="F38" s="204">
        <v>15000</v>
      </c>
      <c r="G38" s="197" t="s">
        <v>264</v>
      </c>
      <c r="H38" s="197"/>
      <c r="I38" s="197" t="s">
        <v>265</v>
      </c>
      <c r="J38" s="198" t="s">
        <v>377</v>
      </c>
      <c r="K38" s="197"/>
      <c r="L38" s="197"/>
      <c r="M38" s="197"/>
      <c r="N38" s="197"/>
      <c r="O38" s="197"/>
      <c r="P38" s="197"/>
      <c r="Q38" s="197"/>
      <c r="R38" s="197"/>
      <c r="S38" s="197"/>
      <c r="T38" s="197"/>
      <c r="U38" s="197"/>
      <c r="V38" s="197"/>
      <c r="W38" s="197"/>
      <c r="X38" s="197"/>
      <c r="Y38" s="197"/>
      <c r="Z38" s="197"/>
      <c r="AA38" s="197"/>
      <c r="AB38" s="197"/>
      <c r="AC38" s="197"/>
      <c r="AD38" s="197"/>
      <c r="AE38" s="197"/>
      <c r="AF38" s="197"/>
      <c r="AG38" s="197"/>
      <c r="AH38" s="197"/>
      <c r="AI38" s="197"/>
      <c r="AJ38" s="197"/>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row>
    <row r="39" spans="1:60" s="202" customFormat="1" x14ac:dyDescent="0.25">
      <c r="A39" s="197" t="s">
        <v>802</v>
      </c>
      <c r="B39" s="197" t="s">
        <v>799</v>
      </c>
      <c r="C39" s="198" t="s">
        <v>803</v>
      </c>
      <c r="D39" s="198" t="s">
        <v>804</v>
      </c>
      <c r="E39" s="197"/>
      <c r="F39" s="197"/>
      <c r="G39" s="197"/>
      <c r="H39" s="197"/>
      <c r="I39" s="197"/>
      <c r="J39" s="198" t="s">
        <v>805</v>
      </c>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row>
    <row r="40" spans="1:60" s="202" customFormat="1" x14ac:dyDescent="0.25">
      <c r="A40" s="202" t="s">
        <v>802</v>
      </c>
      <c r="B40" s="202" t="s">
        <v>799</v>
      </c>
      <c r="C40" s="94" t="s">
        <v>803</v>
      </c>
      <c r="D40" s="94" t="s">
        <v>804</v>
      </c>
      <c r="F40" s="203"/>
      <c r="G40" s="203"/>
      <c r="H40" s="203"/>
      <c r="I40" s="203"/>
      <c r="J40" s="94" t="s">
        <v>805</v>
      </c>
    </row>
    <row r="42" spans="1:60" customFormat="1" ht="66.599999999999994" customHeight="1" x14ac:dyDescent="0.25">
      <c r="A42" s="18" t="s">
        <v>806</v>
      </c>
      <c r="B42" s="11" t="s">
        <v>807</v>
      </c>
      <c r="C42" s="18" t="s">
        <v>808</v>
      </c>
      <c r="D42" s="11">
        <v>20727207</v>
      </c>
      <c r="E42" s="11"/>
      <c r="F42" s="18" t="s">
        <v>809</v>
      </c>
      <c r="G42" s="11" t="s">
        <v>810</v>
      </c>
      <c r="H42" s="11" t="s">
        <v>811</v>
      </c>
      <c r="I42" s="18"/>
      <c r="J42" s="201">
        <v>2200000</v>
      </c>
      <c r="K42" s="18" t="s">
        <v>653</v>
      </c>
      <c r="L42" s="14" t="s">
        <v>624</v>
      </c>
      <c r="M42" s="18" t="s">
        <v>812</v>
      </c>
      <c r="N42" s="59" t="s">
        <v>557</v>
      </c>
      <c r="O42" s="59"/>
      <c r="P42" t="s">
        <v>813</v>
      </c>
      <c r="Q42" s="22" t="s">
        <v>814</v>
      </c>
      <c r="R42" s="15" t="s">
        <v>815</v>
      </c>
      <c r="S42" s="15" t="s">
        <v>816</v>
      </c>
      <c r="T42" s="15" t="s">
        <v>817</v>
      </c>
    </row>
    <row r="43" spans="1:60" s="15" customFormat="1" ht="30" x14ac:dyDescent="0.25">
      <c r="A43" s="15" t="s">
        <v>818</v>
      </c>
      <c r="B43" s="15" t="s">
        <v>819</v>
      </c>
      <c r="C43" s="15" t="s">
        <v>820</v>
      </c>
      <c r="D43" s="18" t="s">
        <v>821</v>
      </c>
      <c r="F43" s="200" t="s">
        <v>822</v>
      </c>
      <c r="G43" s="199" t="s">
        <v>823</v>
      </c>
      <c r="H43" s="199"/>
      <c r="I43" s="199"/>
      <c r="J43" s="14"/>
      <c r="K43" s="14"/>
      <c r="L43" s="14"/>
    </row>
    <row r="44" spans="1:60" customFormat="1" ht="195" x14ac:dyDescent="0.25">
      <c r="A44" t="s">
        <v>427</v>
      </c>
      <c r="B44" t="s">
        <v>824</v>
      </c>
      <c r="C44" t="s">
        <v>544</v>
      </c>
      <c r="D44" t="s">
        <v>430</v>
      </c>
      <c r="E44" t="s">
        <v>825</v>
      </c>
      <c r="F44" s="11" t="s">
        <v>826</v>
      </c>
      <c r="G44" t="s">
        <v>827</v>
      </c>
      <c r="H44" t="s">
        <v>828</v>
      </c>
      <c r="I44" t="s">
        <v>810</v>
      </c>
      <c r="K44" s="15" t="s">
        <v>829</v>
      </c>
      <c r="L44" s="15" t="s">
        <v>830</v>
      </c>
      <c r="M44" s="15" t="s">
        <v>391</v>
      </c>
      <c r="N44" s="15" t="s">
        <v>831</v>
      </c>
      <c r="O44" s="15" t="s">
        <v>460</v>
      </c>
      <c r="P44" s="15" t="s">
        <v>832</v>
      </c>
      <c r="Q44" s="15"/>
    </row>
  </sheetData>
  <autoFilter ref="A1:BH1" xr:uid="{C95461FB-301F-4310-90FC-201FEF38F8E7}">
    <sortState xmlns:xlrd2="http://schemas.microsoft.com/office/spreadsheetml/2017/richdata2" ref="A2:BH40">
      <sortCondition ref="B1"/>
    </sortState>
  </autoFilter>
  <conditionalFormatting sqref="A42:O42 Q42 U42:XFD42">
    <cfRule type="containsText" dxfId="57" priority="2" operator="containsText" text="JORDEJER GENNEMGÅR">
      <formula>NOT(ISERROR(SEARCH("JORDEJER GENNEMGÅR",A42)))</formula>
    </cfRule>
    <cfRule type="containsText" dxfId="56" priority="13" operator="containsText" text="AFTALE SENDT TIL JORDEJER">
      <formula>NOT(ISERROR(SEARCH("AFTALE SENDT TIL JORDEJER",A42)))</formula>
    </cfRule>
    <cfRule type="containsText" dxfId="55" priority="14" operator="containsText" text="Sidste forhandlinger">
      <formula>NOT(ISERROR(SEARCH("Sidste forhandlinger",A42)))</formula>
    </cfRule>
  </conditionalFormatting>
  <conditionalFormatting sqref="A42:O42 Q42">
    <cfRule type="containsText" dxfId="54" priority="9" operator="containsText" text="CLOSING/SIGNING">
      <formula>NOT(ISERROR(SEARCH("CLOSING/SIGNING",A42)))</formula>
    </cfRule>
    <cfRule type="containsText" dxfId="53" priority="10" operator="containsText" text="Send Aftale">
      <formula>NOT(ISERROR(SEARCH("Send Aftale",A42)))</formula>
    </cfRule>
    <cfRule type="containsText" dxfId="52" priority="11" operator="containsText" text="Sendt til DLA">
      <formula>NOT(ISERROR(SEARCH("Sendt til DLA",A42)))</formula>
    </cfRule>
    <cfRule type="containsText" dxfId="51" priority="12" operator="containsText" text="Lav Aftaleudkast">
      <formula>NOT(ISERROR(SEARCH("Lav Aftaleudkast",A42)))</formula>
    </cfRule>
  </conditionalFormatting>
  <conditionalFormatting sqref="A34:XFD34">
    <cfRule type="containsText" dxfId="50" priority="17" operator="containsText" text="Send Aftale">
      <formula>NOT(ISERROR(SEARCH("Send Aftale",A34)))</formula>
    </cfRule>
    <cfRule type="containsText" dxfId="49" priority="18" operator="containsText" text="Sendt til DLA">
      <formula>NOT(ISERROR(SEARCH("Sendt til DLA",A34)))</formula>
    </cfRule>
    <cfRule type="containsText" dxfId="48" priority="19" operator="containsText" text="Lav Aftaleudkast">
      <formula>NOT(ISERROR(SEARCH("Lav Aftaleudkast",A34)))</formula>
    </cfRule>
    <cfRule type="containsText" dxfId="47" priority="20" operator="containsText" text="Aftale Sendt">
      <formula>NOT(ISERROR(SEARCH("Aftale Sendt",A34)))</formula>
    </cfRule>
    <cfRule type="containsText" dxfId="46" priority="21" operator="containsText" text="Sidste forhandlinger">
      <formula>NOT(ISERROR(SEARCH("Sidste forhandlinger",A34)))</formula>
    </cfRule>
  </conditionalFormatting>
  <conditionalFormatting sqref="C39">
    <cfRule type="duplicateValues" dxfId="45" priority="16"/>
  </conditionalFormatting>
  <conditionalFormatting sqref="C40">
    <cfRule type="duplicateValues" dxfId="44" priority="15"/>
  </conditionalFormatting>
  <conditionalFormatting sqref="C43">
    <cfRule type="duplicateValues" dxfId="43" priority="1"/>
  </conditionalFormatting>
  <conditionalFormatting sqref="S42:T42">
    <cfRule type="containsText" dxfId="42" priority="7" operator="containsText" text="Aftale Sendt">
      <formula>NOT(ISERROR(SEARCH("Aftale Sendt",S42)))</formula>
    </cfRule>
    <cfRule type="containsText" dxfId="41" priority="8" operator="containsText" text="Sidste forhandlinger">
      <formula>NOT(ISERROR(SEARCH("Sidste forhandlinger",S42)))</formula>
    </cfRule>
  </conditionalFormatting>
  <conditionalFormatting sqref="S42:XFD42">
    <cfRule type="containsText" dxfId="40" priority="3" operator="containsText" text="CLOSING/SIGNING">
      <formula>NOT(ISERROR(SEARCH("CLOSING/SIGNING",S42)))</formula>
    </cfRule>
    <cfRule type="containsText" dxfId="39" priority="4" operator="containsText" text="Send Aftale">
      <formula>NOT(ISERROR(SEARCH("Send Aftale",S42)))</formula>
    </cfRule>
    <cfRule type="containsText" dxfId="38" priority="5" operator="containsText" text="Sendt til DLA">
      <formula>NOT(ISERROR(SEARCH("Sendt til DLA",S42)))</formula>
    </cfRule>
    <cfRule type="containsText" dxfId="37" priority="6" operator="containsText" text="Lav Aftaleudkast">
      <formula>NOT(ISERROR(SEARCH("Lav Aftaleudkast",S42)))</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41227-96E0-4A5C-9354-57E598739687}">
  <dimension ref="A1:J10"/>
  <sheetViews>
    <sheetView workbookViewId="0"/>
  </sheetViews>
  <sheetFormatPr defaultRowHeight="15" x14ac:dyDescent="0.25"/>
  <cols>
    <col min="1" max="1" width="38.28515625" bestFit="1" customWidth="1"/>
    <col min="2" max="2" width="16" customWidth="1"/>
    <col min="3" max="3" width="20.28515625" style="15" customWidth="1"/>
    <col min="4" max="4" width="10.7109375" customWidth="1"/>
    <col min="5" max="5" width="13.7109375" style="15" customWidth="1"/>
    <col min="6" max="6" width="7.85546875" style="191" customWidth="1"/>
    <col min="7" max="7" width="11.85546875" style="15" customWidth="1"/>
    <col min="8" max="8" width="10.42578125" style="15" customWidth="1"/>
    <col min="9" max="9" width="17.28515625" style="15" customWidth="1"/>
    <col min="10" max="10" width="40.28515625" style="15" customWidth="1"/>
  </cols>
  <sheetData>
    <row r="1" spans="1:10" s="1" customFormat="1" ht="30" x14ac:dyDescent="0.25">
      <c r="A1" s="48" t="s">
        <v>0</v>
      </c>
      <c r="B1" s="48" t="s">
        <v>1</v>
      </c>
      <c r="C1" s="69" t="s">
        <v>2</v>
      </c>
      <c r="D1" s="48" t="s">
        <v>3</v>
      </c>
      <c r="E1" s="69" t="s">
        <v>4</v>
      </c>
      <c r="F1" s="192" t="s">
        <v>5</v>
      </c>
      <c r="G1" s="69" t="s">
        <v>6</v>
      </c>
      <c r="H1" s="69" t="s">
        <v>7</v>
      </c>
      <c r="I1" s="69" t="s">
        <v>8</v>
      </c>
      <c r="J1" s="69" t="s">
        <v>11</v>
      </c>
    </row>
    <row r="2" spans="1:10" ht="45" x14ac:dyDescent="0.25">
      <c r="A2" t="s">
        <v>833</v>
      </c>
      <c r="B2" t="s">
        <v>834</v>
      </c>
      <c r="C2" s="15" t="s">
        <v>835</v>
      </c>
      <c r="D2" t="s">
        <v>836</v>
      </c>
      <c r="E2" s="15" t="s">
        <v>837</v>
      </c>
      <c r="H2" s="15" t="s">
        <v>838</v>
      </c>
      <c r="I2" s="15" t="s">
        <v>839</v>
      </c>
    </row>
    <row r="3" spans="1:10" x14ac:dyDescent="0.25">
      <c r="A3" t="s">
        <v>840</v>
      </c>
      <c r="B3" t="s">
        <v>38</v>
      </c>
      <c r="C3" s="15" t="s">
        <v>841</v>
      </c>
      <c r="J3" s="15" t="s">
        <v>842</v>
      </c>
    </row>
    <row r="4" spans="1:10" ht="60" x14ac:dyDescent="0.25">
      <c r="A4" t="s">
        <v>843</v>
      </c>
      <c r="B4" t="s">
        <v>844</v>
      </c>
      <c r="C4" s="15" t="s">
        <v>845</v>
      </c>
      <c r="D4" t="s">
        <v>846</v>
      </c>
      <c r="F4" s="191">
        <v>48768</v>
      </c>
      <c r="H4" s="15" t="s">
        <v>65</v>
      </c>
      <c r="I4" s="15" t="s">
        <v>847</v>
      </c>
      <c r="J4" s="15" t="s">
        <v>848</v>
      </c>
    </row>
    <row r="5" spans="1:10" ht="60" x14ac:dyDescent="0.25">
      <c r="A5" t="s">
        <v>849</v>
      </c>
      <c r="B5" t="s">
        <v>850</v>
      </c>
      <c r="C5" s="15" t="s">
        <v>851</v>
      </c>
      <c r="D5" t="s">
        <v>852</v>
      </c>
      <c r="F5" s="191">
        <v>49476</v>
      </c>
      <c r="H5" s="15" t="s">
        <v>84</v>
      </c>
      <c r="I5" s="15" t="s">
        <v>853</v>
      </c>
      <c r="J5" s="15" t="s">
        <v>854</v>
      </c>
    </row>
    <row r="6" spans="1:10" x14ac:dyDescent="0.25">
      <c r="A6" t="s">
        <v>855</v>
      </c>
      <c r="B6" t="s">
        <v>856</v>
      </c>
      <c r="C6" s="15" t="s">
        <v>857</v>
      </c>
      <c r="D6" t="s">
        <v>858</v>
      </c>
    </row>
    <row r="7" spans="1:10" ht="60" x14ac:dyDescent="0.25">
      <c r="A7" t="s">
        <v>859</v>
      </c>
      <c r="B7" t="s">
        <v>70</v>
      </c>
      <c r="C7" s="15" t="s">
        <v>860</v>
      </c>
      <c r="D7" t="s">
        <v>861</v>
      </c>
      <c r="E7" s="15" t="s">
        <v>862</v>
      </c>
      <c r="J7" s="15" t="s">
        <v>863</v>
      </c>
    </row>
    <row r="8" spans="1:10" x14ac:dyDescent="0.25">
      <c r="A8" t="s">
        <v>864</v>
      </c>
      <c r="B8" t="s">
        <v>70</v>
      </c>
      <c r="C8" s="15" t="s">
        <v>865</v>
      </c>
      <c r="D8" t="s">
        <v>866</v>
      </c>
      <c r="J8" s="329" t="s">
        <v>867</v>
      </c>
    </row>
    <row r="9" spans="1:10" ht="45" x14ac:dyDescent="0.25">
      <c r="A9" t="s">
        <v>868</v>
      </c>
      <c r="B9" t="s">
        <v>70</v>
      </c>
      <c r="C9" s="15" t="s">
        <v>869</v>
      </c>
      <c r="D9" s="15" t="s">
        <v>870</v>
      </c>
      <c r="J9" s="329"/>
    </row>
    <row r="10" spans="1:10" ht="30" x14ac:dyDescent="0.25">
      <c r="A10" t="s">
        <v>871</v>
      </c>
      <c r="B10" t="s">
        <v>70</v>
      </c>
      <c r="C10" s="15" t="s">
        <v>872</v>
      </c>
      <c r="D10" t="s">
        <v>873</v>
      </c>
      <c r="J10" s="15" t="s">
        <v>874</v>
      </c>
    </row>
  </sheetData>
  <mergeCells count="1">
    <mergeCell ref="J8:J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1AA0E-E5DE-45FF-9C25-883CCA0B5669}">
  <dimension ref="A1:L2"/>
  <sheetViews>
    <sheetView workbookViewId="0"/>
  </sheetViews>
  <sheetFormatPr defaultRowHeight="15" x14ac:dyDescent="0.25"/>
  <cols>
    <col min="1" max="1" width="15.85546875" bestFit="1" customWidth="1"/>
    <col min="2" max="2" width="10.7109375" bestFit="1" customWidth="1"/>
    <col min="3" max="3" width="22.7109375" bestFit="1" customWidth="1"/>
    <col min="4" max="4" width="10.7109375" bestFit="1" customWidth="1"/>
  </cols>
  <sheetData>
    <row r="1" spans="1:12" x14ac:dyDescent="0.25">
      <c r="A1" s="196" t="s">
        <v>0</v>
      </c>
      <c r="B1" s="196" t="s">
        <v>1</v>
      </c>
      <c r="C1" s="196" t="s">
        <v>2</v>
      </c>
      <c r="D1" s="196" t="s">
        <v>3</v>
      </c>
      <c r="E1" s="196" t="s">
        <v>4</v>
      </c>
      <c r="F1" s="195" t="s">
        <v>5</v>
      </c>
      <c r="G1" s="194" t="s">
        <v>6</v>
      </c>
      <c r="H1" s="194" t="s">
        <v>7</v>
      </c>
      <c r="I1" s="194" t="s">
        <v>8</v>
      </c>
      <c r="J1" s="194" t="s">
        <v>10</v>
      </c>
      <c r="K1" s="194" t="s">
        <v>11</v>
      </c>
      <c r="L1" s="26"/>
    </row>
    <row r="2" spans="1:12" x14ac:dyDescent="0.25">
      <c r="A2" s="26" t="s">
        <v>875</v>
      </c>
      <c r="B2" s="26" t="s">
        <v>876</v>
      </c>
      <c r="C2" s="26" t="s">
        <v>877</v>
      </c>
      <c r="D2" s="26" t="s">
        <v>878</v>
      </c>
      <c r="E2" s="26"/>
      <c r="F2" s="26"/>
      <c r="G2" s="26"/>
      <c r="H2" s="26"/>
      <c r="I2" s="26"/>
      <c r="J2" s="26"/>
      <c r="K2" s="193" t="s">
        <v>879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10BA1F0A624A4B986C96A0C0F883EE" ma:contentTypeVersion="14" ma:contentTypeDescription="Create a new document." ma:contentTypeScope="" ma:versionID="c0865c4c7e57002c46ec3aa762850bbf">
  <xsd:schema xmlns:xsd="http://www.w3.org/2001/XMLSchema" xmlns:xs="http://www.w3.org/2001/XMLSchema" xmlns:p="http://schemas.microsoft.com/office/2006/metadata/properties" xmlns:ns2="5b01eb9c-44a5-4536-b502-f157e16fb1e9" xmlns:ns3="6ffd9bb1-e365-490e-bc85-bd223f659d99" targetNamespace="http://schemas.microsoft.com/office/2006/metadata/properties" ma:root="true" ma:fieldsID="e3a36d9eeffd97885be3ef7d85cf422c" ns2:_="" ns3:_="">
    <xsd:import namespace="5b01eb9c-44a5-4536-b502-f157e16fb1e9"/>
    <xsd:import namespace="6ffd9bb1-e365-490e-bc85-bd223f659d9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01eb9c-44a5-4536-b502-f157e16fb1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bfa372-132d-4f48-bab5-eda3a8994ba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fd9bb1-e365-490e-bc85-bd223f659d9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4367dc6-7106-4910-bf22-8c9a9939091d}" ma:internalName="TaxCatchAll" ma:showField="CatchAllData" ma:web="6ffd9bb1-e365-490e-bc85-bd223f659d9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b01eb9c-44a5-4536-b502-f157e16fb1e9">
      <Terms xmlns="http://schemas.microsoft.com/office/infopath/2007/PartnerControls"/>
    </lcf76f155ced4ddcb4097134ff3c332f>
    <TaxCatchAll xmlns="6ffd9bb1-e365-490e-bc85-bd223f659d99" xsi:nil="true"/>
  </documentManagement>
</p:properties>
</file>

<file path=customXml/itemProps1.xml><?xml version="1.0" encoding="utf-8"?>
<ds:datastoreItem xmlns:ds="http://schemas.openxmlformats.org/officeDocument/2006/customXml" ds:itemID="{CE4442C8-5246-4BEF-8C74-079A9E699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01eb9c-44a5-4536-b502-f157e16fb1e9"/>
    <ds:schemaRef ds:uri="6ffd9bb1-e365-490e-bc85-bd223f659d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8F8D3D-5ADB-408E-B2EB-814C0044D217}">
  <ds:schemaRefs>
    <ds:schemaRef ds:uri="http://schemas.microsoft.com/sharepoint/v3/contenttype/forms"/>
  </ds:schemaRefs>
</ds:datastoreItem>
</file>

<file path=customXml/itemProps3.xml><?xml version="1.0" encoding="utf-8"?>
<ds:datastoreItem xmlns:ds="http://schemas.openxmlformats.org/officeDocument/2006/customXml" ds:itemID="{CB852506-25AD-4AC3-8C6E-4843E3CD979A}">
  <ds:schemaRefs>
    <ds:schemaRef ds:uri="http://schemas.microsoft.com/office/2006/metadata/properties"/>
    <ds:schemaRef ds:uri="http://schemas.microsoft.com/office/infopath/2007/PartnerControls"/>
    <ds:schemaRef ds:uri="5b01eb9c-44a5-4536-b502-f157e16fb1e9"/>
    <ds:schemaRef ds:uri="6ffd9bb1-e365-490e-bc85-bd223f659d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14</vt:i4>
      </vt:variant>
    </vt:vector>
  </HeadingPairs>
  <TitlesOfParts>
    <vt:vector size="14" baseType="lpstr">
      <vt:lpstr>LEAD IN (Fyn)</vt:lpstr>
      <vt:lpstr>LEAD IN (Jylland)</vt:lpstr>
      <vt:lpstr>LEAD IN (Sjælland)</vt:lpstr>
      <vt:lpstr>STEP 1 NEGOTIATION</vt:lpstr>
      <vt:lpstr>STEP 2 DLA</vt:lpstr>
      <vt:lpstr>STEP 3 CLOSED</vt:lpstr>
      <vt:lpstr>STEP 0 LOST Sjælland</vt:lpstr>
      <vt:lpstr>STEP 0 LOST Jylland</vt:lpstr>
      <vt:lpstr>STEP 0 LOST Fyn</vt:lpstr>
      <vt:lpstr>Usikre Resights</vt:lpstr>
      <vt:lpstr>List</vt:lpstr>
      <vt:lpstr>Reminders</vt:lpstr>
      <vt:lpstr>Clean</vt:lpstr>
      <vt:lpstr>Thomas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Magnus jensen</dc:creator>
  <cp:keywords/>
  <dc:description/>
  <cp:lastModifiedBy>Sebastian Jensen</cp:lastModifiedBy>
  <cp:revision/>
  <dcterms:created xsi:type="dcterms:W3CDTF">2023-06-27T08:33:30Z</dcterms:created>
  <dcterms:modified xsi:type="dcterms:W3CDTF">2023-09-25T12:44:31Z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0x0101008E10BA1F0A624A4B986C96A0C0F883EE</vt:lpwstr>
  </property>
</Properties>
</file>