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9180" windowHeight="781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D53" i="1" l="1"/>
  <c r="D58" i="1"/>
  <c r="D57" i="1"/>
  <c r="D38" i="1"/>
  <c r="D37" i="1"/>
  <c r="D61" i="1"/>
  <c r="D41" i="1"/>
  <c r="D54" i="1" l="1"/>
  <c r="D34" i="1"/>
  <c r="D33" i="1"/>
  <c r="D69" i="1"/>
  <c r="D70" i="1"/>
  <c r="D50" i="1"/>
  <c r="D49" i="1"/>
  <c r="D81" i="1"/>
  <c r="D80" i="1"/>
  <c r="D79" i="1"/>
  <c r="D68" i="1"/>
  <c r="D67" i="1"/>
  <c r="D65" i="1"/>
  <c r="D64" i="1"/>
  <c r="D63" i="1"/>
  <c r="D62" i="1"/>
  <c r="D60" i="1"/>
  <c r="D59" i="1"/>
  <c r="D56" i="1"/>
  <c r="D55" i="1"/>
  <c r="D52" i="1"/>
  <c r="D51" i="1"/>
  <c r="D48" i="1"/>
  <c r="D47" i="1"/>
  <c r="D46" i="1"/>
  <c r="D45" i="1"/>
  <c r="D44" i="1"/>
  <c r="D43" i="1"/>
  <c r="D42" i="1"/>
  <c r="D40" i="1"/>
  <c r="D39" i="1"/>
  <c r="D36" i="1"/>
  <c r="D35" i="1"/>
  <c r="D32" i="1"/>
  <c r="D31" i="1"/>
</calcChain>
</file>

<file path=xl/sharedStrings.xml><?xml version="1.0" encoding="utf-8"?>
<sst xmlns="http://schemas.openxmlformats.org/spreadsheetml/2006/main" count="41" uniqueCount="32">
  <si>
    <t>P Base [MW]</t>
  </si>
  <si>
    <t>V Base [kV]</t>
  </si>
  <si>
    <t>Num Linhas</t>
  </si>
  <si>
    <t>DATOS Líneas</t>
  </si>
  <si>
    <t>Barra i</t>
  </si>
  <si>
    <t>Barra j</t>
  </si>
  <si>
    <t>R [pu]</t>
  </si>
  <si>
    <t>X  [pu]</t>
  </si>
  <si>
    <t>Y/2 [pu]</t>
  </si>
  <si>
    <t>Datos Barras</t>
  </si>
  <si>
    <t>Gen</t>
  </si>
  <si>
    <t>Carga</t>
  </si>
  <si>
    <t>Barra</t>
  </si>
  <si>
    <t>Tipo</t>
  </si>
  <si>
    <t>V [pu]</t>
  </si>
  <si>
    <t>Ang [º]</t>
  </si>
  <si>
    <t>Tap</t>
  </si>
  <si>
    <t>Limites</t>
  </si>
  <si>
    <t>Dados em pu</t>
  </si>
  <si>
    <t>https://ece.uwaterloo.ca/~ccanizar/papers/IEEEBenchmarkTFreport.pdf</t>
  </si>
  <si>
    <t>Q [pu]</t>
  </si>
  <si>
    <t>P[pu]</t>
  </si>
  <si>
    <t>P [pu]</t>
  </si>
  <si>
    <t>Qmax [pu]</t>
  </si>
  <si>
    <t>Qmin [pu]</t>
  </si>
  <si>
    <t>Pmax [pu]</t>
  </si>
  <si>
    <t>Num Medidas</t>
  </si>
  <si>
    <t>Num Pseudo Medidas</t>
  </si>
  <si>
    <t>Medidas</t>
  </si>
  <si>
    <t>Valor [pu]</t>
  </si>
  <si>
    <t>Desv Padrão</t>
  </si>
  <si>
    <t>PSEUDO Medidas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</si>
</sst>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e.uwaterloo.ca/~ccanizar/papers/IEEEBenchmarkTF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topLeftCell="A10" workbookViewId="0">
      <selection activeCell="I18" sqref="I18"/>
    </sheetView>
  </sheetViews>
  <sheetFormatPr defaultColWidth="11.42578125" defaultRowHeight="15" x14ac:dyDescent="0.25"/>
  <cols>
    <col min="1" max="1" width="12.85546875" bestFit="1" customWidth="1"/>
    <col min="2" max="2" width="10.85546875" customWidth="1"/>
    <col min="3" max="3" width="8" bestFit="1" customWidth="1"/>
    <col min="4" max="4" width="11.42578125" customWidth="1"/>
    <col min="5" max="5" width="8" bestFit="1" customWidth="1"/>
    <col min="7" max="7" width="6.42578125" bestFit="1" customWidth="1"/>
    <col min="8" max="8" width="7.140625" bestFit="1" customWidth="1"/>
    <col min="10" max="10" width="13.28515625" bestFit="1" customWidth="1"/>
    <col min="11" max="11" width="13" bestFit="1" customWidth="1"/>
  </cols>
  <sheetData>
    <row r="1" spans="1:9" x14ac:dyDescent="0.25">
      <c r="A1" t="s">
        <v>0</v>
      </c>
      <c r="B1">
        <v>1</v>
      </c>
      <c r="D1" t="s">
        <v>18</v>
      </c>
      <c r="E1">
        <v>1</v>
      </c>
      <c r="I1" s="2" t="s">
        <v>19</v>
      </c>
    </row>
    <row r="2" spans="1:9" x14ac:dyDescent="0.25">
      <c r="A2" t="s">
        <v>1</v>
      </c>
      <c r="B2">
        <v>1</v>
      </c>
    </row>
    <row r="3" spans="1:9" x14ac:dyDescent="0.25">
      <c r="A3" t="s">
        <v>2</v>
      </c>
      <c r="B3">
        <v>20</v>
      </c>
    </row>
    <row r="4" spans="1:9" x14ac:dyDescent="0.25">
      <c r="A4" t="s">
        <v>26</v>
      </c>
      <c r="B4">
        <v>45</v>
      </c>
      <c r="D4" t="s">
        <v>27</v>
      </c>
      <c r="E4">
        <v>3</v>
      </c>
    </row>
    <row r="6" spans="1:9" x14ac:dyDescent="0.25">
      <c r="A6" s="1" t="s">
        <v>3</v>
      </c>
      <c r="B6" s="1"/>
      <c r="C6" s="1"/>
      <c r="D6" s="1"/>
      <c r="E6" s="1"/>
      <c r="F6" s="1"/>
    </row>
    <row r="7" spans="1:9" x14ac:dyDescent="0.25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16</v>
      </c>
    </row>
    <row r="8" spans="1:9" x14ac:dyDescent="0.25">
      <c r="A8" s="3">
        <v>1</v>
      </c>
      <c r="B8" s="3">
        <v>2</v>
      </c>
      <c r="C8" s="3">
        <v>1.9380000000000001E-2</v>
      </c>
      <c r="D8" s="3">
        <v>5.917E-2</v>
      </c>
      <c r="E8" s="3">
        <v>5.28E-2</v>
      </c>
      <c r="F8" s="3">
        <v>1</v>
      </c>
    </row>
    <row r="9" spans="1:9" x14ac:dyDescent="0.25">
      <c r="A9" s="3">
        <v>1</v>
      </c>
      <c r="B9" s="3">
        <v>5</v>
      </c>
      <c r="C9" s="3">
        <v>5.4030000000000002E-2</v>
      </c>
      <c r="D9" s="3">
        <v>0.22303999999999999</v>
      </c>
      <c r="E9" s="3">
        <v>4.9200000000000001E-2</v>
      </c>
      <c r="F9" s="3">
        <v>1</v>
      </c>
    </row>
    <row r="10" spans="1:9" x14ac:dyDescent="0.25">
      <c r="A10" s="3">
        <v>2</v>
      </c>
      <c r="B10" s="3">
        <v>3</v>
      </c>
      <c r="C10" s="3">
        <v>4.6989999999999997E-2</v>
      </c>
      <c r="D10" s="3">
        <v>0.19797000000000001</v>
      </c>
      <c r="E10" s="3">
        <v>4.3799999999999999E-2</v>
      </c>
      <c r="F10" s="3">
        <v>1</v>
      </c>
    </row>
    <row r="11" spans="1:9" x14ac:dyDescent="0.25">
      <c r="A11" s="3">
        <v>2</v>
      </c>
      <c r="B11" s="3">
        <v>4</v>
      </c>
      <c r="C11" s="3">
        <v>5.8110000000000002E-2</v>
      </c>
      <c r="D11" s="3">
        <v>0.17632</v>
      </c>
      <c r="E11" s="3">
        <v>3.7400000000000003E-2</v>
      </c>
      <c r="F11" s="3">
        <v>1</v>
      </c>
    </row>
    <row r="12" spans="1:9" x14ac:dyDescent="0.25">
      <c r="A12" s="3">
        <v>2</v>
      </c>
      <c r="B12" s="3">
        <v>5</v>
      </c>
      <c r="C12" s="3">
        <v>5.6950000000000001E-2</v>
      </c>
      <c r="D12" s="3">
        <v>0.17388000000000001</v>
      </c>
      <c r="E12" s="3">
        <v>3.4000000000000002E-2</v>
      </c>
      <c r="F12" s="3">
        <v>1</v>
      </c>
    </row>
    <row r="13" spans="1:9" x14ac:dyDescent="0.25">
      <c r="A13" s="3">
        <v>3</v>
      </c>
      <c r="B13" s="3">
        <v>4</v>
      </c>
      <c r="C13" s="3">
        <v>6.701E-2</v>
      </c>
      <c r="D13" s="3">
        <v>0.17102999999999999</v>
      </c>
      <c r="E13" s="3">
        <v>3.4599999999999999E-2</v>
      </c>
      <c r="F13" s="3">
        <v>1</v>
      </c>
    </row>
    <row r="14" spans="1:9" x14ac:dyDescent="0.25">
      <c r="A14" s="3">
        <v>4</v>
      </c>
      <c r="B14" s="3">
        <v>5</v>
      </c>
      <c r="C14" s="3">
        <v>1.3350000000000001E-2</v>
      </c>
      <c r="D14" s="3">
        <v>4.2110000000000002E-2</v>
      </c>
      <c r="E14" s="3">
        <v>1.2800000000000001E-2</v>
      </c>
      <c r="F14" s="3">
        <v>1</v>
      </c>
    </row>
    <row r="15" spans="1:9" x14ac:dyDescent="0.25">
      <c r="A15" s="3">
        <v>4</v>
      </c>
      <c r="B15" s="3">
        <v>7</v>
      </c>
      <c r="C15" s="3">
        <v>0</v>
      </c>
      <c r="D15" s="3">
        <v>0.20912</v>
      </c>
      <c r="E15" s="3">
        <v>0</v>
      </c>
      <c r="F15" s="3">
        <v>1</v>
      </c>
      <c r="G15" s="3">
        <v>0.97799999999999998</v>
      </c>
    </row>
    <row r="16" spans="1:9" x14ac:dyDescent="0.25">
      <c r="A16" s="3">
        <v>4</v>
      </c>
      <c r="B16" s="3">
        <v>9</v>
      </c>
      <c r="C16" s="3">
        <v>0</v>
      </c>
      <c r="D16" s="3">
        <v>0.55618000000000001</v>
      </c>
      <c r="E16" s="3">
        <v>0</v>
      </c>
      <c r="F16" s="3">
        <v>1</v>
      </c>
      <c r="G16" s="3">
        <v>0.96899999999999997</v>
      </c>
    </row>
    <row r="17" spans="1:8" x14ac:dyDescent="0.25">
      <c r="A17" s="3">
        <v>5</v>
      </c>
      <c r="B17" s="3">
        <v>6</v>
      </c>
      <c r="C17" s="3">
        <v>0</v>
      </c>
      <c r="D17" s="3">
        <v>0.25202000000000002</v>
      </c>
      <c r="E17" s="3">
        <v>0</v>
      </c>
      <c r="F17" s="3">
        <v>1</v>
      </c>
      <c r="G17" s="3">
        <v>0.93200000000000005</v>
      </c>
    </row>
    <row r="18" spans="1:8" x14ac:dyDescent="0.25">
      <c r="A18" s="3">
        <v>6</v>
      </c>
      <c r="B18" s="3">
        <v>11</v>
      </c>
      <c r="C18" s="3">
        <v>9.4979999999999995E-2</v>
      </c>
      <c r="D18" s="3">
        <v>0.19889999999999999</v>
      </c>
      <c r="E18" s="3">
        <v>0</v>
      </c>
      <c r="F18" s="3">
        <v>1</v>
      </c>
    </row>
    <row r="19" spans="1:8" x14ac:dyDescent="0.25">
      <c r="A19" s="3">
        <v>6</v>
      </c>
      <c r="B19" s="3">
        <v>12</v>
      </c>
      <c r="C19" s="3">
        <v>0.12291000000000001</v>
      </c>
      <c r="D19" s="3">
        <v>0.25580999999999998</v>
      </c>
      <c r="E19" s="3">
        <v>0</v>
      </c>
      <c r="F19" s="3">
        <v>1</v>
      </c>
    </row>
    <row r="20" spans="1:8" x14ac:dyDescent="0.25">
      <c r="A20" s="3">
        <v>6</v>
      </c>
      <c r="B20" s="3">
        <v>13</v>
      </c>
      <c r="C20" s="3">
        <v>6.615E-2</v>
      </c>
      <c r="D20" s="3">
        <v>0.13027</v>
      </c>
      <c r="E20" s="3">
        <v>0</v>
      </c>
      <c r="F20" s="3">
        <v>1</v>
      </c>
    </row>
    <row r="21" spans="1:8" x14ac:dyDescent="0.25">
      <c r="A21" s="3">
        <v>7</v>
      </c>
      <c r="B21" s="3">
        <v>8</v>
      </c>
      <c r="C21" s="3">
        <v>1.0000000000000001E-5</v>
      </c>
      <c r="D21" s="3">
        <v>0.17615</v>
      </c>
      <c r="E21" s="3">
        <v>0</v>
      </c>
      <c r="F21" s="3">
        <v>1</v>
      </c>
    </row>
    <row r="22" spans="1:8" x14ac:dyDescent="0.25">
      <c r="A22" s="3">
        <v>7</v>
      </c>
      <c r="B22" s="3">
        <v>9</v>
      </c>
      <c r="C22" s="3">
        <v>0</v>
      </c>
      <c r="D22" s="3">
        <v>0.1101</v>
      </c>
      <c r="E22" s="3">
        <v>0</v>
      </c>
      <c r="F22" s="3">
        <v>1</v>
      </c>
    </row>
    <row r="23" spans="1:8" x14ac:dyDescent="0.25">
      <c r="A23" s="3">
        <v>9</v>
      </c>
      <c r="B23" s="3">
        <v>10</v>
      </c>
      <c r="C23" s="3">
        <v>3.1809999999999998E-2</v>
      </c>
      <c r="D23" s="3">
        <v>8.4500000000000006E-2</v>
      </c>
      <c r="E23" s="3">
        <v>0</v>
      </c>
      <c r="F23" s="3">
        <v>1</v>
      </c>
    </row>
    <row r="24" spans="1:8" x14ac:dyDescent="0.25">
      <c r="A24" s="3">
        <v>9</v>
      </c>
      <c r="B24" s="3">
        <v>14</v>
      </c>
      <c r="C24" s="3">
        <v>0.12711</v>
      </c>
      <c r="D24" s="3">
        <v>0.27038000000000001</v>
      </c>
      <c r="E24" s="3">
        <v>0</v>
      </c>
      <c r="F24" s="3">
        <v>1</v>
      </c>
    </row>
    <row r="25" spans="1:8" x14ac:dyDescent="0.25">
      <c r="A25" s="3">
        <v>10</v>
      </c>
      <c r="B25" s="3">
        <v>11</v>
      </c>
      <c r="C25" s="3">
        <v>8.2049999999999998E-2</v>
      </c>
      <c r="D25" s="3">
        <v>0.19206999999999999</v>
      </c>
      <c r="E25" s="3">
        <v>0</v>
      </c>
      <c r="F25" s="3">
        <v>1</v>
      </c>
    </row>
    <row r="26" spans="1:8" x14ac:dyDescent="0.25">
      <c r="A26" s="3">
        <v>12</v>
      </c>
      <c r="B26" s="3">
        <v>13</v>
      </c>
      <c r="C26" s="3">
        <v>0.22092000000000001</v>
      </c>
      <c r="D26" s="3">
        <v>0.19988</v>
      </c>
      <c r="E26" s="3">
        <v>0</v>
      </c>
      <c r="F26" s="3">
        <v>1</v>
      </c>
    </row>
    <row r="27" spans="1:8" x14ac:dyDescent="0.25">
      <c r="A27" s="3">
        <v>13</v>
      </c>
      <c r="B27" s="3">
        <v>14</v>
      </c>
      <c r="C27" s="3">
        <v>0.17093</v>
      </c>
      <c r="D27" s="3">
        <v>0.34802</v>
      </c>
      <c r="E27" s="3">
        <v>0</v>
      </c>
      <c r="F27" s="3">
        <v>1</v>
      </c>
    </row>
    <row r="28" spans="1:8" x14ac:dyDescent="0.25">
      <c r="A28" s="3"/>
      <c r="B28" s="3"/>
      <c r="C28" s="3"/>
      <c r="D28" s="3"/>
      <c r="E28" s="3"/>
      <c r="F28" s="3"/>
    </row>
    <row r="29" spans="1:8" x14ac:dyDescent="0.25">
      <c r="A29" s="3" t="s">
        <v>28</v>
      </c>
      <c r="B29" s="3"/>
      <c r="C29" s="3"/>
      <c r="D29" s="3"/>
      <c r="E29" s="3"/>
      <c r="F29" s="3"/>
      <c r="G29" s="3"/>
      <c r="H29" s="3"/>
    </row>
    <row r="30" spans="1:8" x14ac:dyDescent="0.25">
      <c r="A30" s="3" t="s">
        <v>13</v>
      </c>
      <c r="B30" s="3" t="s">
        <v>4</v>
      </c>
      <c r="C30" s="3" t="s">
        <v>5</v>
      </c>
      <c r="D30" s="3" t="s">
        <v>29</v>
      </c>
      <c r="E30" s="3" t="s">
        <v>30</v>
      </c>
      <c r="F30" s="3"/>
      <c r="H30" s="3"/>
    </row>
    <row r="31" spans="1:8" x14ac:dyDescent="0.25">
      <c r="A31" s="3">
        <v>1</v>
      </c>
      <c r="B31" s="3">
        <v>1</v>
      </c>
      <c r="C31" s="3">
        <v>2</v>
      </c>
      <c r="D31" s="3">
        <f>157.533/100</f>
        <v>1.5753299999999999</v>
      </c>
      <c r="E31" s="3">
        <v>1</v>
      </c>
      <c r="F31" s="3"/>
      <c r="H31" s="4"/>
    </row>
    <row r="32" spans="1:8" x14ac:dyDescent="0.25">
      <c r="A32" s="3">
        <v>1</v>
      </c>
      <c r="B32" s="3">
        <v>1</v>
      </c>
      <c r="C32" s="3">
        <v>5</v>
      </c>
      <c r="D32" s="3">
        <f>74.467/100</f>
        <v>0.74466999999999994</v>
      </c>
      <c r="E32" s="3">
        <v>1</v>
      </c>
      <c r="F32" s="3"/>
      <c r="H32" s="3"/>
    </row>
    <row r="33" spans="1:8" x14ac:dyDescent="0.25">
      <c r="A33" s="3">
        <v>1</v>
      </c>
      <c r="B33" s="3">
        <v>2</v>
      </c>
      <c r="C33" s="3">
        <v>3</v>
      </c>
      <c r="D33" s="3">
        <f>71.467/100</f>
        <v>0.71467000000000003</v>
      </c>
      <c r="E33" s="3">
        <v>1</v>
      </c>
      <c r="F33" s="3"/>
      <c r="H33" s="3"/>
    </row>
    <row r="34" spans="1:8" x14ac:dyDescent="0.25">
      <c r="A34" s="3">
        <v>1</v>
      </c>
      <c r="B34" s="3">
        <v>2</v>
      </c>
      <c r="C34" s="3">
        <v>5</v>
      </c>
      <c r="D34" s="3">
        <f>38.786/100</f>
        <v>0.38786000000000004</v>
      </c>
      <c r="E34" s="3">
        <v>1</v>
      </c>
      <c r="F34" s="3"/>
      <c r="H34" s="3"/>
    </row>
    <row r="35" spans="1:8" x14ac:dyDescent="0.25">
      <c r="A35" s="3">
        <v>1</v>
      </c>
      <c r="B35" s="3">
        <v>4</v>
      </c>
      <c r="C35" s="3">
        <v>7</v>
      </c>
      <c r="D35" s="3">
        <f>24.843/100</f>
        <v>0.24843000000000001</v>
      </c>
      <c r="E35" s="3">
        <v>1</v>
      </c>
      <c r="F35" s="3"/>
      <c r="H35" s="3"/>
    </row>
    <row r="36" spans="1:8" x14ac:dyDescent="0.25">
      <c r="A36" s="3">
        <v>1</v>
      </c>
      <c r="B36" s="3">
        <v>4</v>
      </c>
      <c r="C36" s="3">
        <v>9</v>
      </c>
      <c r="D36" s="3">
        <f>15.048/100</f>
        <v>0.15048</v>
      </c>
      <c r="E36" s="3">
        <v>1</v>
      </c>
      <c r="F36" s="3"/>
      <c r="H36" s="3"/>
    </row>
    <row r="37" spans="1:8" s="11" customFormat="1" x14ac:dyDescent="0.25">
      <c r="A37" s="10">
        <v>1</v>
      </c>
      <c r="B37" s="10">
        <v>5</v>
      </c>
      <c r="C37" s="10">
        <v>6</v>
      </c>
      <c r="D37" s="10">
        <f>43.524/100</f>
        <v>0.43524000000000002</v>
      </c>
      <c r="E37" s="10">
        <v>1</v>
      </c>
      <c r="F37" s="10"/>
      <c r="H37" s="10"/>
    </row>
    <row r="38" spans="1:8" s="11" customFormat="1" x14ac:dyDescent="0.25">
      <c r="A38" s="10">
        <v>1</v>
      </c>
      <c r="B38" s="10">
        <v>6</v>
      </c>
      <c r="C38" s="10">
        <v>11</v>
      </c>
      <c r="D38" s="10">
        <f>6.863/100</f>
        <v>6.863000000000001E-2</v>
      </c>
      <c r="E38" s="10">
        <v>1</v>
      </c>
      <c r="F38" s="10"/>
      <c r="H38" s="10"/>
    </row>
    <row r="39" spans="1:8" x14ac:dyDescent="0.25">
      <c r="A39" s="3">
        <v>1</v>
      </c>
      <c r="B39" s="3">
        <v>6</v>
      </c>
      <c r="C39" s="3">
        <v>12</v>
      </c>
      <c r="D39" s="3">
        <f>7.851/100</f>
        <v>7.8509999999999996E-2</v>
      </c>
      <c r="E39" s="3">
        <v>1</v>
      </c>
      <c r="F39" s="3"/>
      <c r="H39" s="3"/>
    </row>
    <row r="40" spans="1:8" x14ac:dyDescent="0.25">
      <c r="A40" s="3">
        <v>1</v>
      </c>
      <c r="B40" s="3">
        <v>6</v>
      </c>
      <c r="C40" s="3">
        <v>13</v>
      </c>
      <c r="D40" s="3">
        <f>17.61/100</f>
        <v>0.17610000000000001</v>
      </c>
      <c r="E40" s="3">
        <v>1</v>
      </c>
      <c r="F40" s="3"/>
      <c r="H40" s="3"/>
    </row>
    <row r="41" spans="1:8" s="11" customFormat="1" x14ac:dyDescent="0.25">
      <c r="A41" s="10">
        <v>1</v>
      </c>
      <c r="B41" s="10">
        <v>7</v>
      </c>
      <c r="C41" s="10">
        <v>8</v>
      </c>
      <c r="D41" s="10">
        <f>-5/100</f>
        <v>-0.05</v>
      </c>
      <c r="E41" s="10">
        <v>1</v>
      </c>
      <c r="F41" s="10"/>
      <c r="H41" s="10"/>
    </row>
    <row r="42" spans="1:8" x14ac:dyDescent="0.25">
      <c r="A42" s="3">
        <v>1</v>
      </c>
      <c r="B42" s="3">
        <v>9</v>
      </c>
      <c r="C42" s="3">
        <v>10</v>
      </c>
      <c r="D42" s="3">
        <f>5.78/100</f>
        <v>5.7800000000000004E-2</v>
      </c>
      <c r="E42" s="3">
        <v>1</v>
      </c>
      <c r="F42" s="3"/>
      <c r="H42" s="3"/>
    </row>
    <row r="43" spans="1:8" x14ac:dyDescent="0.25">
      <c r="A43" s="3">
        <v>1</v>
      </c>
      <c r="B43" s="3">
        <v>9</v>
      </c>
      <c r="C43" s="3">
        <v>14</v>
      </c>
      <c r="D43" s="3">
        <f>9.611/100</f>
        <v>9.6110000000000001E-2</v>
      </c>
      <c r="E43" s="3">
        <v>1</v>
      </c>
      <c r="F43" s="3"/>
      <c r="H43" s="3"/>
    </row>
    <row r="44" spans="1:8" x14ac:dyDescent="0.25">
      <c r="A44" s="3">
        <v>1</v>
      </c>
      <c r="B44" s="3">
        <v>12</v>
      </c>
      <c r="C44" s="3">
        <v>13</v>
      </c>
      <c r="D44" s="3">
        <f>1.664/100</f>
        <v>1.6639999999999999E-2</v>
      </c>
      <c r="E44" s="3">
        <v>1</v>
      </c>
      <c r="F44" s="3"/>
      <c r="H44" s="3"/>
    </row>
    <row r="45" spans="1:8" x14ac:dyDescent="0.25">
      <c r="A45" s="3">
        <v>1</v>
      </c>
      <c r="B45" s="3">
        <v>13</v>
      </c>
      <c r="C45" s="3">
        <v>14</v>
      </c>
      <c r="D45" s="3">
        <f>5.502/100</f>
        <v>5.5019999999999999E-2</v>
      </c>
      <c r="E45" s="3">
        <v>1</v>
      </c>
      <c r="F45" s="3"/>
      <c r="H45" s="3"/>
    </row>
    <row r="46" spans="1:8" x14ac:dyDescent="0.25">
      <c r="A46" s="3">
        <v>2</v>
      </c>
      <c r="B46" s="3">
        <v>4</v>
      </c>
      <c r="C46" s="3">
        <v>4</v>
      </c>
      <c r="D46" s="3">
        <f>47.8/100</f>
        <v>0.47799999999999998</v>
      </c>
      <c r="E46" s="3">
        <v>1</v>
      </c>
      <c r="F46" s="3"/>
      <c r="H46" s="3"/>
    </row>
    <row r="47" spans="1:8" x14ac:dyDescent="0.25">
      <c r="A47" s="3">
        <v>2</v>
      </c>
      <c r="B47" s="3">
        <v>9</v>
      </c>
      <c r="C47" s="3">
        <v>9</v>
      </c>
      <c r="D47" s="3">
        <f>29.5/100</f>
        <v>0.29499999999999998</v>
      </c>
      <c r="E47" s="3">
        <v>1</v>
      </c>
      <c r="F47" s="3"/>
      <c r="H47" s="3"/>
    </row>
    <row r="48" spans="1:8" x14ac:dyDescent="0.25">
      <c r="A48" s="3">
        <v>2</v>
      </c>
      <c r="B48" s="3">
        <v>12</v>
      </c>
      <c r="C48" s="3">
        <v>12</v>
      </c>
      <c r="D48" s="3">
        <f>6.1/100</f>
        <v>6.0999999999999999E-2</v>
      </c>
      <c r="E48" s="3">
        <v>1</v>
      </c>
      <c r="F48" s="3"/>
      <c r="H48" s="3"/>
    </row>
    <row r="49" spans="1:8" x14ac:dyDescent="0.25">
      <c r="A49" s="3">
        <v>2</v>
      </c>
      <c r="B49" s="4">
        <v>14</v>
      </c>
      <c r="C49" s="3">
        <v>14</v>
      </c>
      <c r="D49" s="9">
        <f>14.9/100</f>
        <v>0.14899999999999999</v>
      </c>
      <c r="E49" s="3">
        <v>1</v>
      </c>
    </row>
    <row r="50" spans="1:8" x14ac:dyDescent="0.25">
      <c r="A50" s="3">
        <v>2</v>
      </c>
      <c r="B50" s="4">
        <v>13</v>
      </c>
      <c r="C50" s="3">
        <v>13</v>
      </c>
      <c r="D50" s="9">
        <f>13.5/100</f>
        <v>0.13500000000000001</v>
      </c>
      <c r="E50" s="3">
        <v>1</v>
      </c>
    </row>
    <row r="51" spans="1:8" x14ac:dyDescent="0.25">
      <c r="A51" s="3">
        <v>3</v>
      </c>
      <c r="B51" s="3">
        <v>1</v>
      </c>
      <c r="C51" s="3">
        <v>2</v>
      </c>
      <c r="D51" s="3">
        <f>-48.145/100</f>
        <v>-0.48145000000000004</v>
      </c>
      <c r="E51" s="3">
        <v>1</v>
      </c>
      <c r="F51" s="3"/>
      <c r="H51" s="3"/>
    </row>
    <row r="52" spans="1:8" x14ac:dyDescent="0.25">
      <c r="A52" s="3">
        <v>3</v>
      </c>
      <c r="B52" s="3">
        <v>1</v>
      </c>
      <c r="C52" s="3">
        <v>5</v>
      </c>
      <c r="D52" s="3">
        <f>-10.456/100</f>
        <v>-0.10456</v>
      </c>
      <c r="E52" s="3">
        <v>1</v>
      </c>
      <c r="F52" s="3"/>
      <c r="H52" s="3"/>
    </row>
    <row r="53" spans="1:8" x14ac:dyDescent="0.25">
      <c r="A53" s="3">
        <v>3</v>
      </c>
      <c r="B53" s="3">
        <v>2</v>
      </c>
      <c r="C53" s="3">
        <v>3</v>
      </c>
      <c r="D53" s="3">
        <f>-20.798/100</f>
        <v>-0.20797999999999997</v>
      </c>
      <c r="E53" s="3">
        <v>1</v>
      </c>
      <c r="F53" s="3"/>
      <c r="H53" s="3"/>
    </row>
    <row r="54" spans="1:8" x14ac:dyDescent="0.25">
      <c r="A54" s="3">
        <v>3</v>
      </c>
      <c r="B54" s="3">
        <v>2</v>
      </c>
      <c r="C54" s="3">
        <v>5</v>
      </c>
      <c r="D54" s="3">
        <f>-7.049/100</f>
        <v>-7.0489999999999997E-2</v>
      </c>
      <c r="E54" s="3">
        <v>1</v>
      </c>
      <c r="F54" s="3"/>
      <c r="H54" s="3"/>
    </row>
    <row r="55" spans="1:8" x14ac:dyDescent="0.25">
      <c r="A55" s="3">
        <v>3</v>
      </c>
      <c r="B55" s="3">
        <v>4</v>
      </c>
      <c r="C55" s="3">
        <v>7</v>
      </c>
      <c r="D55" s="3">
        <f>-0.035/100</f>
        <v>-3.5000000000000005E-4</v>
      </c>
      <c r="E55" s="3">
        <v>1</v>
      </c>
      <c r="F55" s="3"/>
      <c r="H55" s="3"/>
    </row>
    <row r="56" spans="1:8" x14ac:dyDescent="0.25">
      <c r="A56" s="3">
        <v>3</v>
      </c>
      <c r="B56" s="3">
        <v>4</v>
      </c>
      <c r="C56" s="3">
        <v>9</v>
      </c>
      <c r="D56" s="3">
        <f>3.728/100</f>
        <v>3.7280000000000001E-2</v>
      </c>
      <c r="E56" s="3">
        <v>1</v>
      </c>
      <c r="F56" s="3"/>
      <c r="H56" s="3"/>
    </row>
    <row r="57" spans="1:8" s="11" customFormat="1" x14ac:dyDescent="0.25">
      <c r="A57" s="10">
        <v>3</v>
      </c>
      <c r="B57" s="10">
        <v>5</v>
      </c>
      <c r="C57" s="10">
        <v>6</v>
      </c>
      <c r="D57" s="10">
        <f>-2.777/100</f>
        <v>-2.7770000000000003E-2</v>
      </c>
      <c r="E57" s="10">
        <v>1</v>
      </c>
      <c r="F57" s="10"/>
      <c r="H57" s="10"/>
    </row>
    <row r="58" spans="1:8" s="11" customFormat="1" x14ac:dyDescent="0.25">
      <c r="A58" s="10">
        <v>3</v>
      </c>
      <c r="B58" s="10">
        <v>6</v>
      </c>
      <c r="C58" s="10">
        <v>11</v>
      </c>
      <c r="D58" s="10">
        <f>7.411/100</f>
        <v>7.4109999999999995E-2</v>
      </c>
      <c r="E58" s="10">
        <v>1</v>
      </c>
      <c r="F58" s="10"/>
      <c r="H58" s="10"/>
    </row>
    <row r="59" spans="1:8" x14ac:dyDescent="0.25">
      <c r="A59" s="3">
        <v>3</v>
      </c>
      <c r="B59" s="3">
        <v>6</v>
      </c>
      <c r="C59" s="3">
        <v>12</v>
      </c>
      <c r="D59" s="3">
        <f>3.035/100</f>
        <v>3.0350000000000002E-2</v>
      </c>
      <c r="E59" s="3">
        <v>1</v>
      </c>
      <c r="F59" s="3"/>
      <c r="H59" s="3"/>
    </row>
    <row r="60" spans="1:8" x14ac:dyDescent="0.25">
      <c r="A60" s="3">
        <v>3</v>
      </c>
      <c r="B60" s="3">
        <v>6</v>
      </c>
      <c r="C60" s="3">
        <v>13</v>
      </c>
      <c r="D60" s="3">
        <f>9.261/100</f>
        <v>9.2609999999999998E-2</v>
      </c>
      <c r="E60" s="3">
        <v>1</v>
      </c>
      <c r="F60" s="3"/>
      <c r="H60" s="3"/>
    </row>
    <row r="61" spans="1:8" s="11" customFormat="1" x14ac:dyDescent="0.25">
      <c r="A61" s="10">
        <v>3</v>
      </c>
      <c r="B61" s="10">
        <v>7</v>
      </c>
      <c r="C61" s="10">
        <v>8</v>
      </c>
      <c r="D61" s="10">
        <f>-18.72/100</f>
        <v>-0.18719999999999998</v>
      </c>
      <c r="E61" s="10">
        <v>1</v>
      </c>
      <c r="F61" s="10"/>
      <c r="H61" s="10"/>
    </row>
    <row r="62" spans="1:8" x14ac:dyDescent="0.25">
      <c r="A62" s="3">
        <v>3</v>
      </c>
      <c r="B62" s="3">
        <v>9</v>
      </c>
      <c r="C62" s="3">
        <v>10</v>
      </c>
      <c r="D62" s="3">
        <f>0.502/100</f>
        <v>5.0200000000000002E-3</v>
      </c>
      <c r="E62" s="3">
        <v>1</v>
      </c>
      <c r="F62" s="3"/>
      <c r="H62" s="3"/>
    </row>
    <row r="63" spans="1:8" x14ac:dyDescent="0.25">
      <c r="A63" s="3">
        <v>3</v>
      </c>
      <c r="B63" s="3">
        <v>9</v>
      </c>
      <c r="C63" s="3">
        <v>14</v>
      </c>
      <c r="D63" s="3">
        <f>1.255/100</f>
        <v>1.2549999999999999E-2</v>
      </c>
      <c r="E63" s="3">
        <v>1</v>
      </c>
      <c r="F63" s="3"/>
      <c r="H63" s="3"/>
    </row>
    <row r="64" spans="1:8" x14ac:dyDescent="0.25">
      <c r="A64" s="3">
        <v>3</v>
      </c>
      <c r="B64" s="3">
        <v>12</v>
      </c>
      <c r="C64" s="3">
        <v>13</v>
      </c>
      <c r="D64" s="3">
        <f>1.254/100</f>
        <v>1.2540000000000001E-2</v>
      </c>
      <c r="E64" s="3">
        <v>1</v>
      </c>
      <c r="F64" s="3"/>
      <c r="H64" s="3"/>
    </row>
    <row r="65" spans="1:8" x14ac:dyDescent="0.25">
      <c r="A65" s="3">
        <v>3</v>
      </c>
      <c r="B65" s="3">
        <v>13</v>
      </c>
      <c r="C65" s="3">
        <v>14</v>
      </c>
      <c r="D65" s="3">
        <f>4.19/100</f>
        <v>4.1900000000000007E-2</v>
      </c>
      <c r="E65" s="3">
        <v>1</v>
      </c>
      <c r="F65" s="3"/>
      <c r="H65" s="3"/>
    </row>
    <row r="66" spans="1:8" x14ac:dyDescent="0.25">
      <c r="A66" s="3">
        <v>4</v>
      </c>
      <c r="B66" s="3">
        <v>4</v>
      </c>
      <c r="C66" s="3">
        <v>4</v>
      </c>
      <c r="D66" s="3">
        <v>0</v>
      </c>
      <c r="E66" s="3">
        <v>1</v>
      </c>
      <c r="F66" s="3"/>
      <c r="H66" s="3"/>
    </row>
    <row r="67" spans="1:8" x14ac:dyDescent="0.25">
      <c r="A67" s="3">
        <v>4</v>
      </c>
      <c r="B67" s="3">
        <v>9</v>
      </c>
      <c r="C67" s="3">
        <v>9</v>
      </c>
      <c r="D67" s="3">
        <f>16.6/100</f>
        <v>0.16600000000000001</v>
      </c>
      <c r="E67" s="3">
        <v>1</v>
      </c>
      <c r="F67" s="3"/>
      <c r="H67" s="3"/>
    </row>
    <row r="68" spans="1:8" x14ac:dyDescent="0.25">
      <c r="A68" s="3">
        <v>4</v>
      </c>
      <c r="B68" s="3">
        <v>12</v>
      </c>
      <c r="C68" s="3">
        <v>12</v>
      </c>
      <c r="D68" s="3">
        <f>1.6/100</f>
        <v>1.6E-2</v>
      </c>
      <c r="E68" s="3">
        <v>1</v>
      </c>
      <c r="F68" s="3"/>
      <c r="H68" s="3"/>
    </row>
    <row r="69" spans="1:8" x14ac:dyDescent="0.25">
      <c r="A69" s="3">
        <v>4</v>
      </c>
      <c r="B69" s="4">
        <v>14</v>
      </c>
      <c r="C69" s="3">
        <v>14</v>
      </c>
      <c r="D69" s="9">
        <f>5/100</f>
        <v>0.05</v>
      </c>
      <c r="E69" s="3">
        <v>1</v>
      </c>
      <c r="F69" s="3"/>
      <c r="H69" s="3"/>
    </row>
    <row r="70" spans="1:8" x14ac:dyDescent="0.25">
      <c r="A70" s="3">
        <v>4</v>
      </c>
      <c r="B70" s="4">
        <v>13</v>
      </c>
      <c r="C70" s="3">
        <v>13</v>
      </c>
      <c r="D70" s="9">
        <f>5.8/100</f>
        <v>5.7999999999999996E-2</v>
      </c>
      <c r="E70" s="3">
        <v>1</v>
      </c>
      <c r="F70" s="3"/>
      <c r="H70" s="3"/>
    </row>
    <row r="71" spans="1:8" x14ac:dyDescent="0.25">
      <c r="A71" s="3">
        <v>5</v>
      </c>
      <c r="B71" s="3">
        <v>1</v>
      </c>
      <c r="C71" s="3">
        <v>1</v>
      </c>
      <c r="D71" s="3">
        <v>1</v>
      </c>
      <c r="E71" s="3">
        <v>1</v>
      </c>
      <c r="F71" s="3"/>
      <c r="H71" s="3"/>
    </row>
    <row r="72" spans="1:8" x14ac:dyDescent="0.25">
      <c r="A72" s="3">
        <v>5</v>
      </c>
      <c r="B72" s="3">
        <v>3</v>
      </c>
      <c r="C72" s="3">
        <v>3</v>
      </c>
      <c r="D72" s="3">
        <v>1.01</v>
      </c>
      <c r="E72" s="3">
        <v>1</v>
      </c>
      <c r="F72" s="3"/>
      <c r="H72" s="3"/>
    </row>
    <row r="73" spans="1:8" x14ac:dyDescent="0.25">
      <c r="A73" s="3">
        <v>5</v>
      </c>
      <c r="B73" s="3">
        <v>6</v>
      </c>
      <c r="C73" s="3">
        <v>6</v>
      </c>
      <c r="D73" s="3">
        <v>1</v>
      </c>
      <c r="E73" s="3">
        <v>1</v>
      </c>
      <c r="F73" s="3"/>
      <c r="H73" s="3"/>
    </row>
    <row r="74" spans="1:8" x14ac:dyDescent="0.25">
      <c r="A74" s="3">
        <v>5</v>
      </c>
      <c r="B74" s="3">
        <v>9</v>
      </c>
      <c r="C74" s="3">
        <v>9</v>
      </c>
      <c r="D74" s="3">
        <v>0.96799999999999997</v>
      </c>
      <c r="E74" s="3">
        <v>1</v>
      </c>
      <c r="F74" s="3"/>
      <c r="H74" s="3"/>
    </row>
    <row r="75" spans="1:8" x14ac:dyDescent="0.25">
      <c r="A75" s="3">
        <v>5</v>
      </c>
      <c r="B75" s="3">
        <v>12</v>
      </c>
      <c r="C75" s="3">
        <v>12</v>
      </c>
      <c r="D75" s="3">
        <v>0.98299999999999998</v>
      </c>
      <c r="E75" s="3">
        <v>1</v>
      </c>
      <c r="F75" s="3"/>
      <c r="H75" s="3"/>
    </row>
    <row r="76" spans="1:8" x14ac:dyDescent="0.25">
      <c r="D76" s="7"/>
      <c r="F76" s="3"/>
      <c r="H76" s="3"/>
    </row>
    <row r="77" spans="1:8" x14ac:dyDescent="0.25">
      <c r="A77" s="8" t="s">
        <v>31</v>
      </c>
      <c r="B77" s="3"/>
      <c r="C77" s="3"/>
      <c r="D77" s="3"/>
      <c r="E77" s="3"/>
      <c r="F77" s="3"/>
      <c r="H77" s="3"/>
    </row>
    <row r="78" spans="1:8" x14ac:dyDescent="0.25">
      <c r="A78" s="3" t="s">
        <v>13</v>
      </c>
      <c r="B78" s="3" t="s">
        <v>4</v>
      </c>
      <c r="C78" s="3" t="s">
        <v>5</v>
      </c>
      <c r="D78" s="3" t="s">
        <v>29</v>
      </c>
      <c r="E78" s="3" t="s">
        <v>30</v>
      </c>
    </row>
    <row r="79" spans="1:8" x14ac:dyDescent="0.25">
      <c r="A79" s="5">
        <v>2</v>
      </c>
      <c r="B79" s="5">
        <v>8</v>
      </c>
      <c r="C79" s="5">
        <v>8</v>
      </c>
      <c r="D79" s="6">
        <f>5/100</f>
        <v>0.05</v>
      </c>
      <c r="E79" s="6">
        <v>1</v>
      </c>
    </row>
    <row r="80" spans="1:8" x14ac:dyDescent="0.25">
      <c r="A80" s="3">
        <v>2</v>
      </c>
      <c r="B80" s="4">
        <v>14</v>
      </c>
      <c r="C80" s="3">
        <v>14</v>
      </c>
      <c r="D80">
        <f>14.9/100</f>
        <v>0.14899999999999999</v>
      </c>
      <c r="E80" s="3">
        <v>1</v>
      </c>
    </row>
    <row r="81" spans="1:11" x14ac:dyDescent="0.25">
      <c r="A81" s="3">
        <v>2</v>
      </c>
      <c r="B81" s="4">
        <v>13</v>
      </c>
      <c r="C81" s="3">
        <v>13</v>
      </c>
      <c r="D81">
        <f>13.5/100</f>
        <v>0.13500000000000001</v>
      </c>
      <c r="E81" s="3">
        <v>1</v>
      </c>
    </row>
    <row r="83" spans="1:11" x14ac:dyDescent="0.25">
      <c r="A83" t="s">
        <v>9</v>
      </c>
      <c r="C83" t="s">
        <v>10</v>
      </c>
      <c r="E83" t="s">
        <v>11</v>
      </c>
      <c r="I83" t="s">
        <v>17</v>
      </c>
    </row>
    <row r="84" spans="1:11" x14ac:dyDescent="0.25">
      <c r="A84" s="3" t="s">
        <v>12</v>
      </c>
      <c r="B84" s="3" t="s">
        <v>13</v>
      </c>
      <c r="C84" s="3" t="s">
        <v>22</v>
      </c>
      <c r="D84" s="3" t="s">
        <v>20</v>
      </c>
      <c r="E84" s="3" t="s">
        <v>21</v>
      </c>
      <c r="F84" s="3" t="s">
        <v>20</v>
      </c>
      <c r="G84" s="3" t="s">
        <v>14</v>
      </c>
      <c r="H84" s="3" t="s">
        <v>15</v>
      </c>
      <c r="I84" t="s">
        <v>25</v>
      </c>
      <c r="J84" t="s">
        <v>23</v>
      </c>
      <c r="K84" t="s">
        <v>24</v>
      </c>
    </row>
    <row r="85" spans="1:11" x14ac:dyDescent="0.25">
      <c r="A85" s="3">
        <v>1</v>
      </c>
      <c r="B85" s="3">
        <v>2</v>
      </c>
      <c r="C85" s="3">
        <v>2.3199999999999998</v>
      </c>
      <c r="D85" s="3">
        <v>0</v>
      </c>
      <c r="E85" s="3">
        <v>0</v>
      </c>
      <c r="F85" s="3">
        <v>0</v>
      </c>
      <c r="G85" s="3">
        <v>1</v>
      </c>
      <c r="H85" s="3">
        <v>0</v>
      </c>
      <c r="I85">
        <v>3</v>
      </c>
      <c r="J85">
        <v>10</v>
      </c>
      <c r="K85">
        <v>-10</v>
      </c>
    </row>
    <row r="86" spans="1:11" x14ac:dyDescent="0.25">
      <c r="A86" s="3">
        <v>2</v>
      </c>
      <c r="B86" s="3">
        <v>1</v>
      </c>
      <c r="C86" s="3">
        <v>0</v>
      </c>
      <c r="D86" s="3">
        <v>0</v>
      </c>
      <c r="E86" s="3">
        <v>0.217</v>
      </c>
      <c r="F86" s="3">
        <v>0.127</v>
      </c>
      <c r="G86" s="3">
        <v>1</v>
      </c>
      <c r="H86" s="3">
        <v>0</v>
      </c>
      <c r="I86">
        <v>3</v>
      </c>
      <c r="J86">
        <v>0.5</v>
      </c>
      <c r="K86">
        <v>-0.4</v>
      </c>
    </row>
    <row r="87" spans="1:11" x14ac:dyDescent="0.25">
      <c r="A87" s="3">
        <v>3</v>
      </c>
      <c r="B87" s="3">
        <v>2</v>
      </c>
      <c r="C87" s="3">
        <v>0.05</v>
      </c>
      <c r="D87" s="3">
        <v>0</v>
      </c>
      <c r="E87" s="3">
        <v>0.94199999999999995</v>
      </c>
      <c r="F87" s="3">
        <v>0.19</v>
      </c>
      <c r="G87" s="3">
        <v>1.01</v>
      </c>
      <c r="H87" s="3">
        <v>0</v>
      </c>
      <c r="I87">
        <v>3</v>
      </c>
      <c r="J87">
        <v>0.4</v>
      </c>
      <c r="K87">
        <v>0</v>
      </c>
    </row>
    <row r="88" spans="1:11" x14ac:dyDescent="0.25">
      <c r="A88" s="3">
        <v>4</v>
      </c>
      <c r="B88" s="3">
        <v>3</v>
      </c>
      <c r="C88" s="3">
        <v>0</v>
      </c>
      <c r="D88" s="3">
        <v>0</v>
      </c>
      <c r="E88" s="3">
        <v>0.47799999999999998</v>
      </c>
      <c r="F88" s="3">
        <v>0</v>
      </c>
      <c r="G88" s="3">
        <v>0.98</v>
      </c>
      <c r="H88" s="3">
        <v>0</v>
      </c>
      <c r="I88">
        <v>3</v>
      </c>
      <c r="J88">
        <v>0</v>
      </c>
      <c r="K88">
        <v>0</v>
      </c>
    </row>
    <row r="89" spans="1:11" x14ac:dyDescent="0.25">
      <c r="A89" s="3">
        <v>5</v>
      </c>
      <c r="B89" s="3">
        <v>3</v>
      </c>
      <c r="C89" s="3">
        <v>0</v>
      </c>
      <c r="D89" s="3">
        <v>0</v>
      </c>
      <c r="E89" s="3">
        <v>7.5999999999999998E-2</v>
      </c>
      <c r="F89" s="3">
        <v>1.6E-2</v>
      </c>
      <c r="G89" s="3">
        <v>1</v>
      </c>
      <c r="H89" s="3">
        <v>0</v>
      </c>
      <c r="I89">
        <v>3</v>
      </c>
      <c r="J89">
        <v>0</v>
      </c>
      <c r="K89">
        <v>0</v>
      </c>
    </row>
    <row r="90" spans="1:11" x14ac:dyDescent="0.25">
      <c r="A90" s="3">
        <v>6</v>
      </c>
      <c r="B90" s="3">
        <v>2</v>
      </c>
      <c r="C90" s="3">
        <v>0</v>
      </c>
      <c r="D90" s="3">
        <v>0</v>
      </c>
      <c r="E90" s="3">
        <v>0.112</v>
      </c>
      <c r="F90" s="3">
        <v>7.4999999999999997E-2</v>
      </c>
      <c r="G90" s="3">
        <v>1</v>
      </c>
      <c r="H90" s="3">
        <v>0</v>
      </c>
      <c r="I90">
        <v>3</v>
      </c>
      <c r="J90">
        <v>0.24</v>
      </c>
      <c r="K90">
        <v>-0.06</v>
      </c>
    </row>
    <row r="91" spans="1:11" x14ac:dyDescent="0.25">
      <c r="A91" s="3">
        <v>7</v>
      </c>
      <c r="B91" s="3">
        <v>3</v>
      </c>
      <c r="C91" s="3">
        <v>0</v>
      </c>
      <c r="D91" s="3">
        <v>0</v>
      </c>
      <c r="E91" s="3">
        <v>0</v>
      </c>
      <c r="F91" s="3">
        <v>0</v>
      </c>
      <c r="G91" s="3">
        <v>1</v>
      </c>
      <c r="H91" s="3">
        <v>0</v>
      </c>
      <c r="I91">
        <v>3</v>
      </c>
      <c r="J91">
        <v>0</v>
      </c>
      <c r="K91">
        <v>0</v>
      </c>
    </row>
    <row r="92" spans="1:11" x14ac:dyDescent="0.25">
      <c r="A92" s="3">
        <v>8</v>
      </c>
      <c r="B92" s="3">
        <v>2</v>
      </c>
      <c r="C92" s="3">
        <v>0.05</v>
      </c>
      <c r="D92" s="3">
        <v>0</v>
      </c>
      <c r="E92" s="3">
        <v>0</v>
      </c>
      <c r="F92" s="3">
        <v>0</v>
      </c>
      <c r="G92" s="3">
        <v>1.02</v>
      </c>
      <c r="H92" s="3">
        <v>0</v>
      </c>
      <c r="I92">
        <v>3</v>
      </c>
      <c r="J92">
        <v>0.24</v>
      </c>
      <c r="K92">
        <v>-0.06</v>
      </c>
    </row>
    <row r="93" spans="1:11" x14ac:dyDescent="0.25">
      <c r="A93" s="3">
        <v>9</v>
      </c>
      <c r="B93" s="3">
        <v>3</v>
      </c>
      <c r="C93" s="3">
        <v>0</v>
      </c>
      <c r="D93" s="3">
        <v>0</v>
      </c>
      <c r="E93" s="3">
        <v>0.29499999999999998</v>
      </c>
      <c r="F93" s="3">
        <v>0.16600000000000001</v>
      </c>
      <c r="G93" s="3">
        <v>1</v>
      </c>
      <c r="H93" s="3">
        <v>0</v>
      </c>
      <c r="I93">
        <v>3</v>
      </c>
      <c r="J93">
        <v>0</v>
      </c>
      <c r="K93">
        <v>0</v>
      </c>
    </row>
    <row r="94" spans="1:11" x14ac:dyDescent="0.25">
      <c r="A94" s="3">
        <v>10</v>
      </c>
      <c r="B94" s="3">
        <v>3</v>
      </c>
      <c r="C94" s="3">
        <v>0</v>
      </c>
      <c r="D94" s="3">
        <v>0</v>
      </c>
      <c r="E94" s="3">
        <v>0.09</v>
      </c>
      <c r="F94" s="3">
        <v>5.8000000000000003E-2</v>
      </c>
      <c r="G94" s="3">
        <v>1</v>
      </c>
      <c r="H94" s="3">
        <v>0</v>
      </c>
      <c r="I94">
        <v>3</v>
      </c>
      <c r="J94">
        <v>0</v>
      </c>
      <c r="K94">
        <v>0</v>
      </c>
    </row>
    <row r="95" spans="1:11" x14ac:dyDescent="0.25">
      <c r="A95" s="3">
        <v>11</v>
      </c>
      <c r="B95" s="3">
        <v>3</v>
      </c>
      <c r="C95" s="3">
        <v>0</v>
      </c>
      <c r="D95" s="3">
        <v>0</v>
      </c>
      <c r="E95" s="3">
        <v>3.5000000000000003E-2</v>
      </c>
      <c r="F95" s="3">
        <v>1.7999999999999999E-2</v>
      </c>
      <c r="G95" s="3">
        <v>1</v>
      </c>
      <c r="H95" s="3">
        <v>0</v>
      </c>
      <c r="I95">
        <v>3</v>
      </c>
      <c r="J95">
        <v>0</v>
      </c>
      <c r="K95">
        <v>0</v>
      </c>
    </row>
    <row r="96" spans="1:11" x14ac:dyDescent="0.25">
      <c r="A96" s="3">
        <v>12</v>
      </c>
      <c r="B96" s="3">
        <v>3</v>
      </c>
      <c r="C96" s="3">
        <v>0</v>
      </c>
      <c r="D96" s="3">
        <v>0</v>
      </c>
      <c r="E96" s="3">
        <v>6.0999999999999999E-2</v>
      </c>
      <c r="F96" s="3">
        <v>1.6E-2</v>
      </c>
      <c r="G96" s="3">
        <v>1</v>
      </c>
      <c r="H96" s="3">
        <v>0</v>
      </c>
      <c r="I96">
        <v>3</v>
      </c>
      <c r="J96">
        <v>0</v>
      </c>
      <c r="K96">
        <v>0</v>
      </c>
    </row>
    <row r="97" spans="1:11" x14ac:dyDescent="0.25">
      <c r="A97" s="3">
        <v>13</v>
      </c>
      <c r="B97" s="3">
        <v>3</v>
      </c>
      <c r="C97" s="3">
        <v>0</v>
      </c>
      <c r="D97" s="3">
        <v>0</v>
      </c>
      <c r="E97" s="3">
        <v>0.13500000000000001</v>
      </c>
      <c r="F97" s="3">
        <v>5.8000000000000003E-2</v>
      </c>
      <c r="G97" s="3">
        <v>1</v>
      </c>
      <c r="H97" s="3">
        <v>0</v>
      </c>
      <c r="I97">
        <v>3</v>
      </c>
      <c r="J97">
        <v>0</v>
      </c>
      <c r="K97">
        <v>0</v>
      </c>
    </row>
    <row r="98" spans="1:11" x14ac:dyDescent="0.25">
      <c r="A98" s="3">
        <v>14</v>
      </c>
      <c r="B98" s="3">
        <v>3</v>
      </c>
      <c r="C98" s="3">
        <v>0</v>
      </c>
      <c r="D98" s="3">
        <v>0</v>
      </c>
      <c r="E98" s="3">
        <v>0.14899999999999999</v>
      </c>
      <c r="F98" s="3">
        <v>0.05</v>
      </c>
      <c r="G98" s="3">
        <v>1</v>
      </c>
      <c r="H98" s="3">
        <v>0</v>
      </c>
      <c r="I98">
        <v>3</v>
      </c>
      <c r="J98">
        <v>0</v>
      </c>
      <c r="K98">
        <v>0</v>
      </c>
    </row>
  </sheetData>
  <hyperlinks>
    <hyperlink ref="I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</dc:creator>
  <cp:lastModifiedBy>Sebastian de Jesus Manrique Machado</cp:lastModifiedBy>
  <dcterms:created xsi:type="dcterms:W3CDTF">2014-09-07T22:41:14Z</dcterms:created>
  <dcterms:modified xsi:type="dcterms:W3CDTF">2017-06-28T23:08:00Z</dcterms:modified>
</cp:coreProperties>
</file>