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9D23A6F1-FA11-4985-8AA3-75C3614680B5}" xr6:coauthVersionLast="47" xr6:coauthVersionMax="47" xr10:uidLastSave="{00000000-0000-0000-0000-000000000000}"/>
  <bookViews>
    <workbookView xWindow="-96" yWindow="0" windowWidth="11712" windowHeight="12336" activeTab="3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Validation" sheetId="4" r:id="rId5"/>
    <sheet name="Sources" sheetId="5" r:id="rId6"/>
    <sheet name="TL_Geometry (2)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" i="2" l="1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<sst xmlns="http://schemas.openxmlformats.org/spreadsheetml/2006/main" count="1755" uniqueCount="549">
  <si>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</si>
  <si>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</si>
  <si>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</si>
  <si>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</si>
  <si>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</si>
  <si>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</si>
  <si>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</si>
  <si>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</si>
  <si>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</si>
  <si>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</si>
  <si>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</si>
  <si>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</si>
  <si>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</si>
  <si>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</si>
  <si>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</si>
  <si>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</si>
  <si>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</si>
  <si>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</si>
  <si>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</si>
  <si>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</si>
  <si>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</si>
  <si>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</si>
  <si>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</si>
  <si>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</si>
  <si>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</si>
  <si>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</si>
  <si>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</si>
  <si>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</si>
  <si>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</si>
  <si>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</si>
  <si>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</si>
  <si>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</si>
  <si>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</si>
  <si>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</si>
  <si>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</si>
  <si>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</si>
  <si>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</si>
  <si>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</si>
  <si>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</si>
  <si>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</si>
  <si>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</si>
  <si>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</si>
  <si>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</si>
  <si>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</si>
  <si>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</si>
  <si>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</si>
  <si>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</si>
  <si>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</si>
  <si>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</si>
  <si>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</si>
  <si>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</si>
  <si>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</si>
  <si>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</si>
  <si>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</si>
  <si>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</si>
  <si>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</si>
  <si>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</si>
  <si>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</si>
  <si>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</si>
  <si>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</si>
  <si>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</si>
  <si>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</si>
  <si>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</si>
  <si>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</si>
  <si>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</si>
  <si>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</si>
  <si>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</si>
  <si>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</si>
  <si>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</si>
  <si>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</si>
  <si>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</si>
  <si>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</si>
  <si>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</si>
  <si>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</si>
  <si>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</si>
  <si>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</si>
  <si>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</si>
  <si>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</si>
  <si>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</si>
  <si>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</si>
  <si>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</si>
  <si>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</si>
  <si>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</si>
  <si>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</si>
  <si>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</si>
  <si>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</si>
  <si>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</si>
  <si>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</si>
  <si>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</si>
  <si>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</si>
  <si>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</si>
  <si>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</si>
  <si>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</si>
  <si>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</si>
  <si>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</si>
  <si>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</si>
  <si>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</si>
  <si>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</si>
  <si>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</si>
  <si>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</si>
  <si>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</si>
  <si>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</si>
  <si>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</si>
  <si>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</si>
  <si>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</si>
  <si>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</si>
  <si>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</si>
  <si>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</si>
  <si>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</si>
  <si>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</si>
  <si>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</si>
  <si>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</si>
  <si>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</si>
  <si>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</si>
  <si>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</si>
  <si>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</si>
  <si>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</si>
  <si>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</si>
  <si>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</si>
  <si>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</si>
  <si>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</si>
  <si>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</si>
  <si>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</si>
  <si>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</si>
  <si>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</si>
  <si>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</si>
  <si>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</si>
  <si>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</si>
  <si>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</si>
  <si>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</si>
  <si>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</si>
  <si>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</si>
  <si>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</si>
  <si>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</si>
  <si>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</si>
  <si>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</si>
  <si>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</si>
  <si>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</si>
  <si>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</si>
  <si>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</si>
  <si>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</si>
  <si>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</si>
  <si>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</si>
  <si>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</si>
  <si>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</si>
  <si>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</si>
  <si>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</si>
  <si>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</si>
  <si>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</si>
  <si>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</si>
  <si>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</si>
  <si>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</si>
  <si>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</si>
  <si>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</si>
  <si>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</si>
  <si>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</si>
  <si>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</si>
  <si>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</si>
  <si>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</si>
  <si>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</si>
  <si>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</si>
  <si>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</si>
  <si>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</si>
  <si>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</si>
  <si>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</si>
  <si>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</si>
  <si>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</si>
  <si>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</si>
  <si>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</si>
  <si>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</si>
  <si>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</si>
  <si>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</si>
  <si>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</si>
  <si>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</si>
  <si>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</si>
  <si>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</si>
  <si>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</si>
  <si>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</si>
  <si>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</si>
  <si>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</si>
  <si>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</si>
  <si>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</si>
  <si>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</si>
  <si>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</si>
  <si>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</si>
  <si>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</si>
  <si>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</si>
  <si>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</si>
  <si>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</si>
  <si>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</si>
  <si>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</si>
  <si>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</si>
  <si>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</si>
  <si>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</si>
  <si>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</si>
  <si>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</si>
  <si>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</si>
  <si>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</si>
  <si>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</si>
  <si>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</si>
  <si>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</si>
  <si>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</si>
  <si>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</si>
  <si>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</si>
  <si>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</si>
  <si>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</si>
  <si>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</si>
  <si>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</si>
  <si>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</si>
  <si>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</si>
  <si>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</si>
  <si>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</si>
  <si>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</si>
  <si>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</si>
  <si>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</si>
  <si>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</si>
  <si>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</si>
  <si>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</si>
  <si>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</si>
  <si>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</si>
  <si>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</si>
  <si>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</si>
  <si>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</si>
  <si>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</si>
  <si>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</si>
  <si>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</si>
  <si>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</si>
  <si>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</si>
  <si>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</si>
  <si>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</si>
  <si>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</si>
  <si>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</si>
  <si>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</si>
  <si>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</si>
  <si>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</si>
  <si>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</si>
  <si>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</si>
  <si>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</si>
  <si>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</si>
  <si>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</si>
  <si>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</si>
  <si>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</si>
  <si>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</si>
  <si>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</si>
  <si>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</si>
  <si>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</si>
  <si>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</si>
  <si>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</si>
  <si>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</si>
  <si>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</si>
  <si>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</si>
  <si>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</si>
  <si>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</si>
  <si>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</si>
  <si>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</si>
  <si>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</si>
  <si>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</si>
  <si>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</si>
  <si>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</si>
  <si>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</si>
  <si>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</si>
  <si>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</si>
  <si>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</si>
  <si>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</si>
  <si>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</si>
  <si>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</si>
  <si>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</si>
  <si>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</si>
  <si>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</si>
  <si>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</si>
  <si>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</si>
  <si>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</si>
  <si>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</si>
  <si>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</si>
  <si>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</si>
  <si>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</si>
  <si>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</si>
  <si>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</si>
  <si>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</si>
  <si>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</si>
  <si>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</si>
  <si>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</si>
  <si>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</si>
  <si>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</si>
  <si>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</si>
  <si>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</si>
  <si>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</si>
  <si>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</si>
  <si>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</si>
  <si>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</si>
  <si>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</si>
  <si>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</si>
  <si>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</si>
  <si>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</si>
  <si>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</si>
  <si>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</si>
  <si>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</si>
  <si>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</si>
  <si>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</si>
  <si>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</si>
  <si>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</si>
  <si>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</si>
  <si>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</si>
  <si>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</si>
  <si>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</si>
  <si>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</si>
  <si>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</si>
  <si>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</si>
  <si>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</si>
  <si>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</si>
  <si>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</si>
  <si>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</si>
  <si>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</si>
  <si>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</si>
  <si>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</si>
  <si>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</si>
  <si>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</si>
  <si>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</si>
  <si>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</si>
  <si>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</si>
  <si>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</si>
  <si>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</si>
  <si>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</si>
  <si>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</si>
  <si>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</si>
  <si>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</si>
  <si>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</si>
  <si>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</si>
  <si>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</si>
  <si>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</si>
  <si>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</si>
  <si>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</si>
  <si>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</si>
  <si>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</si>
  <si>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</si>
  <si>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</si>
  <si>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</si>
  <si>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</si>
  <si>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</si>
  <si>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</si>
  <si>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</si>
  <si>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</si>
  <si>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</si>
  <si>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</si>
  <si>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</si>
  <si>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</si>
  <si>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</si>
  <si>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</si>
  <si>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</si>
  <si>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</si>
  <si>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</si>
  <si>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</si>
  <si>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</si>
  <si>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</si>
  <si>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</si>
  <si>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</si>
  <si>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</si>
  <si>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</si>
  <si>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</si>
  <si>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</si>
  <si>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</si>
  <si>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</si>
  <si>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</si>
  <si>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</si>
  <si>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</si>
  <si>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</si>
  <si>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</si>
  <si>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</si>
  <si>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</si>
  <si>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</si>
  <si>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</si>
  <si>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</si>
  <si>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</si>
  <si>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</si>
  <si>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</si>
  <si>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</si>
  <si>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</si>
  <si>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</si>
  <si>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</si>
  <si>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</si>
  <si>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</si>
  <si>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</si>
  <si>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</si>
  <si>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</si>
  <si>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</si>
  <si>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</si>
  <si>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</si>
  <si>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</si>
  <si>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Size_kcmil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</si>
  <si>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</si>
  <si>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</si>
  <si>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</si>
  <si>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</si>
  <si>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</si>
  <si>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</si>
  <si>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</si>
  <si>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</si>
  <si>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</si>
  <si>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</si>
  <si>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</si>
  <si>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</si>
  <si>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</si>
  <si>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</si>
  <si>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</si>
  <si>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</si>
  <si>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</si>
  <si>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</si>
  <si>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</si>
  <si>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</si>
  <si>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</si>
  <si>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</si>
  <si>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</si>
  <si>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</si>
  <si>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</si>
  <si>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</si>
  <si>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</si>
  <si>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</si>
  <si>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</si>
  <si>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</si>
  <si>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</si>
  <si>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</si>
  <si>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</si>
  <si>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</si>
  <si>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</si>
  <si>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</si>
  <si>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</si>
  <si>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</si>
  <si>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</si>
  <si>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</si>
  <si>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</si>
  <si>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</si>
  <si>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</si>
  <si>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</si>
  <si>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</si>
  <si>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</si>
  <si>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</si>
  <si>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</si>
  <si>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</si>
  <si>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</si>
  <si>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</si>
  <si>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</si>
  <si>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</si>
  <si>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</si>
  <si>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</si>
  <si>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</si>
  <si>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</si>
  <si>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</si>
  <si>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</si>
  <si>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</si>
  <si>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</si>
  <si>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</si>
  <si>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</si>
  <si>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</si>
  <si>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</si>
  <si>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</si>
  <si>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</si>
  <si>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</si>
  <si>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</si>
  <si>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</si>
  <si>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</si>
  <si>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</si>
  <si>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</si>
  <si>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</si>
  <si>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</si>
  <si>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</si>
  <si>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</si>
  <si>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</si>
  <si>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</si>
  <si>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</si>
  <si>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</si>
  <si>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</si>
  <si>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</si>
  <si>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</si>
  <si>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</si>
  <si>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</si>
  <si>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</si>
  <si>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</si>
  <si>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</si>
  <si>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</si>
  <si>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</si>
  <si>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</si>
  <si>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</si>
  <si>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</si>
  <si>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</si>
  <si>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</si>
  <si>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</si>
  <si>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R from ASTM (dc)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</si>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</sst>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workbookViewId="0">
      <pane ySplit="1" topLeftCell="A2" activePane="bottomLeft" state="frozen"/>
      <selection pane="bottomLeft" activeCell="A25" sqref="A25:XFD25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500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501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502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405</v>
      </c>
      <c r="D12" t="s">
        <v>503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504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505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506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508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509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510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511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465</v>
      </c>
      <c r="J1" s="7" t="s">
        <v>166</v>
      </c>
      <c r="K1" s="7" t="s">
        <v>409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417</v>
      </c>
      <c r="T1" s="74" t="s">
        <v>499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406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407</v>
      </c>
      <c r="M2">
        <v>2</v>
      </c>
      <c r="N2">
        <v>18</v>
      </c>
      <c r="O2" t="s">
        <v>408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410</v>
      </c>
      <c r="M3">
        <v>2</v>
      </c>
      <c r="N3">
        <v>18</v>
      </c>
      <c r="O3" t="s">
        <v>408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411</v>
      </c>
      <c r="M4">
        <v>2</v>
      </c>
      <c r="N4">
        <v>18</v>
      </c>
      <c r="O4" t="s">
        <v>408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412</v>
      </c>
      <c r="D5" t="s">
        <v>65</v>
      </c>
      <c r="E5">
        <v>86.8</v>
      </c>
      <c r="F5">
        <v>345</v>
      </c>
      <c r="G5" t="s">
        <v>303</v>
      </c>
      <c r="H5" s="81" t="s">
        <v>439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413</v>
      </c>
      <c r="M5">
        <v>2</v>
      </c>
      <c r="N5">
        <v>18</v>
      </c>
      <c r="O5" t="s">
        <v>408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414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415</v>
      </c>
      <c r="M6">
        <v>2</v>
      </c>
      <c r="N6">
        <v>18</v>
      </c>
      <c r="O6" t="s">
        <v>408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414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415</v>
      </c>
      <c r="M7">
        <v>2</v>
      </c>
      <c r="N7">
        <v>18</v>
      </c>
      <c r="O7" t="s">
        <v>408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433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416</v>
      </c>
      <c r="M8">
        <v>2</v>
      </c>
      <c r="N8">
        <v>18</v>
      </c>
      <c r="O8" t="s">
        <v>408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433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416</v>
      </c>
      <c r="M9">
        <v>2</v>
      </c>
      <c r="N9">
        <v>18</v>
      </c>
      <c r="O9" t="s">
        <v>408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418</v>
      </c>
      <c r="D10" t="s">
        <v>103</v>
      </c>
      <c r="E10">
        <v>19</v>
      </c>
      <c r="F10">
        <v>345</v>
      </c>
      <c r="G10" t="s">
        <v>261</v>
      </c>
      <c r="H10" t="s">
        <v>495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419</v>
      </c>
      <c r="M10">
        <v>2</v>
      </c>
      <c r="N10">
        <v>18</v>
      </c>
      <c r="O10" t="s">
        <v>408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418</v>
      </c>
      <c r="D11" t="s">
        <v>103</v>
      </c>
      <c r="E11">
        <v>25</v>
      </c>
      <c r="F11">
        <v>345</v>
      </c>
      <c r="G11" t="s">
        <v>261</v>
      </c>
      <c r="H11" t="s">
        <v>495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419</v>
      </c>
      <c r="M11">
        <v>2</v>
      </c>
      <c r="N11">
        <v>18</v>
      </c>
      <c r="O11" t="s">
        <v>408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418</v>
      </c>
      <c r="D12" t="s">
        <v>103</v>
      </c>
      <c r="E12">
        <v>150</v>
      </c>
      <c r="F12">
        <v>345</v>
      </c>
      <c r="G12" t="s">
        <v>230</v>
      </c>
      <c r="H12" s="81" t="s">
        <v>447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420</v>
      </c>
      <c r="M12">
        <v>2</v>
      </c>
      <c r="N12">
        <v>18</v>
      </c>
      <c r="O12" t="s">
        <v>408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422</v>
      </c>
      <c r="M13">
        <v>1</v>
      </c>
      <c r="N13">
        <v>0</v>
      </c>
      <c r="O13" t="s">
        <v>424</v>
      </c>
      <c r="P13">
        <f>7/16</f>
        <v>0.4375</v>
      </c>
      <c r="Q13" s="79">
        <f t="shared" si="1"/>
        <v>191.40625</v>
      </c>
      <c r="R13" s="80" t="s">
        <v>425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422</v>
      </c>
      <c r="M14">
        <v>1</v>
      </c>
      <c r="N14">
        <v>0</v>
      </c>
      <c r="O14" t="s">
        <v>424</v>
      </c>
      <c r="P14">
        <f>7/16</f>
        <v>0.4375</v>
      </c>
      <c r="Q14" s="79">
        <f t="shared" si="1"/>
        <v>191.40625</v>
      </c>
      <c r="R14" s="80" t="s">
        <v>425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440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407</v>
      </c>
      <c r="M15">
        <v>2</v>
      </c>
      <c r="N15">
        <v>18</v>
      </c>
      <c r="O15" t="s">
        <v>424</v>
      </c>
      <c r="P15">
        <f>7/16</f>
        <v>0.4375</v>
      </c>
      <c r="Q15" s="79">
        <f t="shared" si="1"/>
        <v>191.40625</v>
      </c>
      <c r="R15" s="80" t="s">
        <v>425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421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423</v>
      </c>
      <c r="M16">
        <v>2</v>
      </c>
      <c r="N16">
        <v>18</v>
      </c>
      <c r="O16" t="s">
        <v>427</v>
      </c>
      <c r="P16">
        <f>3/8</f>
        <v>0.375</v>
      </c>
      <c r="Q16" s="79">
        <f t="shared" si="1"/>
        <v>140.625</v>
      </c>
      <c r="R16" s="80" t="s">
        <v>426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421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423</v>
      </c>
      <c r="M17">
        <v>2</v>
      </c>
      <c r="N17">
        <v>18</v>
      </c>
      <c r="O17" t="s">
        <v>427</v>
      </c>
      <c r="P17">
        <f>3/8</f>
        <v>0.375</v>
      </c>
      <c r="Q17" s="79">
        <f t="shared" si="1"/>
        <v>140.625</v>
      </c>
      <c r="R17" s="80" t="s">
        <v>426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440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407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428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407</v>
      </c>
      <c r="M19">
        <v>2</v>
      </c>
      <c r="N19">
        <v>18</v>
      </c>
      <c r="O19" t="s">
        <v>431</v>
      </c>
      <c r="P19">
        <f>3/8</f>
        <v>0.375</v>
      </c>
      <c r="Q19" s="79">
        <f t="shared" si="1"/>
        <v>140.625</v>
      </c>
      <c r="R19" s="80" t="s">
        <v>426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429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430</v>
      </c>
      <c r="M20" s="79">
        <v>2</v>
      </c>
      <c r="N20" s="79">
        <v>18</v>
      </c>
      <c r="O20" s="79" t="s">
        <v>427</v>
      </c>
      <c r="P20" s="79">
        <f>3/8</f>
        <v>0.375</v>
      </c>
      <c r="Q20" s="79">
        <f t="shared" si="1"/>
        <v>140.625</v>
      </c>
      <c r="R20" s="82" t="s">
        <v>426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429</v>
      </c>
      <c r="D21" t="s">
        <v>136</v>
      </c>
      <c r="E21">
        <v>18</v>
      </c>
      <c r="F21">
        <v>345</v>
      </c>
      <c r="G21" t="s">
        <v>230</v>
      </c>
      <c r="H21" t="s">
        <v>447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420</v>
      </c>
      <c r="M21">
        <v>2</v>
      </c>
      <c r="N21">
        <v>18</v>
      </c>
      <c r="O21" t="s">
        <v>427</v>
      </c>
      <c r="P21">
        <f>3/8</f>
        <v>0.375</v>
      </c>
      <c r="Q21" s="79">
        <f t="shared" si="1"/>
        <v>140.625</v>
      </c>
      <c r="R21" s="80" t="s">
        <v>426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429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430</v>
      </c>
      <c r="M22">
        <v>2</v>
      </c>
      <c r="N22">
        <v>18</v>
      </c>
      <c r="O22" t="s">
        <v>427</v>
      </c>
      <c r="P22">
        <f>3/8</f>
        <v>0.375</v>
      </c>
      <c r="Q22" s="79">
        <f t="shared" si="1"/>
        <v>140.625</v>
      </c>
      <c r="R22" s="80" t="s">
        <v>426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422</v>
      </c>
      <c r="M23">
        <v>1</v>
      </c>
      <c r="N23">
        <v>0</v>
      </c>
      <c r="O23" t="s">
        <v>408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411</v>
      </c>
      <c r="M24">
        <v>2</v>
      </c>
      <c r="N24">
        <v>18</v>
      </c>
      <c r="O24" t="s">
        <v>408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432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407</v>
      </c>
      <c r="M25">
        <v>2</v>
      </c>
      <c r="N25">
        <v>18</v>
      </c>
      <c r="O25" t="s">
        <v>408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432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407</v>
      </c>
      <c r="M26">
        <v>2</v>
      </c>
      <c r="N26">
        <v>18</v>
      </c>
      <c r="O26" t="s">
        <v>408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432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407</v>
      </c>
      <c r="M27">
        <v>2</v>
      </c>
      <c r="N27">
        <v>18</v>
      </c>
      <c r="O27" t="s">
        <v>408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430</v>
      </c>
      <c r="M28">
        <v>2</v>
      </c>
      <c r="N28">
        <v>18</v>
      </c>
      <c r="O28" t="s">
        <v>427</v>
      </c>
      <c r="P28">
        <f>3/8</f>
        <v>0.375</v>
      </c>
      <c r="Q28" s="79">
        <f t="shared" si="1"/>
        <v>140.625</v>
      </c>
      <c r="R28" s="80" t="s">
        <v>426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434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407</v>
      </c>
      <c r="M29">
        <v>2</v>
      </c>
      <c r="N29">
        <v>18</v>
      </c>
      <c r="O29" t="s">
        <v>427</v>
      </c>
      <c r="P29">
        <f>3/8</f>
        <v>0.375</v>
      </c>
      <c r="Q29" s="79">
        <f t="shared" si="1"/>
        <v>140.625</v>
      </c>
      <c r="R29" s="80" t="s">
        <v>426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449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413</v>
      </c>
      <c r="M30">
        <v>2</v>
      </c>
      <c r="N30">
        <v>16</v>
      </c>
      <c r="O30" t="s">
        <v>408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435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422</v>
      </c>
      <c r="M31">
        <v>1</v>
      </c>
      <c r="N31">
        <v>0</v>
      </c>
      <c r="O31" t="s">
        <v>427</v>
      </c>
      <c r="P31">
        <f>7/16</f>
        <v>0.4375</v>
      </c>
      <c r="Q31" s="79">
        <f t="shared" si="1"/>
        <v>191.40625</v>
      </c>
      <c r="R31" s="80" t="s">
        <v>425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435</v>
      </c>
      <c r="D32" t="s">
        <v>103</v>
      </c>
      <c r="E32">
        <v>56.9</v>
      </c>
      <c r="F32">
        <v>345</v>
      </c>
      <c r="G32" t="s">
        <v>230</v>
      </c>
      <c r="H32" t="s">
        <v>448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407</v>
      </c>
      <c r="M32">
        <v>2</v>
      </c>
      <c r="N32">
        <v>18</v>
      </c>
      <c r="O32" t="s">
        <v>427</v>
      </c>
      <c r="P32">
        <f>7/16</f>
        <v>0.4375</v>
      </c>
      <c r="Q32" s="79">
        <f t="shared" si="1"/>
        <v>191.40625</v>
      </c>
      <c r="R32" s="80" t="s">
        <v>425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436</v>
      </c>
      <c r="D33" t="s">
        <v>103</v>
      </c>
      <c r="E33">
        <v>83</v>
      </c>
      <c r="F33">
        <v>345</v>
      </c>
      <c r="G33" s="79" t="s">
        <v>230</v>
      </c>
      <c r="H33" s="79" t="s">
        <v>433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407</v>
      </c>
      <c r="M33">
        <v>2</v>
      </c>
      <c r="N33">
        <v>18</v>
      </c>
      <c r="O33" t="s">
        <v>427</v>
      </c>
      <c r="P33">
        <f>7/16</f>
        <v>0.4375</v>
      </c>
      <c r="Q33" s="79">
        <f t="shared" si="1"/>
        <v>191.40625</v>
      </c>
      <c r="R33" s="80" t="s">
        <v>425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437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407</v>
      </c>
      <c r="M34">
        <v>2</v>
      </c>
      <c r="N34">
        <v>18</v>
      </c>
      <c r="O34" t="s">
        <v>408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437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407</v>
      </c>
      <c r="M35">
        <v>2</v>
      </c>
      <c r="N35">
        <v>18</v>
      </c>
      <c r="O35" t="s">
        <v>408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438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422</v>
      </c>
      <c r="M36">
        <v>1</v>
      </c>
      <c r="N36">
        <v>0</v>
      </c>
      <c r="O36" t="s">
        <v>427</v>
      </c>
      <c r="P36">
        <f>7/16</f>
        <v>0.4375</v>
      </c>
      <c r="Q36" s="79">
        <f t="shared" ref="Q36:Q38" si="13">(P36^2)*1000</f>
        <v>191.40625</v>
      </c>
      <c r="R36" s="80" t="s">
        <v>425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441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430</v>
      </c>
      <c r="M37">
        <v>2</v>
      </c>
      <c r="N37">
        <v>18</v>
      </c>
      <c r="O37" t="s">
        <v>427</v>
      </c>
      <c r="P37">
        <f>3/8</f>
        <v>0.375</v>
      </c>
      <c r="Q37" s="79">
        <f t="shared" si="13"/>
        <v>140.625</v>
      </c>
      <c r="R37" s="80" t="s">
        <v>426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441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416</v>
      </c>
      <c r="M38">
        <v>2</v>
      </c>
      <c r="N38">
        <v>18</v>
      </c>
      <c r="O38" t="s">
        <v>408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442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430</v>
      </c>
      <c r="M39">
        <v>2</v>
      </c>
      <c r="N39">
        <v>18</v>
      </c>
      <c r="O39" t="s">
        <v>427</v>
      </c>
      <c r="P39">
        <f>3/8</f>
        <v>0.375</v>
      </c>
      <c r="Q39" s="79">
        <f t="shared" ref="Q39:Q45" si="15">(P39^2)*1000</f>
        <v>140.625</v>
      </c>
      <c r="R39" s="80" t="s">
        <v>426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443</v>
      </c>
      <c r="D40" t="s">
        <v>157</v>
      </c>
      <c r="E40">
        <v>471.2</v>
      </c>
      <c r="F40">
        <v>345</v>
      </c>
      <c r="G40" t="s">
        <v>230</v>
      </c>
      <c r="H40" s="79" t="s">
        <v>451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445</v>
      </c>
      <c r="M40">
        <v>2</v>
      </c>
      <c r="N40">
        <v>18</v>
      </c>
      <c r="O40" t="s">
        <v>427</v>
      </c>
      <c r="P40">
        <f>3/8</f>
        <v>0.375</v>
      </c>
      <c r="Q40" s="79">
        <f t="shared" si="15"/>
        <v>140.625</v>
      </c>
      <c r="R40" s="80" t="s">
        <v>426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444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416</v>
      </c>
      <c r="M41">
        <v>2</v>
      </c>
      <c r="N41">
        <v>18</v>
      </c>
      <c r="O41" t="s">
        <v>427</v>
      </c>
      <c r="P41">
        <f>31/2</f>
        <v>15.5</v>
      </c>
      <c r="Q41" s="79">
        <f t="shared" si="15"/>
        <v>240250</v>
      </c>
      <c r="R41" s="80" t="s">
        <v>426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450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411</v>
      </c>
      <c r="M42">
        <v>2</v>
      </c>
      <c r="N42">
        <v>18</v>
      </c>
      <c r="O42" t="s">
        <v>408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450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411</v>
      </c>
      <c r="M43">
        <v>2</v>
      </c>
      <c r="N43">
        <v>18</v>
      </c>
      <c r="O43" t="s">
        <v>408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422</v>
      </c>
      <c r="M44">
        <v>2</v>
      </c>
      <c r="N44">
        <v>18</v>
      </c>
      <c r="O44" t="s">
        <v>408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446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430</v>
      </c>
      <c r="M45">
        <v>2</v>
      </c>
      <c r="N45">
        <v>18</v>
      </c>
      <c r="O45" t="s">
        <v>427</v>
      </c>
      <c r="P45">
        <f>3/8</f>
        <v>0.375</v>
      </c>
      <c r="Q45" s="79">
        <f t="shared" si="15"/>
        <v>140.625</v>
      </c>
      <c r="R45" s="80" t="s">
        <v>426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466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430</v>
      </c>
      <c r="M46">
        <v>2</v>
      </c>
      <c r="N46">
        <v>18</v>
      </c>
      <c r="O46" t="s">
        <v>408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466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430</v>
      </c>
      <c r="M47">
        <v>2</v>
      </c>
      <c r="N47">
        <v>18</v>
      </c>
      <c r="O47" t="s">
        <v>427</v>
      </c>
      <c r="P47">
        <f>3/8</f>
        <v>0.375</v>
      </c>
      <c r="Q47" s="79">
        <f t="shared" si="17"/>
        <v>140.625</v>
      </c>
      <c r="R47" s="80" t="s">
        <v>426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466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411</v>
      </c>
      <c r="M48">
        <v>1</v>
      </c>
      <c r="N48">
        <v>0</v>
      </c>
      <c r="O48" t="s">
        <v>408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467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430</v>
      </c>
      <c r="M49">
        <v>2</v>
      </c>
      <c r="N49" s="79">
        <v>18</v>
      </c>
      <c r="O49" t="s">
        <v>427</v>
      </c>
      <c r="P49">
        <f>3/8</f>
        <v>0.375</v>
      </c>
      <c r="Q49" s="79">
        <f t="shared" si="19"/>
        <v>140.625</v>
      </c>
      <c r="R49" s="80" t="s">
        <v>426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468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430</v>
      </c>
      <c r="M50">
        <v>2</v>
      </c>
      <c r="N50" s="79">
        <v>18</v>
      </c>
      <c r="O50" t="s">
        <v>427</v>
      </c>
      <c r="P50">
        <f>7/16</f>
        <v>0.4375</v>
      </c>
      <c r="Q50" s="79">
        <f t="shared" si="19"/>
        <v>191.40625</v>
      </c>
      <c r="R50" s="80" t="s">
        <v>425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469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407</v>
      </c>
      <c r="M51">
        <v>2</v>
      </c>
      <c r="N51" s="79">
        <v>18</v>
      </c>
      <c r="O51" t="s">
        <v>427</v>
      </c>
      <c r="P51">
        <f>3/8</f>
        <v>0.375</v>
      </c>
      <c r="Q51" s="79">
        <f t="shared" ref="Q51:Q53" si="21">(P51^2)*1000</f>
        <v>140.625</v>
      </c>
      <c r="R51" s="80" t="s">
        <v>426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470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407</v>
      </c>
      <c r="M52">
        <v>2</v>
      </c>
      <c r="N52" s="79">
        <v>18</v>
      </c>
      <c r="O52" t="s">
        <v>427</v>
      </c>
      <c r="P52">
        <f>7/16</f>
        <v>0.4375</v>
      </c>
      <c r="Q52" s="79">
        <f t="shared" si="21"/>
        <v>191.40625</v>
      </c>
      <c r="R52" s="80" t="s">
        <v>425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470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407</v>
      </c>
      <c r="M53">
        <v>2</v>
      </c>
      <c r="N53" s="79">
        <v>18</v>
      </c>
      <c r="O53" t="s">
        <v>427</v>
      </c>
      <c r="P53">
        <f>7/16</f>
        <v>0.4375</v>
      </c>
      <c r="Q53" s="79">
        <f t="shared" si="21"/>
        <v>191.40625</v>
      </c>
      <c r="R53" s="80" t="s">
        <v>425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407</v>
      </c>
      <c r="M54">
        <v>2</v>
      </c>
      <c r="N54" s="79">
        <v>18</v>
      </c>
      <c r="O54" t="s">
        <v>427</v>
      </c>
      <c r="P54">
        <f>1/2</f>
        <v>0.5</v>
      </c>
      <c r="Q54" s="79">
        <f t="shared" ref="Q54" si="22">(P54^2)*1000</f>
        <v>250</v>
      </c>
      <c r="R54" s="80" t="s">
        <v>472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407</v>
      </c>
      <c r="M55">
        <v>2</v>
      </c>
      <c r="N55" s="79">
        <v>18</v>
      </c>
      <c r="O55" t="s">
        <v>427</v>
      </c>
      <c r="P55">
        <f>1/2</f>
        <v>0.5</v>
      </c>
      <c r="Q55" s="79">
        <f t="shared" ref="Q55:Q56" si="24">(P55^2)*1000</f>
        <v>250</v>
      </c>
      <c r="R55" s="80" t="s">
        <v>472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416</v>
      </c>
      <c r="M56">
        <v>2</v>
      </c>
      <c r="N56" s="79">
        <v>18</v>
      </c>
      <c r="O56" t="s">
        <v>408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471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430</v>
      </c>
      <c r="M57">
        <v>2</v>
      </c>
      <c r="N57" s="79">
        <v>18</v>
      </c>
      <c r="O57" t="s">
        <v>427</v>
      </c>
      <c r="P57">
        <f>3/8</f>
        <v>0.375</v>
      </c>
      <c r="Q57" s="79">
        <f t="shared" ref="Q57:Q58" si="25">(P57^2)*1000</f>
        <v>140.625</v>
      </c>
      <c r="R57" s="80" t="s">
        <v>426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473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407</v>
      </c>
      <c r="M58">
        <v>2</v>
      </c>
      <c r="N58" s="79">
        <v>18</v>
      </c>
      <c r="O58" t="s">
        <v>424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473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416</v>
      </c>
      <c r="M59">
        <v>2</v>
      </c>
      <c r="N59" s="79">
        <v>18</v>
      </c>
      <c r="O59" t="s">
        <v>427</v>
      </c>
      <c r="P59">
        <f>7/16</f>
        <v>0.4375</v>
      </c>
      <c r="Q59" s="79">
        <f t="shared" ref="Q59" si="27">(P59^2)*1000</f>
        <v>191.40625</v>
      </c>
      <c r="R59" s="80" t="s">
        <v>425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474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422</v>
      </c>
      <c r="M60">
        <v>1</v>
      </c>
      <c r="N60" s="79">
        <v>0</v>
      </c>
      <c r="O60" t="s">
        <v>476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475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430</v>
      </c>
      <c r="M61">
        <v>2</v>
      </c>
      <c r="N61" s="79">
        <v>18</v>
      </c>
      <c r="O61" t="s">
        <v>427</v>
      </c>
      <c r="P61">
        <f>3/8</f>
        <v>0.375</v>
      </c>
      <c r="Q61" s="79">
        <f t="shared" ref="Q61" si="28">(P61^2)*1000</f>
        <v>140.625</v>
      </c>
      <c r="R61" s="80" t="s">
        <v>426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500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501</v>
      </c>
      <c r="AF203" t="s">
        <v>502</v>
      </c>
      <c r="AG203" t="s">
        <v>74</v>
      </c>
      <c r="AH203" t="s">
        <v>503</v>
      </c>
      <c r="AI203" t="s">
        <v>139</v>
      </c>
      <c r="AJ203" t="s">
        <v>83</v>
      </c>
      <c r="AK203" t="s">
        <v>504</v>
      </c>
      <c r="AL203" t="s">
        <v>47</v>
      </c>
      <c r="AM203" t="s">
        <v>112</v>
      </c>
      <c r="AN203" t="s">
        <v>505</v>
      </c>
      <c r="AO203" t="s">
        <v>270</v>
      </c>
      <c r="AP203" t="s">
        <v>506</v>
      </c>
      <c r="AQ203" t="s">
        <v>139</v>
      </c>
      <c r="AR203" t="s">
        <v>112</v>
      </c>
      <c r="AS203" t="s">
        <v>47</v>
      </c>
      <c r="AT203" t="s">
        <v>47</v>
      </c>
      <c r="AU203" t="s">
        <v>507</v>
      </c>
      <c r="AV203" t="s">
        <v>139</v>
      </c>
      <c r="AW203" t="s">
        <v>508</v>
      </c>
      <c r="AX203" t="s">
        <v>509</v>
      </c>
      <c r="AY203" t="s">
        <v>100</v>
      </c>
      <c r="AZ203" t="s">
        <v>510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511</v>
      </c>
      <c r="BH203" t="s">
        <v>512</v>
      </c>
      <c r="BI203" t="s">
        <v>512</v>
      </c>
      <c r="BJ203" t="s">
        <v>512</v>
      </c>
      <c r="BK203" t="s">
        <v>512</v>
      </c>
      <c r="BL203" t="s">
        <v>512</v>
      </c>
      <c r="BM203" t="s">
        <v>512</v>
      </c>
      <c r="BN203" t="s">
        <v>512</v>
      </c>
      <c r="BO203" t="s">
        <v>512</v>
      </c>
      <c r="BP203" t="s">
        <v>512</v>
      </c>
      <c r="BQ203" t="s">
        <v>512</v>
      </c>
      <c r="BR203" t="s">
        <v>512</v>
      </c>
      <c r="BS203" t="s">
        <v>512</v>
      </c>
      <c r="BT203" t="s">
        <v>512</v>
      </c>
      <c r="BU203" t="s">
        <v>512</v>
      </c>
      <c r="BV203" t="s">
        <v>512</v>
      </c>
      <c r="BW203" t="s">
        <v>512</v>
      </c>
      <c r="BX203" t="s">
        <v>512</v>
      </c>
      <c r="BY203" t="s">
        <v>512</v>
      </c>
      <c r="BZ203" t="s">
        <v>512</v>
      </c>
      <c r="CA203" t="s">
        <v>512</v>
      </c>
      <c r="CB203" t="s">
        <v>512</v>
      </c>
      <c r="CC203" t="s">
        <v>512</v>
      </c>
      <c r="CD203" t="s">
        <v>512</v>
      </c>
      <c r="CE203" t="s">
        <v>512</v>
      </c>
      <c r="CF203" t="s">
        <v>512</v>
      </c>
      <c r="CG203" t="s">
        <v>512</v>
      </c>
      <c r="CH203" t="s">
        <v>512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500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501</v>
      </c>
    </row>
    <row r="213" spans="24:24" x14ac:dyDescent="0.3">
      <c r="X213" t="s">
        <v>502</v>
      </c>
    </row>
    <row r="214" spans="24:24" x14ac:dyDescent="0.3">
      <c r="X214" t="s">
        <v>74</v>
      </c>
    </row>
    <row r="215" spans="24:24" x14ac:dyDescent="0.3">
      <c r="X215" t="s">
        <v>503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504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505</v>
      </c>
    </row>
    <row r="222" spans="24:24" x14ac:dyDescent="0.3">
      <c r="X222" t="s">
        <v>270</v>
      </c>
    </row>
    <row r="223" spans="24:24" x14ac:dyDescent="0.3">
      <c r="X223" t="s">
        <v>506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507</v>
      </c>
    </row>
    <row r="230" spans="24:24" x14ac:dyDescent="0.3">
      <c r="X230" t="s">
        <v>139</v>
      </c>
    </row>
    <row r="231" spans="24:24" x14ac:dyDescent="0.3">
      <c r="X231" t="s">
        <v>508</v>
      </c>
    </row>
    <row r="232" spans="24:24" x14ac:dyDescent="0.3">
      <c r="X232" t="s">
        <v>509</v>
      </c>
    </row>
    <row r="233" spans="24:24" x14ac:dyDescent="0.3">
      <c r="X233" t="s">
        <v>100</v>
      </c>
    </row>
    <row r="234" spans="24:24" x14ac:dyDescent="0.3">
      <c r="X234" t="s">
        <v>510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511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tabSelected="1" workbookViewId="0">
      <pane xSplit="4" ySplit="1" topLeftCell="E101" activePane="bottomRight" state="frozen"/>
      <selection pane="topRight" activeCell="E1" sqref="E1"/>
      <selection pane="bottomLeft" activeCell="A2" sqref="A2"/>
      <selection pane="bottomRight" activeCell="O119" sqref="O119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164</v>
      </c>
      <c r="B1" s="74" t="s">
        <v>387</v>
      </c>
      <c r="C1" s="77" t="s">
        <v>388</v>
      </c>
      <c r="D1" s="77" t="s">
        <v>464</v>
      </c>
      <c r="E1" s="77" t="s">
        <v>463</v>
      </c>
      <c r="F1" s="74" t="s">
        <v>544</v>
      </c>
      <c r="G1" s="74" t="s">
        <v>545</v>
      </c>
      <c r="H1" s="74" t="s">
        <v>546</v>
      </c>
      <c r="I1" s="74" t="s">
        <v>389</v>
      </c>
      <c r="J1" s="74" t="s">
        <v>390</v>
      </c>
      <c r="K1" s="74" t="s">
        <v>548</v>
      </c>
      <c r="L1" s="74" t="s">
        <v>547</v>
      </c>
      <c r="M1" s="74"/>
      <c r="N1" t="s">
        <v>497</v>
      </c>
    </row>
    <row r="2" spans="1:16" x14ac:dyDescent="0.3">
      <c r="A2" t="s">
        <v>230</v>
      </c>
      <c r="B2" t="s">
        <v>365</v>
      </c>
      <c r="C2" s="75">
        <v>266.8</v>
      </c>
      <c r="D2" t="s">
        <v>457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430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455</v>
      </c>
      <c r="C4">
        <v>336.4</v>
      </c>
      <c r="D4" t="s">
        <v>457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454</v>
      </c>
      <c r="C5">
        <v>336.4</v>
      </c>
      <c r="D5" t="s">
        <v>430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423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457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430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453</v>
      </c>
      <c r="C9">
        <v>477</v>
      </c>
      <c r="D9" t="s">
        <v>457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458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452</v>
      </c>
      <c r="C11">
        <v>477</v>
      </c>
      <c r="D11" t="s">
        <v>430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423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457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458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430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458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430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430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407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407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416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448</v>
      </c>
      <c r="C22" s="81">
        <v>1033.5</v>
      </c>
      <c r="D22" s="81" t="s">
        <v>407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459</v>
      </c>
      <c r="T22" s="78" t="s">
        <v>488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416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460</v>
      </c>
    </row>
    <row r="24" spans="1:20" x14ac:dyDescent="0.3">
      <c r="A24" t="s">
        <v>230</v>
      </c>
      <c r="B24" t="s">
        <v>382</v>
      </c>
      <c r="C24">
        <v>1113</v>
      </c>
      <c r="D24" t="s">
        <v>407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450</v>
      </c>
      <c r="C25" s="81">
        <v>1113</v>
      </c>
      <c r="D25" s="81" t="s">
        <v>411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459</v>
      </c>
      <c r="T25" s="78" t="s">
        <v>488</v>
      </c>
    </row>
    <row r="26" spans="1:20" x14ac:dyDescent="0.3">
      <c r="A26" t="s">
        <v>230</v>
      </c>
      <c r="B26" t="s">
        <v>383</v>
      </c>
      <c r="C26">
        <v>1272</v>
      </c>
      <c r="D26" t="s">
        <v>407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461</v>
      </c>
      <c r="C27" s="81">
        <v>1272</v>
      </c>
      <c r="D27" s="81" t="s">
        <v>411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459</v>
      </c>
      <c r="T27" s="78" t="s">
        <v>488</v>
      </c>
    </row>
    <row r="28" spans="1:20" s="81" customFormat="1" x14ac:dyDescent="0.3">
      <c r="A28" s="81" t="s">
        <v>230</v>
      </c>
      <c r="B28" s="81" t="s">
        <v>440</v>
      </c>
      <c r="C28" s="81">
        <v>1431</v>
      </c>
      <c r="D28" s="81" t="s">
        <v>407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459</v>
      </c>
      <c r="T28" s="78" t="s">
        <v>488</v>
      </c>
    </row>
    <row r="29" spans="1:20" s="81" customFormat="1" x14ac:dyDescent="0.3">
      <c r="A29" s="81" t="s">
        <v>230</v>
      </c>
      <c r="B29" s="81" t="s">
        <v>462</v>
      </c>
      <c r="C29" s="81">
        <v>1431</v>
      </c>
      <c r="D29" s="81" t="s">
        <v>411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459</v>
      </c>
      <c r="T29" s="78" t="s">
        <v>488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407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411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422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391</v>
      </c>
      <c r="C33">
        <v>266.8</v>
      </c>
      <c r="D33" s="79" t="s">
        <v>485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392</v>
      </c>
      <c r="C34">
        <v>336.4</v>
      </c>
      <c r="D34" s="79" t="s">
        <v>485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393</v>
      </c>
      <c r="C35">
        <v>477</v>
      </c>
      <c r="D35" s="79" t="s">
        <v>485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394</v>
      </c>
      <c r="C36">
        <v>477</v>
      </c>
      <c r="D36" s="79" t="s">
        <v>484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395</v>
      </c>
      <c r="C37">
        <v>500</v>
      </c>
      <c r="D37" s="79" t="s">
        <v>485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396</v>
      </c>
      <c r="C38">
        <v>556.5</v>
      </c>
      <c r="D38" s="79" t="s">
        <v>485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397</v>
      </c>
      <c r="C39">
        <v>636</v>
      </c>
      <c r="D39" s="79" t="s">
        <v>484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398</v>
      </c>
      <c r="C40">
        <v>715</v>
      </c>
      <c r="D40" s="79" t="s">
        <v>484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456</v>
      </c>
      <c r="C41">
        <v>795</v>
      </c>
      <c r="D41" s="79" t="s">
        <v>484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399</v>
      </c>
      <c r="C42">
        <v>954</v>
      </c>
      <c r="D42" s="79" t="s">
        <v>484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400</v>
      </c>
      <c r="C43">
        <v>1033.5</v>
      </c>
      <c r="D43" s="79" t="s">
        <v>484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449</v>
      </c>
      <c r="C44" s="81">
        <v>1113</v>
      </c>
      <c r="D44" s="81" t="s">
        <v>413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401</v>
      </c>
      <c r="C45">
        <v>1351.5</v>
      </c>
      <c r="D45" s="79" t="s">
        <v>413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402</v>
      </c>
      <c r="C46">
        <v>1590</v>
      </c>
      <c r="D46" s="79" t="s">
        <v>413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403</v>
      </c>
      <c r="C47">
        <v>2000</v>
      </c>
      <c r="D47" s="79" t="s">
        <v>487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404</v>
      </c>
      <c r="C48">
        <v>2500</v>
      </c>
      <c r="D48" s="79" t="s">
        <v>487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>
        <v>1439.2</v>
      </c>
      <c r="C49" s="75">
        <v>1439.2</v>
      </c>
      <c r="D49" s="75" t="s">
        <v>413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AAAC1439.2</v>
      </c>
      <c r="S49" s="91" t="s">
        <v>514</v>
      </c>
    </row>
    <row r="50" spans="1:19" x14ac:dyDescent="0.3">
      <c r="A50" t="s">
        <v>362</v>
      </c>
      <c r="B50" s="75">
        <v>1348.8</v>
      </c>
      <c r="C50" s="75">
        <v>1348.8</v>
      </c>
      <c r="D50" s="75" t="s">
        <v>413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AAAC1348.8</v>
      </c>
    </row>
    <row r="51" spans="1:19" x14ac:dyDescent="0.3">
      <c r="A51" t="s">
        <v>362</v>
      </c>
      <c r="B51" s="75">
        <v>1259.5999999999999</v>
      </c>
      <c r="C51" s="75">
        <v>1259.5999999999999</v>
      </c>
      <c r="D51" s="75" t="s">
        <v>413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AAAC1259.6</v>
      </c>
    </row>
    <row r="52" spans="1:19" x14ac:dyDescent="0.3">
      <c r="A52" t="s">
        <v>362</v>
      </c>
      <c r="B52" s="75">
        <v>1165.0999999999999</v>
      </c>
      <c r="C52" s="75">
        <v>1165.0999999999999</v>
      </c>
      <c r="D52" s="75" t="s">
        <v>413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AAAC1165.1</v>
      </c>
    </row>
    <row r="53" spans="1:19" x14ac:dyDescent="0.3">
      <c r="A53" t="s">
        <v>362</v>
      </c>
      <c r="B53" s="75">
        <v>1077.4000000000001</v>
      </c>
      <c r="C53" s="75">
        <v>1077.4000000000001</v>
      </c>
      <c r="D53" s="75" t="s">
        <v>413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AAAC1077.4</v>
      </c>
    </row>
    <row r="54" spans="1:19" x14ac:dyDescent="0.3">
      <c r="A54" t="s">
        <v>362</v>
      </c>
      <c r="B54" t="s">
        <v>477</v>
      </c>
      <c r="C54" s="75">
        <v>927.2</v>
      </c>
      <c r="D54" s="75" t="s">
        <v>484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496</v>
      </c>
    </row>
    <row r="55" spans="1:19" x14ac:dyDescent="0.3">
      <c r="A55" t="s">
        <v>362</v>
      </c>
      <c r="B55" t="s">
        <v>478</v>
      </c>
      <c r="C55" s="75">
        <v>740.8</v>
      </c>
      <c r="D55" s="75" t="s">
        <v>484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486</v>
      </c>
    </row>
    <row r="56" spans="1:19" x14ac:dyDescent="0.3">
      <c r="A56" t="s">
        <v>362</v>
      </c>
      <c r="B56" t="s">
        <v>479</v>
      </c>
      <c r="C56" s="75">
        <v>652.4</v>
      </c>
      <c r="D56" s="75" t="s">
        <v>485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480</v>
      </c>
      <c r="C57" s="75">
        <v>559.5</v>
      </c>
      <c r="D57" s="75" t="s">
        <v>485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481</v>
      </c>
      <c r="C58" s="75">
        <v>465.4</v>
      </c>
      <c r="D58" s="75" t="s">
        <v>485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482</v>
      </c>
      <c r="C59" s="75">
        <v>394.5</v>
      </c>
      <c r="D59" s="75" t="s">
        <v>485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483</v>
      </c>
      <c r="C60" s="75">
        <v>312.8</v>
      </c>
      <c r="D60" s="75" t="s">
        <v>485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453</v>
      </c>
      <c r="C61">
        <v>503.6</v>
      </c>
      <c r="D61" t="s">
        <v>490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 t="s">
        <v>498</v>
      </c>
    </row>
    <row r="62" spans="1:19" x14ac:dyDescent="0.3">
      <c r="A62" t="s">
        <v>261</v>
      </c>
      <c r="B62" t="s">
        <v>372</v>
      </c>
      <c r="C62">
        <v>587.20000000000005</v>
      </c>
      <c r="D62" t="s">
        <v>490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491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492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491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423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493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493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423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493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513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493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491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448</v>
      </c>
      <c r="C73">
        <v>1109</v>
      </c>
      <c r="D73" t="s">
        <v>423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448</v>
      </c>
      <c r="C74">
        <v>1109</v>
      </c>
      <c r="D74" t="s">
        <v>493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423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491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423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493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433</v>
      </c>
      <c r="C79">
        <v>1277</v>
      </c>
      <c r="D79" t="s">
        <v>416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433</v>
      </c>
      <c r="C80">
        <v>1277</v>
      </c>
      <c r="D80" t="s">
        <v>494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416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440</v>
      </c>
      <c r="C82">
        <v>1534.4</v>
      </c>
      <c r="D82" t="s">
        <v>494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410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494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489</v>
      </c>
      <c r="C85">
        <v>1933</v>
      </c>
      <c r="D85" t="s">
        <v>494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494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410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495</v>
      </c>
      <c r="C88" s="75">
        <v>2493</v>
      </c>
      <c r="D88" t="s">
        <v>419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515</v>
      </c>
      <c r="B89" t="s">
        <v>516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86"/>
      <c r="I89" s="86"/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515</v>
      </c>
      <c r="B90" t="s">
        <v>517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86"/>
      <c r="I90" s="86"/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515</v>
      </c>
      <c r="B91" t="s">
        <v>518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86"/>
      <c r="I91" s="86"/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515</v>
      </c>
      <c r="B92" t="s">
        <v>519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86"/>
      <c r="I92" s="86"/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515</v>
      </c>
      <c r="B93" t="s">
        <v>520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86"/>
      <c r="I93" s="86"/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515</v>
      </c>
      <c r="B94" t="s">
        <v>521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86"/>
      <c r="I94" s="86"/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515</v>
      </c>
      <c r="B95" t="s">
        <v>522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86"/>
      <c r="I95" s="86"/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515</v>
      </c>
      <c r="B96" t="s">
        <v>523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86"/>
      <c r="I96" s="86"/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515</v>
      </c>
      <c r="B97" t="s">
        <v>524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86"/>
      <c r="I97" s="86"/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515</v>
      </c>
      <c r="B98" t="s">
        <v>525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86"/>
      <c r="I98" s="86"/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515</v>
      </c>
      <c r="B99" t="s">
        <v>526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86"/>
      <c r="I99" s="86"/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515</v>
      </c>
      <c r="B100" t="s">
        <v>527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86"/>
      <c r="I100" s="86"/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515</v>
      </c>
      <c r="B101" t="s">
        <v>528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86"/>
      <c r="I101" s="86"/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515</v>
      </c>
      <c r="B102" t="s">
        <v>529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86"/>
      <c r="I102" s="86"/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515</v>
      </c>
      <c r="B103" t="s">
        <v>530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86"/>
      <c r="I103" s="86"/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515</v>
      </c>
      <c r="B104" t="s">
        <v>531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86"/>
      <c r="I104" s="86"/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515</v>
      </c>
      <c r="B105" t="s">
        <v>532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86"/>
      <c r="I105" s="86"/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515</v>
      </c>
      <c r="B106" t="s">
        <v>533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86"/>
      <c r="I106" s="86"/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515</v>
      </c>
      <c r="B107" t="s">
        <v>534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86"/>
      <c r="I107" s="86"/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515</v>
      </c>
      <c r="B108" t="s">
        <v>535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86"/>
      <c r="I108" s="86"/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515</v>
      </c>
      <c r="B109" t="s">
        <v>536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86"/>
      <c r="I109" s="86"/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515</v>
      </c>
      <c r="B110" t="s">
        <v>537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86"/>
      <c r="I110" s="86"/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515</v>
      </c>
      <c r="B111" t="s">
        <v>538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86"/>
      <c r="I111" s="86"/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515</v>
      </c>
      <c r="B112" t="s">
        <v>539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86"/>
      <c r="I112" s="86"/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515</v>
      </c>
      <c r="B113" t="s">
        <v>540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86"/>
      <c r="I113" s="86"/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515</v>
      </c>
      <c r="B114" t="s">
        <v>541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86"/>
      <c r="I114" s="86"/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515</v>
      </c>
      <c r="B115" t="s">
        <v>542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86"/>
      <c r="I115" s="86"/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515</v>
      </c>
      <c r="B116" t="s">
        <v>543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86"/>
      <c r="I116" s="86"/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TL_Geometry</vt:lpstr>
      <vt:lpstr>Neighboring</vt:lpstr>
      <vt:lpstr>TL_dataset</vt:lpstr>
      <vt:lpstr>Conductors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2024-09-13T11:51:27Z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