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MV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<sst xmlns="http://schemas.openxmlformats.org/spreadsheetml/2006/main" count="426" uniqueCount="127">
  <si>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</si>
  <si>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</si>
  <si>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</si>
  <si>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</si>
  <si>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</si>
  <si>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</si>
  <si>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</si>
  <si>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</si>
  <si>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</si>
  <si>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</si>
  <si>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</si>
  <si>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</si>
  <si>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</si>
  <si>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</si>
  <si>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</si>
  <si>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</si>
  <si>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</si>
  <si>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</si>
  <si>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</si>
  <si>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</si>
  <si>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</si>
  <si>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</si>
  <si>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</si>
  <si>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</si>
  <si>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</si>
  <si>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</si>
  <si>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</si>
  <si>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</si>
  <si>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</si>
  <si>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</si>
  <si>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</si>
  <si>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</si>
  <si>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</si>
  <si>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</si>
  <si>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</si>
  <si>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</si>
  <si>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</si>
  <si>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</si>
  <si>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</si>
  <si>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</si>
  <si>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</si>
  <si>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</si>
  <si>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</si>
  <si>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</si>
  <si>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</si>
  <si>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</si>
  <si>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</si>
  <si>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</si>
  <si>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</si>
  <si>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</si>
  <si>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</si>
  <si>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</si>
  <si>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</si>
  <si>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</si>
  <si>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</si>
  <si>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</si>
  <si>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</si>
  <si>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</si>
  <si>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</si>
  <si>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</si>
  <si>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</si>
  <si>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</si>
  <si>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</si>
  <si>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</si>
  <si>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</si>
  <si>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</si>
  <si>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</si>
  <si>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</si>
  <si>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</si>
  <si>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</si>
  <si>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</si>
  <si>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</si>
  <si>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</si>
  <si>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</si>
  <si>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</si>
  <si>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</si>
  <si>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</si>
  <si>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</si>
  <si>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</si>
  <si>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</si>
  <si>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</si>
  <si>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</si>
  <si>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</si>
  <si>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</si>
  <si>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</si>
  <si>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</si>
  <si>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</si>
  <si>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</si>
  <si>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</si>
  <si>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</si>
  <si>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</si>
  <si>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</si>
  <si>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</si>
  <si>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</si>
  <si>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</si>
  <si>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</si>
  <si>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</si>
  <si>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</si>
  <si>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</si>
  <si>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Dauer (D) = Aus Tabelle übernommen</t>
  </si>
  <si>
    <t xml:space="preserve">Vorwärtsrechnen</t>
  </si>
  <si>
    <t xml:space="preserve">Frühester-Anfangs-Zeitpunkt (FAZ) = größten FEZ der Vorgänger</t>
  </si>
  <si>
    <t xml:space="preserve">Frühester-End-Zeitpunkt (FEZ) = FAZ + D</t>
  </si>
  <si>
    <t xml:space="preserve">Rückwärtsrechnen</t>
  </si>
  <si>
    <r>
      <rPr>
        <sz val="10"/>
        <color rgb="FF443205"/>
        <rFont val="Arial"/>
        <family val="2"/>
        <charset val="1"/>
      </rPr>
      <t xml:space="preserve">Spätester-End-Zeitpunkt (SEZ) = </t>
    </r>
    <r>
      <rPr>
        <sz val="10"/>
        <color rgb="FF443205"/>
        <rFont val="Arial"/>
        <family val="2"/>
      </rPr>
      <t xml:space="preserve"> kleinster SAZ der Nachfolger</t>
    </r>
  </si>
  <si>
    <t xml:space="preserve">Spätester-Anfangs-Zeitpunkt (SAZ) = SEZ – D</t>
  </si>
  <si>
    <t xml:space="preserve">Gesamt-Puffer (GP) = SAZ – FAZ = SEZ – FEZ</t>
  </si>
  <si>
    <t xml:space="preserve">Freier Puffer = kleinster FAZ der Nachfolger – FEZ</t>
  </si>
  <si>
    <t xml:space="preserve">Ressourcen</t>
  </si>
  <si>
    <t xml:space="preserve">Datenbank fertig</t>
  </si>
  <si>
    <t xml:space="preserve">Alles fertig</t>
  </si>
  <si>
    <t xml:space="preserve">Release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</si>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</sst>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443205"/>
      <name val="Arial"/>
      <family val="2"/>
    </font>
    <font>
      <sz val="10"/>
      <color rgb="FF2A6099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BBE33D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0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BBE33D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2A6099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00"/>
        <bgColor rgb="FFBBE33D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729FCF"/>
      <rgbColor rgb="FF993366"/>
      <rgbColor rgb="FFEEEEEE"/>
      <rgbColor rgb="FFE8E8E8"/>
      <rgbColor rgb="FF660066"/>
      <rgbColor rgb="FFFF8080"/>
      <rgbColor rgb="FF2A6099"/>
      <rgbColor rgb="FFDDDDDD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BBE33D"/>
      <rgbColor rgb="FFFFC000"/>
      <rgbColor rgb="FFFF8000"/>
      <rgbColor rgb="FFED7D31"/>
      <rgbColor rgb="FF666666"/>
      <rgbColor rgb="FF70AD47"/>
      <rgbColor rgb="FF203864"/>
      <rgbColor rgb="FF00A933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107</xdr:row>
      <xdr:rowOff>48240</xdr:rowOff>
    </xdr:from>
    <xdr:to>
      <xdr:col>22</xdr:col>
      <xdr:colOff>103320</xdr:colOff>
      <xdr:row>109</xdr:row>
      <xdr:rowOff>147240</xdr:rowOff>
    </xdr:to>
    <xdr:sp>
      <xdr:nvSpPr>
        <xdr:cNvPr id="0" name="Textfeld 1"/>
        <xdr:cNvSpPr/>
      </xdr:nvSpPr>
      <xdr:spPr>
        <a:xfrm>
          <a:off x="7192440" y="17374320"/>
          <a:ext cx="2242800" cy="422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27</xdr:col>
      <xdr:colOff>61200</xdr:colOff>
      <xdr:row>8</xdr:row>
      <xdr:rowOff>36000</xdr:rowOff>
    </xdr:from>
    <xdr:to>
      <xdr:col>27</xdr:col>
      <xdr:colOff>174960</xdr:colOff>
      <xdr:row>9</xdr:row>
      <xdr:rowOff>39600</xdr:rowOff>
    </xdr:to>
    <xdr:sp>
      <xdr:nvSpPr>
        <xdr:cNvPr id="1" name="Raute 1"/>
        <xdr:cNvSpPr/>
      </xdr:nvSpPr>
      <xdr:spPr>
        <a:xfrm>
          <a:off x="8412840" y="1680480"/>
          <a:ext cx="113760" cy="16560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39</xdr:col>
      <xdr:colOff>61200</xdr:colOff>
      <xdr:row>15</xdr:row>
      <xdr:rowOff>41400</xdr:rowOff>
    </xdr:from>
    <xdr:to>
      <xdr:col>39</xdr:col>
      <xdr:colOff>174960</xdr:colOff>
      <xdr:row>16</xdr:row>
      <xdr:rowOff>46080</xdr:rowOff>
    </xdr:to>
    <xdr:sp>
      <xdr:nvSpPr>
        <xdr:cNvPr id="2" name="Raute 2"/>
        <xdr:cNvSpPr/>
      </xdr:nvSpPr>
      <xdr:spPr>
        <a:xfrm>
          <a:off x="11430360" y="2819520"/>
          <a:ext cx="113760" cy="16668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49</xdr:col>
      <xdr:colOff>88560</xdr:colOff>
      <xdr:row>18</xdr:row>
      <xdr:rowOff>29160</xdr:rowOff>
    </xdr:from>
    <xdr:to>
      <xdr:col>49</xdr:col>
      <xdr:colOff>202320</xdr:colOff>
      <xdr:row>19</xdr:row>
      <xdr:rowOff>34200</xdr:rowOff>
    </xdr:to>
    <xdr:sp>
      <xdr:nvSpPr>
        <xdr:cNvPr id="3" name="Raute 3"/>
        <xdr:cNvSpPr/>
      </xdr:nvSpPr>
      <xdr:spPr>
        <a:xfrm>
          <a:off x="13972320" y="3292920"/>
          <a:ext cx="113760" cy="16704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L23" activeCellId="0" sqref="L23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I34" activeCellId="0" sqref="I34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true" showOutlineSymbols="true" defaultGridColor="true" view="normal" topLeftCell="A8" colorId="64" zoomScale="160" zoomScaleNormal="160" zoomScalePageLayoutView="100" workbookViewId="0">
      <selection pane="topLeft" activeCell="A30" activeCellId="0" sqref="A30"/>
    </sheetView>
  </sheetViews>
  <sheetFormatPr defaultColWidth="11.71484375" defaultRowHeight="12.75" zeroHeight="false" outlineLevelRow="0" outlineLevelCol="2"/>
  <cols>
    <col collapsed="false" customWidth="false" hidden="false" outlineLevel="1" max="4" min="2" style="43" width="11.71"/>
    <col collapsed="false" customWidth="true" hidden="false" outlineLevel="1" max="5" min="5" style="3" width="16.14"/>
    <col collapsed="false" customWidth="true" hidden="false" outlineLevel="1" max="6" min="6" style="3" width="11.57"/>
    <col collapsed="false" customWidth="true" hidden="true" outlineLevel="2" max="8" min="7" style="3" width="11.57"/>
    <col collapsed="false" customWidth="true" hidden="true" outlineLevel="2" max="9" min="9" style="44" width="11.57"/>
    <col collapsed="true" customWidth="true" hidden="false" outlineLevel="0" max="10" min="10" style="3" width="11.57"/>
    <col collapsed="false" customWidth="true" hidden="false" outlineLevel="0" max="107" min="11" style="43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10</v>
      </c>
      <c r="AF2" s="52" t="n">
        <f aca="false">MAX(X2,AC8,X14)</f>
        <v>10</v>
      </c>
      <c r="AG2" s="53"/>
      <c r="AH2" s="54" t="n">
        <f aca="false">AF2+AF4</f>
        <v>11</v>
      </c>
      <c r="AK2" s="52" t="n">
        <f aca="false">AH2</f>
        <v>11</v>
      </c>
      <c r="AL2" s="53"/>
      <c r="AM2" s="54" t="n">
        <f aca="false">AK2+AK4</f>
        <v>12</v>
      </c>
      <c r="AP2" s="52" t="n">
        <f aca="false">AM2</f>
        <v>12</v>
      </c>
      <c r="AQ2" s="53"/>
      <c r="AR2" s="54" t="n">
        <f aca="false">AP2+AP4</f>
        <v>13</v>
      </c>
      <c r="AU2" s="52" t="n">
        <f aca="false">AR2</f>
        <v>13</v>
      </c>
      <c r="AV2" s="53"/>
      <c r="AW2" s="54" t="n">
        <f aca="false">AU2+AU4</f>
        <v>15</v>
      </c>
      <c r="AZ2" s="52" t="n">
        <f aca="false">AW2</f>
        <v>15</v>
      </c>
      <c r="BA2" s="53"/>
      <c r="BB2" s="54" t="n">
        <f aca="false">AZ2+AZ4</f>
        <v>17</v>
      </c>
      <c r="BE2" s="52" t="n">
        <f aca="false">BB2</f>
        <v>17</v>
      </c>
      <c r="BF2" s="53"/>
      <c r="BG2" s="54" t="n">
        <f aca="false">BE2+BE4</f>
        <v>18</v>
      </c>
      <c r="BJ2" s="52" t="n">
        <f aca="false">BG2</f>
        <v>18</v>
      </c>
      <c r="BK2" s="53"/>
      <c r="BL2" s="54" t="n">
        <f aca="false">BJ2+BJ4</f>
        <v>21</v>
      </c>
      <c r="BO2" s="52" t="n">
        <f aca="false">MAX(BL2,AC14)</f>
        <v>28</v>
      </c>
      <c r="BP2" s="53"/>
      <c r="BQ2" s="54" t="n">
        <f aca="false">BO2+BO4</f>
        <v>29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1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0.6</v>
      </c>
      <c r="J4" s="56" t="n">
        <f aca="false">ROUND(G4/(H4*I4),0)</f>
        <v>7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7</v>
      </c>
      <c r="S4" s="65" t="n">
        <f aca="false">MIN(V2,V8)-S2</f>
        <v>0</v>
      </c>
      <c r="T4" s="66"/>
      <c r="V4" s="63" t="n">
        <f aca="false">J4</f>
        <v>7</v>
      </c>
      <c r="W4" s="64" t="n">
        <f aca="false">X5-X2</f>
        <v>7</v>
      </c>
      <c r="X4" s="65" t="n">
        <f aca="false">AF2-X2</f>
        <v>0</v>
      </c>
      <c r="AE4" s="67"/>
      <c r="AF4" s="63" t="n">
        <f aca="false">J9</f>
        <v>1</v>
      </c>
      <c r="AG4" s="64" t="n">
        <f aca="false">AH5-AH2</f>
        <v>7</v>
      </c>
      <c r="AH4" s="65" t="n">
        <f aca="false">AK2-AH2</f>
        <v>0</v>
      </c>
      <c r="AK4" s="63" t="n">
        <f aca="false">J10</f>
        <v>1</v>
      </c>
      <c r="AL4" s="64" t="n">
        <f aca="false">AM5-AM2</f>
        <v>7</v>
      </c>
      <c r="AM4" s="65" t="n">
        <f aca="false">AP2-AM2</f>
        <v>0</v>
      </c>
      <c r="AP4" s="63" t="n">
        <f aca="false">J11</f>
        <v>1</v>
      </c>
      <c r="AQ4" s="64" t="n">
        <f aca="false">AR5-AR2</f>
        <v>7</v>
      </c>
      <c r="AR4" s="65" t="n">
        <f aca="false">AU2-AR2</f>
        <v>0</v>
      </c>
      <c r="AU4" s="63" t="n">
        <f aca="false">J13</f>
        <v>2</v>
      </c>
      <c r="AV4" s="64" t="n">
        <f aca="false">AW5-AW2</f>
        <v>7</v>
      </c>
      <c r="AW4" s="65" t="n">
        <f aca="false">AZ2-AW2</f>
        <v>0</v>
      </c>
      <c r="AZ4" s="63" t="n">
        <f aca="false">J14</f>
        <v>2</v>
      </c>
      <c r="BA4" s="64" t="n">
        <f aca="false">BB5-BB2</f>
        <v>7</v>
      </c>
      <c r="BB4" s="65" t="n">
        <f aca="false">BE2-BB2</f>
        <v>0</v>
      </c>
      <c r="BE4" s="63" t="n">
        <f aca="false">J15</f>
        <v>1</v>
      </c>
      <c r="BF4" s="64" t="n">
        <f aca="false">BG5-BG2</f>
        <v>7</v>
      </c>
      <c r="BG4" s="65" t="n">
        <f aca="false">BJ2-BG2</f>
        <v>0</v>
      </c>
      <c r="BJ4" s="63" t="n">
        <f aca="false">J16</f>
        <v>3</v>
      </c>
      <c r="BK4" s="64" t="n">
        <f aca="false">BL5-BL2</f>
        <v>7</v>
      </c>
      <c r="BL4" s="65" t="n">
        <f aca="false">BO2-BL2</f>
        <v>7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0" t="n">
        <v>3</v>
      </c>
      <c r="I5" s="51" t="n">
        <v>0.6</v>
      </c>
      <c r="J5" s="56" t="n">
        <f aca="false">ROUND(G5/(H5*I5),0)</f>
        <v>2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9</v>
      </c>
      <c r="R5" s="53"/>
      <c r="S5" s="69" t="n">
        <f aca="false">MIN(V5,V11)</f>
        <v>10</v>
      </c>
      <c r="T5" s="70"/>
      <c r="V5" s="68" t="n">
        <f aca="false">X5-V4</f>
        <v>10</v>
      </c>
      <c r="W5" s="53"/>
      <c r="X5" s="69" t="n">
        <f aca="false">AF5</f>
        <v>17</v>
      </c>
      <c r="AD5" s="70"/>
      <c r="AF5" s="68" t="n">
        <f aca="false">AH5-AF4</f>
        <v>17</v>
      </c>
      <c r="AG5" s="53"/>
      <c r="AH5" s="69" t="n">
        <f aca="false">AK5</f>
        <v>18</v>
      </c>
      <c r="AK5" s="68" t="n">
        <f aca="false">AM5-AK4</f>
        <v>18</v>
      </c>
      <c r="AL5" s="53"/>
      <c r="AM5" s="69" t="n">
        <f aca="false">AP5</f>
        <v>19</v>
      </c>
      <c r="AP5" s="68" t="n">
        <f aca="false">AR5-AP4</f>
        <v>19</v>
      </c>
      <c r="AQ5" s="53"/>
      <c r="AR5" s="69" t="n">
        <f aca="false">AU5</f>
        <v>20</v>
      </c>
      <c r="AU5" s="68" t="n">
        <f aca="false">AW5-AU4</f>
        <v>20</v>
      </c>
      <c r="AV5" s="53"/>
      <c r="AW5" s="69" t="n">
        <f aca="false">AZ5</f>
        <v>22</v>
      </c>
      <c r="AZ5" s="68" t="n">
        <f aca="false">BB5-AZ4</f>
        <v>22</v>
      </c>
      <c r="BA5" s="53"/>
      <c r="BB5" s="69" t="n">
        <f aca="false">BE5</f>
        <v>24</v>
      </c>
      <c r="BE5" s="68" t="n">
        <f aca="false">BG5-BE4</f>
        <v>24</v>
      </c>
      <c r="BF5" s="53"/>
      <c r="BG5" s="69" t="n">
        <f aca="false">BJ5</f>
        <v>25</v>
      </c>
      <c r="BJ5" s="68" t="n">
        <f aca="false">BL5-BJ4</f>
        <v>25</v>
      </c>
      <c r="BK5" s="53"/>
      <c r="BL5" s="69" t="n">
        <f aca="false">BO5</f>
        <v>28</v>
      </c>
      <c r="BM5" s="70"/>
      <c r="BO5" s="68" t="n">
        <f aca="false">BQ5-BO4</f>
        <v>28</v>
      </c>
      <c r="BP5" s="53"/>
      <c r="BQ5" s="69" t="n">
        <f aca="false">BQ2</f>
        <v>29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2</v>
      </c>
      <c r="I6" s="58" t="n">
        <v>0.75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n">
        <v>2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0" t="n">
        <v>1</v>
      </c>
      <c r="I8" s="51" t="n">
        <v>0.6</v>
      </c>
      <c r="J8" s="56" t="n">
        <f aca="false">ROUND(G8/(H8*I8),0)</f>
        <v>5</v>
      </c>
      <c r="O8" s="70"/>
      <c r="T8" s="70"/>
      <c r="V8" s="52" t="n">
        <f aca="false">S2</f>
        <v>3</v>
      </c>
      <c r="W8" s="53"/>
      <c r="X8" s="54" t="n">
        <f aca="false">V8+V10</f>
        <v>5</v>
      </c>
      <c r="AA8" s="52" t="n">
        <f aca="false">X8</f>
        <v>5</v>
      </c>
      <c r="AB8" s="53"/>
      <c r="AC8" s="54" t="n">
        <f aca="false">AA8+AA10</f>
        <v>10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n">
        <v>2</v>
      </c>
      <c r="I9" s="58" t="n">
        <v>0.75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n">
        <v>2</v>
      </c>
      <c r="I10" s="58" t="n">
        <v>0.75</v>
      </c>
      <c r="J10" s="56" t="n">
        <f aca="false">ROUND(G10/(H10*I10),0)</f>
        <v>1</v>
      </c>
      <c r="O10" s="70"/>
      <c r="U10" s="74"/>
      <c r="V10" s="63" t="n">
        <f aca="false">J5</f>
        <v>2</v>
      </c>
      <c r="W10" s="64" t="n">
        <f aca="false">X11-X8</f>
        <v>7</v>
      </c>
      <c r="X10" s="65" t="n">
        <f aca="false">AA8-X8</f>
        <v>0</v>
      </c>
      <c r="AA10" s="63" t="n">
        <f aca="false">J6</f>
        <v>5</v>
      </c>
      <c r="AB10" s="64" t="n">
        <f aca="false">AC11-AC8</f>
        <v>7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0" t="n">
        <v>2</v>
      </c>
      <c r="I11" s="51" t="n">
        <v>0.75</v>
      </c>
      <c r="J11" s="56" t="n">
        <f aca="false">ROUND(G11/(H11*I11),0)</f>
        <v>1</v>
      </c>
      <c r="O11" s="70"/>
      <c r="V11" s="68" t="n">
        <f aca="false">X11-V10</f>
        <v>10</v>
      </c>
      <c r="W11" s="53"/>
      <c r="X11" s="69" t="n">
        <f aca="false">AA11</f>
        <v>12</v>
      </c>
      <c r="AA11" s="68" t="n">
        <f aca="false">AC11-AA10</f>
        <v>12</v>
      </c>
      <c r="AB11" s="53"/>
      <c r="AC11" s="69" t="n">
        <f aca="false">AF5</f>
        <v>17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75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6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n">
        <v>2</v>
      </c>
      <c r="I13" s="58" t="n">
        <v>0.75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0" t="n">
        <v>2</v>
      </c>
      <c r="I14" s="51" t="n">
        <v>0.75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8</v>
      </c>
      <c r="Y14" s="73"/>
      <c r="AA14" s="52" t="n">
        <f aca="false">X14</f>
        <v>8</v>
      </c>
      <c r="AB14" s="53"/>
      <c r="AC14" s="54" t="n">
        <f aca="false">AA14+AA16</f>
        <v>28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n">
        <v>2</v>
      </c>
      <c r="I15" s="58" t="n">
        <v>0.75</v>
      </c>
      <c r="J15" s="56" t="n">
        <f aca="false">ROUND(G15/(H15*I15),0)</f>
        <v>1</v>
      </c>
      <c r="O15" s="70"/>
      <c r="P15" s="77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6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n">
        <v>2</v>
      </c>
      <c r="I16" s="58" t="n">
        <v>0.75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5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8" t="s">
        <v>85</v>
      </c>
      <c r="F17" s="79"/>
      <c r="G17" s="80" t="n">
        <v>1</v>
      </c>
      <c r="H17" s="50" t="n">
        <v>1</v>
      </c>
      <c r="I17" s="51" t="n">
        <v>1</v>
      </c>
      <c r="J17" s="80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8</v>
      </c>
      <c r="AA17" s="68" t="n">
        <f aca="false">AC17-AA16</f>
        <v>8</v>
      </c>
      <c r="AB17" s="53"/>
      <c r="AC17" s="69" t="n">
        <f aca="false">BO5</f>
        <v>28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  <row r="25" customFormat="false" ht="12.75" hidden="false" customHeight="false" outlineLevel="0" collapsed="false">
      <c r="A25" s="85" t="s">
        <v>99</v>
      </c>
    </row>
    <row r="26" customFormat="false" ht="12.75" hidden="false" customHeight="false" outlineLevel="0" collapsed="false">
      <c r="A26" s="86" t="s">
        <v>100</v>
      </c>
      <c r="B26" s="86"/>
      <c r="C26" s="86"/>
      <c r="D26" s="86"/>
      <c r="E26" s="86"/>
    </row>
    <row r="27" customFormat="false" ht="12.75" hidden="false" customHeight="false" outlineLevel="0" collapsed="false">
      <c r="A27" s="87" t="s">
        <v>101</v>
      </c>
    </row>
    <row r="28" customFormat="false" ht="12.75" hidden="false" customHeight="false" outlineLevel="0" collapsed="false">
      <c r="A28" s="88" t="s">
        <v>102</v>
      </c>
    </row>
    <row r="29" customFormat="false" ht="12.75" hidden="false" customHeight="false" outlineLevel="0" collapsed="false">
      <c r="A29" s="86" t="s">
        <v>103</v>
      </c>
      <c r="B29" s="86"/>
      <c r="C29" s="86"/>
      <c r="D29" s="86"/>
      <c r="E29" s="86"/>
    </row>
    <row r="30" customFormat="false" ht="12.75" hidden="false" customHeight="false" outlineLevel="0" collapsed="false">
      <c r="A30" s="89" t="s">
        <v>104</v>
      </c>
      <c r="B30" s="0"/>
      <c r="C30" s="0"/>
      <c r="D30" s="0"/>
      <c r="E30" s="0"/>
    </row>
    <row r="31" customFormat="false" ht="12.75" hidden="false" customHeight="false" outlineLevel="0" collapsed="false">
      <c r="A31" s="90" t="s">
        <v>105</v>
      </c>
    </row>
    <row r="32" customFormat="false" ht="12.75" hidden="false" customHeight="false" outlineLevel="0" collapsed="false">
      <c r="A32" s="91" t="s">
        <v>106</v>
      </c>
    </row>
    <row r="33" customFormat="false" ht="12.75" hidden="false" customHeight="false" outlineLevel="0" collapsed="false">
      <c r="A33" s="92" t="s">
        <v>107</v>
      </c>
      <c r="B33" s="93"/>
      <c r="C33" s="93"/>
      <c r="D33" s="93"/>
    </row>
  </sheetData>
  <mergeCells count="37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  <mergeCell ref="A26:E26"/>
    <mergeCell ref="A29:E29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Z1" activePane="topRight" state="frozen"/>
      <selection pane="topLeft" activeCell="A1" activeCellId="0" sqref="A1"/>
      <selection pane="topRight" activeCell="AI19" activeCellId="0" sqref="AI19"/>
    </sheetView>
  </sheetViews>
  <sheetFormatPr defaultColWidth="11.5703125" defaultRowHeight="12.75" zeroHeight="false" outlineLevelRow="0" outlineLevelCol="2"/>
  <cols>
    <col collapsed="false" customWidth="true" hidden="true" outlineLevel="1" max="5" min="5" style="43" width="16.14"/>
    <col collapsed="false" customWidth="false" hidden="true" outlineLevel="1" max="6" min="6" style="43" width="11.57"/>
    <col collapsed="false" customWidth="false" hidden="true" outlineLevel="2" max="9" min="7" style="43" width="11.57"/>
    <col collapsed="true" customWidth="false" hidden="false" outlineLevel="0" max="10" min="10" style="43" width="11.57"/>
    <col collapsed="false" customWidth="true" hidden="false" outlineLevel="1" max="11" min="11" style="43" width="3.57"/>
    <col collapsed="false" customWidth="true" hidden="false" outlineLevel="0" max="65" min="12" style="43" width="3.57"/>
    <col collapsed="false" customWidth="true" hidden="false" outlineLevel="0" max="66" min="66" style="43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94" t="s">
        <v>75</v>
      </c>
      <c r="H1" s="94" t="s">
        <v>76</v>
      </c>
      <c r="I1" s="95" t="s">
        <v>77</v>
      </c>
      <c r="J1" s="94" t="s">
        <v>78</v>
      </c>
      <c r="K1" s="94"/>
      <c r="L1" s="96" t="n">
        <v>45208</v>
      </c>
      <c r="M1" s="96" t="n">
        <v>45209</v>
      </c>
      <c r="N1" s="96" t="n">
        <v>45210</v>
      </c>
      <c r="O1" s="96" t="n">
        <v>45211</v>
      </c>
      <c r="P1" s="96" t="n">
        <v>45212</v>
      </c>
      <c r="Q1" s="96" t="n">
        <v>45213</v>
      </c>
      <c r="R1" s="96" t="n">
        <v>45214</v>
      </c>
      <c r="S1" s="96" t="n">
        <v>45215</v>
      </c>
      <c r="T1" s="96" t="n">
        <v>45216</v>
      </c>
      <c r="U1" s="96" t="n">
        <v>45217</v>
      </c>
      <c r="V1" s="96" t="n">
        <v>45218</v>
      </c>
      <c r="W1" s="96" t="n">
        <v>45219</v>
      </c>
      <c r="X1" s="96" t="n">
        <v>45220</v>
      </c>
      <c r="Y1" s="96" t="n">
        <v>45221</v>
      </c>
      <c r="Z1" s="96" t="n">
        <v>45222</v>
      </c>
      <c r="AA1" s="96" t="n">
        <v>45223</v>
      </c>
      <c r="AB1" s="96" t="n">
        <v>45224</v>
      </c>
      <c r="AC1" s="96" t="n">
        <v>45225</v>
      </c>
      <c r="AD1" s="96" t="n">
        <v>45226</v>
      </c>
      <c r="AE1" s="96" t="n">
        <v>45227</v>
      </c>
      <c r="AF1" s="96" t="n">
        <v>45228</v>
      </c>
      <c r="AG1" s="96" t="n">
        <v>45229</v>
      </c>
      <c r="AH1" s="96" t="n">
        <v>45230</v>
      </c>
      <c r="AI1" s="96" t="n">
        <v>45231</v>
      </c>
      <c r="AJ1" s="96" t="n">
        <v>45232</v>
      </c>
      <c r="AK1" s="96" t="n">
        <v>45233</v>
      </c>
      <c r="AL1" s="96" t="n">
        <v>45234</v>
      </c>
      <c r="AM1" s="96" t="n">
        <v>45235</v>
      </c>
      <c r="AN1" s="96" t="n">
        <v>45236</v>
      </c>
      <c r="AO1" s="96" t="n">
        <v>45237</v>
      </c>
      <c r="AP1" s="96" t="n">
        <v>45238</v>
      </c>
      <c r="AQ1" s="96" t="n">
        <v>45239</v>
      </c>
      <c r="AR1" s="96" t="n">
        <v>45240</v>
      </c>
      <c r="AS1" s="96" t="n">
        <v>45241</v>
      </c>
      <c r="AT1" s="96" t="n">
        <v>45242</v>
      </c>
      <c r="AU1" s="96" t="n">
        <v>45243</v>
      </c>
      <c r="AV1" s="96" t="n">
        <v>45244</v>
      </c>
      <c r="AW1" s="96" t="n">
        <v>45245</v>
      </c>
      <c r="AX1" s="96" t="n">
        <v>45246</v>
      </c>
      <c r="AY1" s="96" t="n">
        <v>45247</v>
      </c>
      <c r="AZ1" s="96" t="n">
        <v>45248</v>
      </c>
      <c r="BA1" s="96" t="n">
        <v>45249</v>
      </c>
      <c r="BB1" s="96" t="n">
        <v>45250</v>
      </c>
      <c r="BC1" s="96" t="n">
        <v>45251</v>
      </c>
      <c r="BD1" s="96" t="n">
        <v>45252</v>
      </c>
      <c r="BE1" s="96" t="n">
        <v>45253</v>
      </c>
      <c r="BF1" s="96" t="n">
        <v>45254</v>
      </c>
      <c r="BG1" s="96" t="n">
        <v>45255</v>
      </c>
      <c r="BH1" s="96" t="n">
        <v>45256</v>
      </c>
      <c r="BI1" s="96" t="n">
        <v>45257</v>
      </c>
      <c r="BJ1" s="96" t="n">
        <v>45258</v>
      </c>
      <c r="BK1" s="96" t="n">
        <v>45259</v>
      </c>
      <c r="BL1" s="96" t="n">
        <v>45260</v>
      </c>
      <c r="BM1" s="96" t="n">
        <v>45261</v>
      </c>
      <c r="BN1" s="83" t="s">
        <v>108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97" t="n">
        <f aca="false">Netzplan!J2</f>
        <v>2</v>
      </c>
      <c r="K2" s="98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9"/>
      <c r="AZ2" s="38"/>
      <c r="BA2" s="38"/>
      <c r="BB2" s="38"/>
      <c r="BC2" s="38"/>
      <c r="BD2" s="38"/>
      <c r="BE2" s="38"/>
      <c r="BF2" s="99"/>
      <c r="BG2" s="38"/>
      <c r="BH2" s="38"/>
      <c r="BI2" s="38"/>
      <c r="BJ2" s="38"/>
      <c r="BK2" s="38"/>
      <c r="BL2" s="99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1</v>
      </c>
      <c r="I3" s="58" t="n">
        <f aca="false">Netzplan!I3</f>
        <v>1</v>
      </c>
      <c r="J3" s="97" t="n">
        <f aca="false">Netzplan!J3</f>
        <v>1</v>
      </c>
      <c r="K3" s="98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9"/>
      <c r="AZ3" s="38"/>
      <c r="BA3" s="38"/>
      <c r="BB3" s="38"/>
      <c r="BC3" s="38"/>
      <c r="BD3" s="38"/>
      <c r="BE3" s="38"/>
      <c r="BF3" s="99"/>
      <c r="BG3" s="38"/>
      <c r="BH3" s="38"/>
      <c r="BI3" s="38"/>
      <c r="BJ3" s="38"/>
      <c r="BK3" s="38"/>
      <c r="BL3" s="99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0.6</v>
      </c>
      <c r="J4" s="97" t="n">
        <f aca="false">Netzplan!J4</f>
        <v>7</v>
      </c>
      <c r="K4" s="98" t="n">
        <f aca="false">SUM(L4:BM4)</f>
        <v>4</v>
      </c>
      <c r="L4" s="38"/>
      <c r="M4" s="38"/>
      <c r="N4" s="38"/>
      <c r="O4" s="38" t="n">
        <v>1</v>
      </c>
      <c r="P4" s="38"/>
      <c r="Q4" s="38"/>
      <c r="R4" s="38" t="n">
        <v>1</v>
      </c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9"/>
      <c r="AZ4" s="38"/>
      <c r="BA4" s="38"/>
      <c r="BB4" s="38"/>
      <c r="BC4" s="38"/>
      <c r="BD4" s="38"/>
      <c r="BE4" s="38"/>
      <c r="BF4" s="99"/>
      <c r="BG4" s="38"/>
      <c r="BH4" s="38"/>
      <c r="BI4" s="38"/>
      <c r="BJ4" s="38"/>
      <c r="BK4" s="38"/>
      <c r="BL4" s="99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3</v>
      </c>
      <c r="I5" s="58" t="n">
        <f aca="false">Netzplan!I5</f>
        <v>0.6</v>
      </c>
      <c r="J5" s="97" t="n">
        <f aca="false">Netzplan!J5</f>
        <v>2</v>
      </c>
      <c r="K5" s="98" t="n">
        <f aca="false">SUM(L5:BM5)</f>
        <v>3</v>
      </c>
      <c r="L5" s="38"/>
      <c r="M5" s="38"/>
      <c r="N5" s="38"/>
      <c r="O5" s="38" t="n">
        <v>1</v>
      </c>
      <c r="P5" s="38"/>
      <c r="Q5" s="38"/>
      <c r="R5" s="38" t="n">
        <v>1</v>
      </c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9"/>
      <c r="AZ5" s="38"/>
      <c r="BA5" s="38"/>
      <c r="BB5" s="38"/>
      <c r="BC5" s="38"/>
      <c r="BD5" s="38"/>
      <c r="BE5" s="38"/>
      <c r="BF5" s="99"/>
      <c r="BG5" s="38"/>
      <c r="BH5" s="38"/>
      <c r="BI5" s="38"/>
      <c r="BJ5" s="38"/>
      <c r="BK5" s="38"/>
      <c r="BL5" s="99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2</v>
      </c>
      <c r="I6" s="58" t="n">
        <f aca="false">Netzplan!I6</f>
        <v>0.75</v>
      </c>
      <c r="J6" s="97" t="n">
        <f aca="false">Netzplan!J6</f>
        <v>5</v>
      </c>
      <c r="K6" s="98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/>
      <c r="X6" s="38"/>
      <c r="Y6" s="38" t="n">
        <v>1</v>
      </c>
      <c r="Z6" s="56" t="n">
        <v>1</v>
      </c>
      <c r="AA6" s="56"/>
      <c r="AB6" s="56"/>
      <c r="AC6" s="56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9"/>
      <c r="AZ6" s="38"/>
      <c r="BA6" s="38"/>
      <c r="BB6" s="38"/>
      <c r="BC6" s="38"/>
      <c r="BD6" s="38"/>
      <c r="BE6" s="38"/>
      <c r="BF6" s="99"/>
      <c r="BG6" s="38"/>
      <c r="BH6" s="38"/>
      <c r="BI6" s="38"/>
      <c r="BJ6" s="38"/>
      <c r="BK6" s="38"/>
      <c r="BL6" s="99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7" t="n">
        <f aca="false">Netzplan!H7</f>
        <v>2</v>
      </c>
      <c r="I7" s="58" t="n">
        <f aca="false">Netzplan!I7</f>
        <v>1</v>
      </c>
      <c r="J7" s="97" t="n">
        <f aca="false">Netzplan!J7</f>
        <v>1</v>
      </c>
      <c r="K7" s="98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9"/>
      <c r="AZ7" s="38"/>
      <c r="BA7" s="38"/>
      <c r="BB7" s="38"/>
      <c r="BC7" s="38"/>
      <c r="BD7" s="38"/>
      <c r="BE7" s="38"/>
      <c r="BF7" s="99"/>
      <c r="BG7" s="38"/>
      <c r="BH7" s="38"/>
      <c r="BI7" s="38"/>
      <c r="BJ7" s="38"/>
      <c r="BK7" s="38"/>
      <c r="BL7" s="99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7" t="n">
        <f aca="false">Netzplan!H8</f>
        <v>1</v>
      </c>
      <c r="I8" s="58" t="n">
        <f aca="false">Netzplan!I8</f>
        <v>0.6</v>
      </c>
      <c r="J8" s="97" t="n">
        <f aca="false">Netzplan!J8</f>
        <v>5</v>
      </c>
      <c r="K8" s="98" t="n">
        <f aca="false">SUM(L8:BM8)</f>
        <v>4</v>
      </c>
      <c r="L8" s="38"/>
      <c r="M8" s="38"/>
      <c r="N8" s="38"/>
      <c r="O8" s="38" t="n">
        <v>1</v>
      </c>
      <c r="P8" s="38"/>
      <c r="Q8" s="38"/>
      <c r="R8" s="38" t="n">
        <v>1</v>
      </c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9"/>
      <c r="AZ8" s="38"/>
      <c r="BA8" s="38"/>
      <c r="BB8" s="38"/>
      <c r="BC8" s="38"/>
      <c r="BD8" s="38"/>
      <c r="BE8" s="38"/>
      <c r="BF8" s="99"/>
      <c r="BG8" s="38"/>
      <c r="BH8" s="38"/>
      <c r="BI8" s="38"/>
      <c r="BJ8" s="38"/>
      <c r="BK8" s="38"/>
      <c r="BL8" s="99"/>
      <c r="BM8" s="38"/>
    </row>
    <row r="9" customFormat="false" ht="12.75" hidden="false" customHeight="false" outlineLevel="0" collapsed="false">
      <c r="A9" s="36"/>
      <c r="B9" s="100" t="s">
        <v>109</v>
      </c>
      <c r="C9" s="100"/>
      <c r="D9" s="100"/>
      <c r="E9" s="71"/>
      <c r="F9" s="71"/>
      <c r="G9" s="56"/>
      <c r="H9" s="56"/>
      <c r="I9" s="58"/>
      <c r="J9" s="97"/>
      <c r="K9" s="98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9"/>
      <c r="AZ9" s="38"/>
      <c r="BA9" s="38"/>
      <c r="BB9" s="38"/>
      <c r="BC9" s="38"/>
      <c r="BD9" s="38"/>
      <c r="BE9" s="38"/>
      <c r="BF9" s="99"/>
      <c r="BG9" s="38"/>
      <c r="BH9" s="38"/>
      <c r="BI9" s="38"/>
      <c r="BJ9" s="38"/>
      <c r="BK9" s="38"/>
      <c r="BL9" s="99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7" t="n">
        <f aca="false">Netzplan!H9</f>
        <v>2</v>
      </c>
      <c r="I10" s="58" t="n">
        <f aca="false">Netzplan!I9</f>
        <v>0.75</v>
      </c>
      <c r="J10" s="97" t="n">
        <f aca="false">Netzplan!J9</f>
        <v>1</v>
      </c>
      <c r="K10" s="98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 t="n">
        <v>1</v>
      </c>
      <c r="AD10" s="56"/>
      <c r="AE10" s="38"/>
      <c r="AF10" s="38"/>
      <c r="AG10" s="56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9"/>
      <c r="AZ10" s="38"/>
      <c r="BA10" s="38"/>
      <c r="BB10" s="38"/>
      <c r="BC10" s="38"/>
      <c r="BD10" s="38"/>
      <c r="BE10" s="38"/>
      <c r="BF10" s="99"/>
      <c r="BG10" s="38"/>
      <c r="BH10" s="38"/>
      <c r="BI10" s="38"/>
      <c r="BJ10" s="38"/>
      <c r="BK10" s="38"/>
      <c r="BL10" s="99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7" t="n">
        <f aca="false">Netzplan!H10</f>
        <v>2</v>
      </c>
      <c r="I11" s="58" t="n">
        <f aca="false">Netzplan!I10</f>
        <v>0.75</v>
      </c>
      <c r="J11" s="97" t="n">
        <f aca="false">Netzplan!J10</f>
        <v>1</v>
      </c>
      <c r="K11" s="98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 t="n">
        <v>1</v>
      </c>
      <c r="AG11" s="38"/>
      <c r="AH11" s="56"/>
      <c r="AI11" s="56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9"/>
      <c r="AZ11" s="38"/>
      <c r="BA11" s="38"/>
      <c r="BB11" s="38"/>
      <c r="BC11" s="38"/>
      <c r="BD11" s="38"/>
      <c r="BE11" s="38"/>
      <c r="BF11" s="99"/>
      <c r="BG11" s="38"/>
      <c r="BH11" s="38"/>
      <c r="BI11" s="38"/>
      <c r="BJ11" s="38"/>
      <c r="BK11" s="38"/>
      <c r="BL11" s="99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7" t="n">
        <f aca="false">Netzplan!H11</f>
        <v>2</v>
      </c>
      <c r="I12" s="58" t="n">
        <f aca="false">Netzplan!I11</f>
        <v>0.75</v>
      </c>
      <c r="J12" s="97" t="n">
        <f aca="false">Netzplan!J11</f>
        <v>1</v>
      </c>
      <c r="K12" s="98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 t="n">
        <v>1</v>
      </c>
      <c r="AJ12" s="56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9"/>
      <c r="AZ12" s="38"/>
      <c r="BA12" s="38"/>
      <c r="BB12" s="38"/>
      <c r="BC12" s="38"/>
      <c r="BD12" s="38"/>
      <c r="BE12" s="38"/>
      <c r="BF12" s="99"/>
      <c r="BG12" s="38"/>
      <c r="BH12" s="38"/>
      <c r="BI12" s="38"/>
      <c r="BJ12" s="38"/>
      <c r="BK12" s="38"/>
      <c r="BL12" s="99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97" t="n">
        <f aca="false">Netzplan!J12</f>
        <v>20</v>
      </c>
      <c r="K13" s="98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/>
      <c r="X13" s="38"/>
      <c r="Y13" s="38" t="n">
        <v>1</v>
      </c>
      <c r="Z13" s="38" t="n">
        <v>1</v>
      </c>
      <c r="AA13" s="38" t="n">
        <v>1</v>
      </c>
      <c r="AB13" s="38" t="n">
        <v>1</v>
      </c>
      <c r="AC13" s="38" t="n">
        <v>1</v>
      </c>
      <c r="AD13" s="56"/>
      <c r="AE13" s="38"/>
      <c r="AF13" s="38" t="n">
        <v>1</v>
      </c>
      <c r="AG13" s="56"/>
      <c r="AH13" s="56" t="n">
        <v>1</v>
      </c>
      <c r="AI13" s="56" t="n">
        <v>1</v>
      </c>
      <c r="AJ13" s="56" t="n">
        <v>1</v>
      </c>
      <c r="AK13" s="56"/>
      <c r="AL13" s="38"/>
      <c r="AM13" s="38" t="n">
        <v>1</v>
      </c>
      <c r="AN13" s="38" t="n">
        <v>1</v>
      </c>
      <c r="AO13" s="38" t="n">
        <v>1</v>
      </c>
      <c r="AP13" s="38" t="n">
        <v>1</v>
      </c>
      <c r="AQ13" s="38" t="n">
        <v>1</v>
      </c>
      <c r="AR13" s="56"/>
      <c r="AS13" s="38"/>
      <c r="AT13" s="38" t="n">
        <v>1</v>
      </c>
      <c r="AU13" s="38" t="n">
        <v>1</v>
      </c>
      <c r="AV13" s="38" t="n">
        <v>1</v>
      </c>
      <c r="AW13" s="38" t="n">
        <v>1</v>
      </c>
      <c r="AX13" s="56"/>
      <c r="AY13" s="99"/>
      <c r="AZ13" s="38"/>
      <c r="BA13" s="38"/>
      <c r="BB13" s="38"/>
      <c r="BC13" s="38"/>
      <c r="BD13" s="38"/>
      <c r="BE13" s="38"/>
      <c r="BF13" s="99"/>
      <c r="BG13" s="38"/>
      <c r="BH13" s="38"/>
      <c r="BJ13" s="38"/>
      <c r="BK13" s="38"/>
      <c r="BL13" s="99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7" t="n">
        <f aca="false">Netzplan!H13</f>
        <v>2</v>
      </c>
      <c r="I14" s="58" t="n">
        <f aca="false">Netzplan!I13</f>
        <v>0.75</v>
      </c>
      <c r="J14" s="97" t="n">
        <f aca="false">Netzplan!J13</f>
        <v>2</v>
      </c>
      <c r="K14" s="98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 t="n">
        <v>1</v>
      </c>
      <c r="AJ14" s="38" t="n">
        <v>1</v>
      </c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9"/>
      <c r="AZ14" s="38"/>
      <c r="BA14" s="38"/>
      <c r="BB14" s="38"/>
      <c r="BC14" s="38"/>
      <c r="BD14" s="38"/>
      <c r="BE14" s="38"/>
      <c r="BF14" s="99"/>
      <c r="BG14" s="38"/>
      <c r="BH14" s="38"/>
      <c r="BI14" s="38"/>
      <c r="BJ14" s="38"/>
      <c r="BK14" s="38"/>
      <c r="BL14" s="99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7" t="n">
        <f aca="false">Netzplan!H14</f>
        <v>2</v>
      </c>
      <c r="I15" s="58" t="n">
        <f aca="false">Netzplan!I14</f>
        <v>0.75</v>
      </c>
      <c r="J15" s="97" t="n">
        <f aca="false">Netzplan!J14</f>
        <v>2</v>
      </c>
      <c r="K15" s="98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 t="n">
        <v>1</v>
      </c>
      <c r="AN15" s="38" t="n">
        <v>1</v>
      </c>
      <c r="AO15" s="38"/>
      <c r="AQ15" s="56"/>
      <c r="AR15" s="56"/>
      <c r="AS15" s="38"/>
      <c r="AT15" s="38"/>
      <c r="AU15" s="56"/>
      <c r="AV15" s="38"/>
      <c r="AW15" s="38"/>
      <c r="AX15" s="38"/>
      <c r="AY15" s="99"/>
      <c r="AZ15" s="38"/>
      <c r="BA15" s="38"/>
      <c r="BB15" s="38"/>
      <c r="BC15" s="38"/>
      <c r="BD15" s="38"/>
      <c r="BE15" s="38"/>
      <c r="BF15" s="99"/>
      <c r="BG15" s="38"/>
      <c r="BH15" s="38"/>
      <c r="BI15" s="38"/>
      <c r="BJ15" s="38"/>
      <c r="BK15" s="38"/>
      <c r="BL15" s="99"/>
      <c r="BM15" s="38"/>
    </row>
    <row r="16" customFormat="false" ht="12.75" hidden="false" customHeight="false" outlineLevel="0" collapsed="false">
      <c r="A16" s="36"/>
      <c r="B16" s="100" t="s">
        <v>110</v>
      </c>
      <c r="C16" s="100"/>
      <c r="D16" s="100"/>
      <c r="E16" s="71"/>
      <c r="F16" s="71"/>
      <c r="G16" s="56"/>
      <c r="H16" s="56"/>
      <c r="I16" s="58"/>
      <c r="J16" s="97"/>
      <c r="K16" s="9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9"/>
      <c r="AZ16" s="38"/>
      <c r="BA16" s="38"/>
      <c r="BB16" s="38"/>
      <c r="BC16" s="38"/>
      <c r="BD16" s="38"/>
      <c r="BE16" s="38"/>
      <c r="BF16" s="99"/>
      <c r="BG16" s="38"/>
      <c r="BH16" s="38"/>
      <c r="BI16" s="38"/>
      <c r="BJ16" s="38"/>
      <c r="BK16" s="38"/>
      <c r="BL16" s="99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7" t="n">
        <f aca="false">Netzplan!H15</f>
        <v>2</v>
      </c>
      <c r="I17" s="58" t="n">
        <f aca="false">Netzplan!I15</f>
        <v>0.75</v>
      </c>
      <c r="J17" s="97" t="n">
        <f aca="false">Netzplan!J15</f>
        <v>1</v>
      </c>
      <c r="K17" s="98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 t="n">
        <v>1</v>
      </c>
      <c r="AP17" s="38"/>
      <c r="AQ17" s="38"/>
      <c r="AR17" s="38"/>
      <c r="AS17" s="38"/>
      <c r="AT17" s="38"/>
      <c r="AU17" s="38"/>
      <c r="AV17" s="56"/>
      <c r="AW17" s="38"/>
      <c r="AX17" s="38"/>
      <c r="AY17" s="99"/>
      <c r="AZ17" s="38"/>
      <c r="BA17" s="38"/>
      <c r="BB17" s="38"/>
      <c r="BC17" s="38"/>
      <c r="BD17" s="38"/>
      <c r="BE17" s="38"/>
      <c r="BF17" s="99"/>
      <c r="BG17" s="38"/>
      <c r="BH17" s="38"/>
      <c r="BI17" s="38"/>
      <c r="BJ17" s="38"/>
      <c r="BK17" s="38"/>
      <c r="BL17" s="99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7" t="n">
        <f aca="false">Netzplan!H16</f>
        <v>2</v>
      </c>
      <c r="I18" s="58" t="n">
        <f aca="false">Netzplan!I16</f>
        <v>0.75</v>
      </c>
      <c r="J18" s="97" t="n">
        <f aca="false">Netzplan!J16</f>
        <v>3</v>
      </c>
      <c r="K18" s="98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 t="n">
        <v>1</v>
      </c>
      <c r="AQ18" s="38" t="n">
        <v>1</v>
      </c>
      <c r="AR18" s="38"/>
      <c r="AS18" s="38"/>
      <c r="AT18" s="38" t="n">
        <v>1</v>
      </c>
      <c r="AU18" s="38"/>
      <c r="AV18" s="38"/>
      <c r="AW18" s="56"/>
      <c r="AX18" s="56"/>
      <c r="AY18" s="99"/>
      <c r="AZ18" s="38"/>
      <c r="BA18" s="38"/>
      <c r="BB18" s="56"/>
      <c r="BC18" s="38"/>
      <c r="BD18" s="38"/>
      <c r="BE18" s="38"/>
      <c r="BF18" s="99"/>
      <c r="BG18" s="38"/>
      <c r="BH18" s="38"/>
      <c r="BI18" s="38"/>
      <c r="BK18" s="38"/>
      <c r="BL18" s="99"/>
      <c r="BM18" s="38"/>
    </row>
    <row r="19" customFormat="false" ht="12.75" hidden="false" customHeight="false" outlineLevel="0" collapsed="false">
      <c r="A19" s="36"/>
      <c r="B19" s="100" t="s">
        <v>111</v>
      </c>
      <c r="C19" s="100"/>
      <c r="D19" s="100"/>
      <c r="E19" s="71"/>
      <c r="F19" s="71"/>
      <c r="G19" s="56"/>
      <c r="H19" s="56"/>
      <c r="I19" s="58"/>
      <c r="J19" s="97"/>
      <c r="K19" s="9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56"/>
      <c r="AX19" s="56"/>
      <c r="AY19" s="99"/>
      <c r="AZ19" s="38"/>
      <c r="BA19" s="38"/>
      <c r="BB19" s="56"/>
      <c r="BC19" s="38"/>
      <c r="BD19" s="38"/>
      <c r="BE19" s="38"/>
      <c r="BF19" s="99"/>
      <c r="BG19" s="38"/>
      <c r="BH19" s="38"/>
      <c r="BI19" s="38"/>
      <c r="BK19" s="38"/>
      <c r="BL19" s="99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8" t="s">
        <v>85</v>
      </c>
      <c r="F20" s="79"/>
      <c r="G20" s="80" t="n">
        <f aca="false">Netzplan!G17</f>
        <v>1</v>
      </c>
      <c r="H20" s="101" t="n">
        <f aca="false">Netzplan!H17</f>
        <v>1</v>
      </c>
      <c r="I20" s="102" t="n">
        <f aca="false">Netzplan!I17</f>
        <v>1</v>
      </c>
      <c r="J20" s="103" t="n">
        <f aca="false">Netzplan!J17</f>
        <v>1</v>
      </c>
      <c r="K20" s="98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104"/>
      <c r="AZ20" s="42"/>
      <c r="BA20" s="42" t="n">
        <v>1</v>
      </c>
      <c r="BB20" s="42"/>
      <c r="BC20" s="56"/>
      <c r="BD20" s="42"/>
      <c r="BE20" s="42"/>
      <c r="BF20" s="104"/>
      <c r="BG20" s="42"/>
      <c r="BH20" s="42"/>
      <c r="BI20" s="42"/>
      <c r="BJ20" s="42"/>
      <c r="BK20" s="42"/>
      <c r="BL20" s="104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BM20">
    <cfRule type="expression" priority="2" aboveAverage="0" equalAverage="0" bottom="0" percent="0" rank="0" text="" dxfId="17">
      <formula>IF(OR(WEEKDAY(M$1)=7,WEEKDAY(M$1)=1),1,0)</formula>
    </cfRule>
  </conditionalFormatting>
  <conditionalFormatting sqref="L2:BM20">
    <cfRule type="cellIs" priority="4" operator="equal" aboveAverage="0" equalAverage="0" bottom="0" percent="0" rank="0" text="" dxfId="19">
      <formula>1</formula>
    </cfRule>
  </conditionalFormatting>
  <conditionalFormatting sqref="K2:K20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4AFAA80-E68F-4680-8713-D898E21E37C5}">
            <xm:f>ISNUMBER(_xlfn.xmatch(M$1,FeiertageMV!$A$1:$A$30,0))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L1:BM20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25" activeCellId="0" sqref="Q25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05" width="25.85"/>
  </cols>
  <sheetData>
    <row r="1" customFormat="false" ht="12.75" hidden="false" customHeight="false" outlineLevel="0" collapsed="false">
      <c r="A1" s="105" t="s">
        <v>112</v>
      </c>
      <c r="B1" s="83" t="s">
        <v>113</v>
      </c>
    </row>
    <row r="2" customFormat="false" ht="12.75" hidden="false" customHeight="false" outlineLevel="0" collapsed="false">
      <c r="A2" s="105" t="n">
        <v>44927</v>
      </c>
      <c r="B2" s="83" t="s">
        <v>114</v>
      </c>
    </row>
    <row r="3" customFormat="false" ht="12.75" hidden="false" customHeight="false" outlineLevel="0" collapsed="false">
      <c r="A3" s="105" t="n">
        <v>45022</v>
      </c>
      <c r="B3" s="83" t="s">
        <v>115</v>
      </c>
    </row>
    <row r="4" customFormat="false" ht="12.75" hidden="false" customHeight="false" outlineLevel="0" collapsed="false">
      <c r="A4" s="105" t="n">
        <v>45023</v>
      </c>
      <c r="B4" s="83" t="s">
        <v>116</v>
      </c>
    </row>
    <row r="5" customFormat="false" ht="12.75" hidden="false" customHeight="false" outlineLevel="0" collapsed="false">
      <c r="A5" s="105" t="n">
        <v>45025</v>
      </c>
      <c r="B5" s="83" t="s">
        <v>117</v>
      </c>
    </row>
    <row r="6" customFormat="false" ht="12.75" hidden="false" customHeight="false" outlineLevel="0" collapsed="false">
      <c r="A6" s="105" t="n">
        <v>45026</v>
      </c>
      <c r="B6" s="83" t="s">
        <v>118</v>
      </c>
    </row>
    <row r="7" customFormat="false" ht="12.75" hidden="false" customHeight="false" outlineLevel="0" collapsed="false">
      <c r="A7" s="105" t="n">
        <v>45047</v>
      </c>
      <c r="B7" s="83" t="s">
        <v>119</v>
      </c>
    </row>
    <row r="8" customFormat="false" ht="12.75" hidden="false" customHeight="false" outlineLevel="0" collapsed="false">
      <c r="A8" s="105" t="n">
        <v>45071</v>
      </c>
      <c r="B8" s="83" t="s">
        <v>120</v>
      </c>
    </row>
    <row r="9" customFormat="false" ht="12.75" hidden="false" customHeight="false" outlineLevel="0" collapsed="false">
      <c r="A9" s="105" t="n">
        <v>45081</v>
      </c>
      <c r="B9" s="83" t="s">
        <v>121</v>
      </c>
    </row>
    <row r="10" customFormat="false" ht="12.75" hidden="false" customHeight="false" outlineLevel="0" collapsed="false">
      <c r="A10" s="105" t="n">
        <v>45082</v>
      </c>
      <c r="B10" s="83" t="s">
        <v>122</v>
      </c>
    </row>
    <row r="11" customFormat="false" ht="12.75" hidden="false" customHeight="false" outlineLevel="0" collapsed="false">
      <c r="A11" s="105" t="n">
        <v>45202</v>
      </c>
      <c r="B11" s="83" t="s">
        <v>123</v>
      </c>
    </row>
    <row r="12" customFormat="false" ht="12.75" hidden="false" customHeight="false" outlineLevel="0" collapsed="false">
      <c r="A12" s="105" t="n">
        <v>45230</v>
      </c>
      <c r="B12" s="83" t="s">
        <v>124</v>
      </c>
    </row>
    <row r="13" customFormat="false" ht="12.75" hidden="false" customHeight="false" outlineLevel="0" collapsed="false">
      <c r="A13" s="105" t="n">
        <v>45285</v>
      </c>
      <c r="B13" s="83" t="s">
        <v>125</v>
      </c>
    </row>
    <row r="14" customFormat="false" ht="12.75" hidden="false" customHeight="false" outlineLevel="0" collapsed="false">
      <c r="A14" s="105" t="n">
        <v>45286</v>
      </c>
      <c r="B14" s="83" t="s">
        <v>126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2024-04-11T11:24:18Z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