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MV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<sst xmlns="http://schemas.openxmlformats.org/spreadsheetml/2006/main" count="425" uniqueCount="126">
  <si>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</si>
  <si>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</si>
  <si>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</si>
  <si>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</si>
  <si>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</si>
  <si>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</si>
  <si>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</si>
  <si>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</si>
  <si>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</si>
  <si>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</si>
  <si>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</si>
  <si>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</si>
  <si>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</si>
  <si>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</si>
  <si>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</si>
  <si>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</si>
  <si>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</si>
  <si>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</si>
  <si>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</si>
  <si>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</si>
  <si>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</si>
  <si>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</si>
  <si>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</si>
  <si>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</si>
  <si>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</si>
  <si>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</si>
  <si>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</si>
  <si>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</si>
  <si>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</si>
  <si>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</si>
  <si>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</si>
  <si>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</si>
  <si>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</si>
  <si>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</si>
  <si>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</si>
  <si>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</si>
  <si>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</si>
  <si>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</si>
  <si>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</si>
  <si>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</si>
  <si>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</si>
  <si>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</si>
  <si>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</si>
  <si>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</si>
  <si>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</si>
  <si>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</si>
  <si>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</si>
  <si>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</si>
  <si>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</si>
  <si>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</si>
  <si>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</si>
  <si>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</si>
  <si>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</si>
  <si>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</si>
  <si>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</si>
  <si>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</si>
  <si>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</si>
  <si>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</si>
  <si>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</si>
  <si>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</si>
  <si>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</si>
  <si>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</si>
  <si>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</si>
  <si>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</si>
  <si>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</si>
  <si>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</si>
  <si>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</si>
  <si>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</si>
  <si>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</si>
  <si>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</si>
  <si>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</si>
  <si>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</si>
  <si>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</si>
  <si>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</si>
  <si>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</si>
  <si>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</si>
  <si>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</si>
  <si>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</si>
  <si>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</si>
  <si>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</si>
  <si>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</si>
  <si>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</si>
  <si>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</si>
  <si>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</si>
  <si>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</si>
  <si>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</si>
  <si>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</si>
  <si>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</si>
  <si>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</si>
  <si>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</si>
  <si>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</si>
  <si>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</si>
  <si>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</si>
  <si>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</si>
  <si>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</si>
  <si>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</si>
  <si>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</si>
  <si>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</si>
  <si>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Dauer (D) = Aus Tabelle übernommen</t>
  </si>
  <si>
    <t xml:space="preserve">Vorwärtsrechnen</t>
  </si>
  <si>
    <t xml:space="preserve">Frühester-Anfangs-Zeitpunkt (FAZ) = größten FEZ der Vorgänger</t>
  </si>
  <si>
    <t xml:space="preserve">Frühester-End-Zeitpunkt (FEZ) = FAZ + D</t>
  </si>
  <si>
    <t xml:space="preserve">Rückwärtsrechnen</t>
  </si>
  <si>
    <t xml:space="preserve">Spätester-End-Zeitpunkt (SEZ) =  kleinster SAZ der Nachfolger</t>
  </si>
  <si>
    <t xml:space="preserve">Spätester-Anfangs-Zeitpunkt (SAZ) = SEZ – D</t>
  </si>
  <si>
    <t xml:space="preserve">Gesamt-Puffer (GP) = SAZ – FAZ = SEZ – FEZ</t>
  </si>
  <si>
    <t xml:space="preserve">Freier Puffer = kleinster FAZ der Nachfolger – FEZ</t>
  </si>
  <si>
    <t xml:space="preserve">Ressourcen</t>
  </si>
  <si>
    <t xml:space="preserve">Datenbank fertig</t>
  </si>
  <si>
    <t xml:space="preserve">Alles fertig</t>
  </si>
  <si>
    <t xml:space="preserve">Release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</si>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</sst>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2A6099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BBE33D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0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BBE33D"/>
      </patternFill>
    </fill>
    <fill>
      <patternFill patternType="solid">
        <fgColor rgb="FFAADCF7"/>
        <bgColor rgb="FFDDDDDD"/>
      </patternFill>
    </fill>
    <fill>
      <patternFill patternType="solid">
        <fgColor rgb="FFFFFF00"/>
        <bgColor rgb="FFBBE33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2A6099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2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8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1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FFFFFF"/>
      </font>
      <fill>
        <patternFill>
          <bgColor rgb="FF7030A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729FCF"/>
      <rgbColor rgb="FF993366"/>
      <rgbColor rgb="FFEEEEEE"/>
      <rgbColor rgb="FFE8E8E8"/>
      <rgbColor rgb="FF660066"/>
      <rgbColor rgb="FFFF8080"/>
      <rgbColor rgb="FF2A6099"/>
      <rgbColor rgb="FFDDDDDD"/>
      <rgbColor rgb="FF000080"/>
      <rgbColor rgb="FFFF00FF"/>
      <rgbColor rgb="FFFFB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BBE33D"/>
      <rgbColor rgb="FFFFC000"/>
      <rgbColor rgb="FFFF8000"/>
      <rgbColor rgb="FFED7D31"/>
      <rgbColor rgb="FF666666"/>
      <rgbColor rgb="FF70AD47"/>
      <rgbColor rgb="FF203864"/>
      <rgbColor rgb="FF00A933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107</xdr:row>
      <xdr:rowOff>48240</xdr:rowOff>
    </xdr:from>
    <xdr:to>
      <xdr:col>22</xdr:col>
      <xdr:colOff>102600</xdr:colOff>
      <xdr:row>109</xdr:row>
      <xdr:rowOff>146880</xdr:rowOff>
    </xdr:to>
    <xdr:sp>
      <xdr:nvSpPr>
        <xdr:cNvPr id="0" name="Textfeld 1"/>
        <xdr:cNvSpPr/>
      </xdr:nvSpPr>
      <xdr:spPr>
        <a:xfrm>
          <a:off x="5208480" y="17374320"/>
          <a:ext cx="2242440" cy="4222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𝐷𝑎𝑢𝑒𝑟</a:t>
          </a:r>
          <a:r>
            <a:rPr b="0" lang="de-DE" sz="1100" spc="-1" strike="noStrike">
              <a:solidFill>
                <a:schemeClr val="dk1"/>
              </a:solidFill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27</xdr:col>
      <xdr:colOff>61200</xdr:colOff>
      <xdr:row>8</xdr:row>
      <xdr:rowOff>36000</xdr:rowOff>
    </xdr:from>
    <xdr:to>
      <xdr:col>27</xdr:col>
      <xdr:colOff>174600</xdr:colOff>
      <xdr:row>9</xdr:row>
      <xdr:rowOff>39240</xdr:rowOff>
    </xdr:to>
    <xdr:sp>
      <xdr:nvSpPr>
        <xdr:cNvPr id="1" name="Raute 1"/>
        <xdr:cNvSpPr/>
      </xdr:nvSpPr>
      <xdr:spPr>
        <a:xfrm>
          <a:off x="8412840" y="1680480"/>
          <a:ext cx="113400" cy="16524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39</xdr:col>
      <xdr:colOff>61200</xdr:colOff>
      <xdr:row>15</xdr:row>
      <xdr:rowOff>41400</xdr:rowOff>
    </xdr:from>
    <xdr:to>
      <xdr:col>39</xdr:col>
      <xdr:colOff>174600</xdr:colOff>
      <xdr:row>16</xdr:row>
      <xdr:rowOff>45720</xdr:rowOff>
    </xdr:to>
    <xdr:sp>
      <xdr:nvSpPr>
        <xdr:cNvPr id="2" name="Raute 2"/>
        <xdr:cNvSpPr/>
      </xdr:nvSpPr>
      <xdr:spPr>
        <a:xfrm>
          <a:off x="11430360" y="2819520"/>
          <a:ext cx="113400" cy="16632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49</xdr:col>
      <xdr:colOff>88560</xdr:colOff>
      <xdr:row>18</xdr:row>
      <xdr:rowOff>29160</xdr:rowOff>
    </xdr:from>
    <xdr:to>
      <xdr:col>49</xdr:col>
      <xdr:colOff>201960</xdr:colOff>
      <xdr:row>19</xdr:row>
      <xdr:rowOff>33840</xdr:rowOff>
    </xdr:to>
    <xdr:sp>
      <xdr:nvSpPr>
        <xdr:cNvPr id="3" name="Raute 3"/>
        <xdr:cNvSpPr/>
      </xdr:nvSpPr>
      <xdr:spPr>
        <a:xfrm>
          <a:off x="13972320" y="3292920"/>
          <a:ext cx="113400" cy="166680"/>
        </a:xfrm>
        <a:prstGeom prst="diamond">
          <a:avLst/>
        </a:prstGeom>
        <a:solidFill>
          <a:srgbClr val="4472c4"/>
        </a:solidFill>
        <a:ln w="12700">
          <a:solidFill>
            <a:srgbClr val="1d3155"/>
          </a:solidFill>
          <a:miter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C1" colorId="64" zoomScale="160" zoomScaleNormal="160" zoomScalePageLayoutView="100" workbookViewId="0">
      <selection pane="topLeft" activeCell="L23" activeCellId="0" sqref="L23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D1" colorId="64" zoomScale="160" zoomScaleNormal="160" zoomScalePageLayoutView="100" workbookViewId="0">
      <selection pane="topLeft" activeCell="I34" activeCellId="0" sqref="I34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3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10" ySplit="0" topLeftCell="K1" activePane="topRight" state="frozen"/>
      <selection pane="topLeft" activeCell="A1" activeCellId="0" sqref="A1"/>
      <selection pane="topRight" activeCell="H2" activeCellId="0" sqref="H2"/>
    </sheetView>
  </sheetViews>
  <sheetFormatPr defaultColWidth="11.71484375" defaultRowHeight="12.75" zeroHeight="false" outlineLevelRow="0" outlineLevelCol="2"/>
  <cols>
    <col collapsed="false" customWidth="false" hidden="true" outlineLevel="2" max="3" min="2" style="43" width="11.71"/>
    <col collapsed="false" customWidth="false" hidden="true" outlineLevel="2" max="4" min="4" style="43" width="11.73"/>
    <col collapsed="false" customWidth="true" hidden="true" outlineLevel="2" max="5" min="5" style="3" width="16.14"/>
    <col collapsed="false" customWidth="true" hidden="true" outlineLevel="2" max="6" min="6" style="3" width="11.57"/>
    <col collapsed="false" customWidth="true" hidden="false" outlineLevel="2" max="8" min="7" style="3" width="11.57"/>
    <col collapsed="false" customWidth="true" hidden="false" outlineLevel="2" max="9" min="9" style="44" width="11.57"/>
    <col collapsed="false" customWidth="true" hidden="false" outlineLevel="0" max="10" min="10" style="3" width="11.57"/>
    <col collapsed="false" customWidth="true" hidden="false" outlineLevel="0" max="107" min="11" style="43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6" t="s">
        <v>75</v>
      </c>
      <c r="H1" s="46" t="s">
        <v>76</v>
      </c>
      <c r="I1" s="47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8"/>
      <c r="F2" s="49" t="s">
        <v>79</v>
      </c>
      <c r="G2" s="50" t="n">
        <v>5</v>
      </c>
      <c r="H2" s="51" t="n">
        <v>3</v>
      </c>
      <c r="I2" s="52" t="n">
        <v>1</v>
      </c>
      <c r="J2" s="53" t="n">
        <f aca="false">ROUND(G2/(H2*I2),0)</f>
        <v>2</v>
      </c>
      <c r="L2" s="54" t="n">
        <v>0</v>
      </c>
      <c r="M2" s="55"/>
      <c r="N2" s="56" t="n">
        <f aca="false">L2+L4</f>
        <v>2</v>
      </c>
      <c r="Q2" s="54" t="n">
        <f aca="false">N2</f>
        <v>2</v>
      </c>
      <c r="R2" s="55"/>
      <c r="S2" s="56" t="n">
        <f aca="false">Q2+Q4</f>
        <v>3</v>
      </c>
      <c r="V2" s="54" t="n">
        <f aca="false">S2</f>
        <v>3</v>
      </c>
      <c r="W2" s="55"/>
      <c r="X2" s="56" t="n">
        <f aca="false">V2+V4</f>
        <v>7</v>
      </c>
      <c r="AF2" s="54" t="n">
        <f aca="false">MAX(X2,AC8,X14)</f>
        <v>11</v>
      </c>
      <c r="AG2" s="55"/>
      <c r="AH2" s="56" t="n">
        <f aca="false">AF2+AF4</f>
        <v>12</v>
      </c>
      <c r="AK2" s="54" t="n">
        <f aca="false">AH2</f>
        <v>12</v>
      </c>
      <c r="AL2" s="55"/>
      <c r="AM2" s="56" t="n">
        <f aca="false">AK2+AK4</f>
        <v>13</v>
      </c>
      <c r="AP2" s="54" t="n">
        <f aca="false">AM2</f>
        <v>13</v>
      </c>
      <c r="AQ2" s="55"/>
      <c r="AR2" s="56" t="n">
        <f aca="false">AP2+AP4</f>
        <v>14</v>
      </c>
      <c r="AU2" s="54" t="n">
        <f aca="false">AR2</f>
        <v>14</v>
      </c>
      <c r="AV2" s="55"/>
      <c r="AW2" s="56" t="n">
        <f aca="false">AU2+AU4</f>
        <v>16</v>
      </c>
      <c r="AZ2" s="54" t="n">
        <f aca="false">AW2</f>
        <v>16</v>
      </c>
      <c r="BA2" s="55"/>
      <c r="BB2" s="56" t="n">
        <f aca="false">AZ2+AZ4</f>
        <v>18</v>
      </c>
      <c r="BE2" s="54" t="n">
        <f aca="false">BB2</f>
        <v>18</v>
      </c>
      <c r="BF2" s="55"/>
      <c r="BG2" s="56" t="n">
        <f aca="false">BE2+BE4</f>
        <v>19</v>
      </c>
      <c r="BJ2" s="54" t="n">
        <f aca="false">BG2</f>
        <v>19</v>
      </c>
      <c r="BK2" s="55"/>
      <c r="BL2" s="56" t="n">
        <f aca="false">BJ2+BJ4</f>
        <v>22</v>
      </c>
      <c r="BO2" s="54" t="n">
        <f aca="false">MAX(BL2,AC14)</f>
        <v>25</v>
      </c>
      <c r="BP2" s="55"/>
      <c r="BQ2" s="56" t="n">
        <f aca="false">BO2+BO4</f>
        <v>26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7" t="s">
        <v>16</v>
      </c>
      <c r="F3" s="57" t="s">
        <v>80</v>
      </c>
      <c r="G3" s="58" t="n">
        <v>1</v>
      </c>
      <c r="H3" s="59" t="n">
        <v>1</v>
      </c>
      <c r="I3" s="60" t="n">
        <v>1</v>
      </c>
      <c r="J3" s="61" t="n">
        <f aca="false">ROUND(G3/(H3*I3),0)</f>
        <v>1</v>
      </c>
      <c r="L3" s="62" t="s">
        <v>16</v>
      </c>
      <c r="M3" s="62"/>
      <c r="N3" s="62"/>
      <c r="O3" s="63"/>
      <c r="P3" s="64"/>
      <c r="Q3" s="62" t="s">
        <v>15</v>
      </c>
      <c r="R3" s="62"/>
      <c r="S3" s="62"/>
      <c r="T3" s="63"/>
      <c r="U3" s="64"/>
      <c r="V3" s="62" t="s">
        <v>21</v>
      </c>
      <c r="W3" s="62"/>
      <c r="X3" s="62"/>
      <c r="Y3" s="63"/>
      <c r="Z3" s="65"/>
      <c r="AA3" s="65"/>
      <c r="AB3" s="65"/>
      <c r="AC3" s="65"/>
      <c r="AD3" s="65"/>
      <c r="AE3" s="64"/>
      <c r="AF3" s="62" t="s">
        <v>33</v>
      </c>
      <c r="AG3" s="62"/>
      <c r="AH3" s="62"/>
      <c r="AI3" s="63"/>
      <c r="AJ3" s="64"/>
      <c r="AK3" s="62" t="s">
        <v>35</v>
      </c>
      <c r="AL3" s="62"/>
      <c r="AM3" s="62"/>
      <c r="AN3" s="63"/>
      <c r="AO3" s="64"/>
      <c r="AP3" s="62" t="s">
        <v>37</v>
      </c>
      <c r="AQ3" s="62"/>
      <c r="AR3" s="62"/>
      <c r="AS3" s="63"/>
      <c r="AT3" s="64"/>
      <c r="AU3" s="62" t="s">
        <v>23</v>
      </c>
      <c r="AV3" s="62"/>
      <c r="AW3" s="62"/>
      <c r="AX3" s="63"/>
      <c r="AY3" s="64"/>
      <c r="AZ3" s="62" t="s">
        <v>41</v>
      </c>
      <c r="BA3" s="62"/>
      <c r="BB3" s="62"/>
      <c r="BC3" s="63"/>
      <c r="BD3" s="64"/>
      <c r="BE3" s="62" t="s">
        <v>29</v>
      </c>
      <c r="BF3" s="62"/>
      <c r="BG3" s="62"/>
      <c r="BH3" s="63"/>
      <c r="BI3" s="64"/>
      <c r="BJ3" s="62" t="s">
        <v>43</v>
      </c>
      <c r="BK3" s="62"/>
      <c r="BL3" s="62"/>
      <c r="BM3" s="63"/>
      <c r="BN3" s="64"/>
      <c r="BO3" s="62" t="s">
        <v>44</v>
      </c>
      <c r="BP3" s="62"/>
      <c r="BQ3" s="62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7" t="s">
        <v>15</v>
      </c>
      <c r="F4" s="57" t="s">
        <v>33</v>
      </c>
      <c r="G4" s="58" t="n">
        <v>4</v>
      </c>
      <c r="H4" s="51" t="n">
        <v>1</v>
      </c>
      <c r="I4" s="52" t="n">
        <v>1</v>
      </c>
      <c r="J4" s="61" t="n">
        <f aca="false">ROUND(G4/(H4*I4),0)</f>
        <v>4</v>
      </c>
      <c r="L4" s="66" t="n">
        <f aca="false">J2</f>
        <v>2</v>
      </c>
      <c r="M4" s="67" t="n">
        <f aca="false">N5-N2</f>
        <v>0</v>
      </c>
      <c r="N4" s="68" t="n">
        <f aca="false">MIN(Q2,Q14)-N2</f>
        <v>0</v>
      </c>
      <c r="O4" s="69"/>
      <c r="Q4" s="66" t="n">
        <f aca="false">J3</f>
        <v>1</v>
      </c>
      <c r="R4" s="67" t="n">
        <f aca="false">S5-S2</f>
        <v>3</v>
      </c>
      <c r="S4" s="68" t="n">
        <f aca="false">MIN(V2,V8)-S2</f>
        <v>0</v>
      </c>
      <c r="T4" s="69"/>
      <c r="V4" s="66" t="n">
        <f aca="false">J4</f>
        <v>4</v>
      </c>
      <c r="W4" s="67" t="n">
        <f aca="false">X5-X2</f>
        <v>7</v>
      </c>
      <c r="X4" s="68" t="n">
        <f aca="false">AF2-X2</f>
        <v>4</v>
      </c>
      <c r="AE4" s="70"/>
      <c r="AF4" s="66" t="n">
        <f aca="false">J9</f>
        <v>1</v>
      </c>
      <c r="AG4" s="67" t="n">
        <f aca="false">AH5-AH2</f>
        <v>3</v>
      </c>
      <c r="AH4" s="68" t="n">
        <f aca="false">AK2-AH2</f>
        <v>0</v>
      </c>
      <c r="AK4" s="66" t="n">
        <f aca="false">J10</f>
        <v>1</v>
      </c>
      <c r="AL4" s="67" t="n">
        <f aca="false">AM5-AM2</f>
        <v>3</v>
      </c>
      <c r="AM4" s="68" t="n">
        <f aca="false">AP2-AM2</f>
        <v>0</v>
      </c>
      <c r="AP4" s="66" t="n">
        <f aca="false">J11</f>
        <v>1</v>
      </c>
      <c r="AQ4" s="67" t="n">
        <f aca="false">AR5-AR2</f>
        <v>3</v>
      </c>
      <c r="AR4" s="68" t="n">
        <f aca="false">AU2-AR2</f>
        <v>0</v>
      </c>
      <c r="AU4" s="66" t="n">
        <f aca="false">J13</f>
        <v>2</v>
      </c>
      <c r="AV4" s="67" t="n">
        <f aca="false">AW5-AW2</f>
        <v>3</v>
      </c>
      <c r="AW4" s="68" t="n">
        <f aca="false">AZ2-AW2</f>
        <v>0</v>
      </c>
      <c r="AZ4" s="66" t="n">
        <f aca="false">J14</f>
        <v>2</v>
      </c>
      <c r="BA4" s="67" t="n">
        <f aca="false">BB5-BB2</f>
        <v>3</v>
      </c>
      <c r="BB4" s="68" t="n">
        <f aca="false">BE2-BB2</f>
        <v>0</v>
      </c>
      <c r="BE4" s="66" t="n">
        <f aca="false">J15</f>
        <v>1</v>
      </c>
      <c r="BF4" s="67" t="n">
        <f aca="false">BG5-BG2</f>
        <v>3</v>
      </c>
      <c r="BG4" s="68" t="n">
        <f aca="false">BJ2-BG2</f>
        <v>0</v>
      </c>
      <c r="BJ4" s="66" t="n">
        <f aca="false">J16</f>
        <v>3</v>
      </c>
      <c r="BK4" s="67" t="n">
        <f aca="false">BL5-BL2</f>
        <v>3</v>
      </c>
      <c r="BL4" s="68" t="n">
        <f aca="false">BO2-BL2</f>
        <v>3</v>
      </c>
      <c r="BN4" s="64"/>
      <c r="BO4" s="66" t="n">
        <f aca="false">J17</f>
        <v>1</v>
      </c>
      <c r="BP4" s="67" t="n">
        <f aca="false">BQ5-BQ2</f>
        <v>0</v>
      </c>
      <c r="BQ4" s="6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7" t="s">
        <v>15</v>
      </c>
      <c r="F5" s="57" t="s">
        <v>32</v>
      </c>
      <c r="G5" s="58" t="n">
        <v>3</v>
      </c>
      <c r="H5" s="59" t="n">
        <v>1</v>
      </c>
      <c r="I5" s="60" t="n">
        <v>1</v>
      </c>
      <c r="J5" s="61" t="n">
        <f aca="false">ROUND(G5/(H5*I5),0)</f>
        <v>3</v>
      </c>
      <c r="L5" s="71" t="n">
        <f aca="false">N5-L4</f>
        <v>0</v>
      </c>
      <c r="M5" s="55"/>
      <c r="N5" s="72" t="n">
        <f aca="false">MIN(Q5,Q17)</f>
        <v>2</v>
      </c>
      <c r="O5" s="73"/>
      <c r="Q5" s="71" t="n">
        <f aca="false">S5-Q4</f>
        <v>5</v>
      </c>
      <c r="R5" s="55"/>
      <c r="S5" s="72" t="n">
        <f aca="false">MIN(V5,V11)</f>
        <v>6</v>
      </c>
      <c r="T5" s="73"/>
      <c r="V5" s="71" t="n">
        <f aca="false">X5-V4</f>
        <v>10</v>
      </c>
      <c r="W5" s="55"/>
      <c r="X5" s="72" t="n">
        <f aca="false">AF5</f>
        <v>14</v>
      </c>
      <c r="AD5" s="73"/>
      <c r="AF5" s="71" t="n">
        <f aca="false">AH5-AF4</f>
        <v>14</v>
      </c>
      <c r="AG5" s="55"/>
      <c r="AH5" s="72" t="n">
        <f aca="false">AK5</f>
        <v>15</v>
      </c>
      <c r="AK5" s="71" t="n">
        <f aca="false">AM5-AK4</f>
        <v>15</v>
      </c>
      <c r="AL5" s="55"/>
      <c r="AM5" s="72" t="n">
        <f aca="false">AP5</f>
        <v>16</v>
      </c>
      <c r="AP5" s="71" t="n">
        <f aca="false">AR5-AP4</f>
        <v>16</v>
      </c>
      <c r="AQ5" s="55"/>
      <c r="AR5" s="72" t="n">
        <f aca="false">AU5</f>
        <v>17</v>
      </c>
      <c r="AU5" s="71" t="n">
        <f aca="false">AW5-AU4</f>
        <v>17</v>
      </c>
      <c r="AV5" s="55"/>
      <c r="AW5" s="72" t="n">
        <f aca="false">AZ5</f>
        <v>19</v>
      </c>
      <c r="AZ5" s="71" t="n">
        <f aca="false">BB5-AZ4</f>
        <v>19</v>
      </c>
      <c r="BA5" s="55"/>
      <c r="BB5" s="72" t="n">
        <f aca="false">BE5</f>
        <v>21</v>
      </c>
      <c r="BE5" s="71" t="n">
        <f aca="false">BG5-BE4</f>
        <v>21</v>
      </c>
      <c r="BF5" s="55"/>
      <c r="BG5" s="72" t="n">
        <f aca="false">BJ5</f>
        <v>22</v>
      </c>
      <c r="BJ5" s="71" t="n">
        <f aca="false">BL5-BJ4</f>
        <v>22</v>
      </c>
      <c r="BK5" s="55"/>
      <c r="BL5" s="72" t="n">
        <f aca="false">BO5</f>
        <v>25</v>
      </c>
      <c r="BM5" s="73"/>
      <c r="BO5" s="71" t="n">
        <f aca="false">BQ5-BO4</f>
        <v>25</v>
      </c>
      <c r="BP5" s="55"/>
      <c r="BQ5" s="72" t="n">
        <f aca="false">BQ2</f>
        <v>26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4" t="s">
        <v>27</v>
      </c>
      <c r="F6" s="74" t="s">
        <v>33</v>
      </c>
      <c r="G6" s="75" t="n">
        <v>7</v>
      </c>
      <c r="H6" s="51" t="n">
        <v>2</v>
      </c>
      <c r="I6" s="52" t="n">
        <f aca="false">150%/H6</f>
        <v>0.75</v>
      </c>
      <c r="J6" s="61" t="n">
        <f aca="false">ROUND(G6/(H6*I6),0)</f>
        <v>5</v>
      </c>
      <c r="O6" s="73"/>
      <c r="T6" s="73"/>
      <c r="AD6" s="73"/>
      <c r="AE6" s="73"/>
      <c r="BM6" s="73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7" t="s">
        <v>16</v>
      </c>
      <c r="F7" s="57" t="s">
        <v>28</v>
      </c>
      <c r="G7" s="58" t="n">
        <v>1</v>
      </c>
      <c r="H7" s="59" t="n">
        <v>1</v>
      </c>
      <c r="I7" s="60" t="n">
        <v>1</v>
      </c>
      <c r="J7" s="61" t="n">
        <f aca="false">ROUND(G7/(H7*I7),0)</f>
        <v>1</v>
      </c>
      <c r="O7" s="73"/>
      <c r="T7" s="73"/>
      <c r="AD7" s="73"/>
      <c r="AE7" s="73"/>
      <c r="BM7" s="73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4" t="s">
        <v>22</v>
      </c>
      <c r="F8" s="74" t="s">
        <v>81</v>
      </c>
      <c r="G8" s="75" t="n">
        <v>3</v>
      </c>
      <c r="H8" s="51" t="n">
        <v>2</v>
      </c>
      <c r="I8" s="52" t="n">
        <f aca="false">150%/H8</f>
        <v>0.75</v>
      </c>
      <c r="J8" s="61" t="n">
        <f aca="false">ROUND(G8/(H8*I8),0)</f>
        <v>2</v>
      </c>
      <c r="O8" s="73"/>
      <c r="T8" s="73"/>
      <c r="V8" s="54" t="n">
        <f aca="false">S2</f>
        <v>3</v>
      </c>
      <c r="W8" s="55"/>
      <c r="X8" s="56" t="n">
        <f aca="false">V8+V10</f>
        <v>6</v>
      </c>
      <c r="AA8" s="54" t="n">
        <f aca="false">X8</f>
        <v>6</v>
      </c>
      <c r="AB8" s="55"/>
      <c r="AC8" s="56" t="n">
        <f aca="false">AA8+AA10</f>
        <v>11</v>
      </c>
      <c r="AD8" s="73"/>
      <c r="AE8" s="73"/>
      <c r="BM8" s="73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4" t="s">
        <v>82</v>
      </c>
      <c r="F9" s="74" t="s">
        <v>35</v>
      </c>
      <c r="G9" s="75" t="n">
        <v>2</v>
      </c>
      <c r="H9" s="59" t="n">
        <v>2</v>
      </c>
      <c r="I9" s="52" t="n">
        <f aca="false">150%/H9</f>
        <v>0.75</v>
      </c>
      <c r="J9" s="61" t="n">
        <f aca="false">ROUND(G9/(H9*I9),0)</f>
        <v>1</v>
      </c>
      <c r="O9" s="73"/>
      <c r="T9" s="73"/>
      <c r="V9" s="62" t="s">
        <v>27</v>
      </c>
      <c r="W9" s="62"/>
      <c r="X9" s="62"/>
      <c r="Y9" s="63"/>
      <c r="Z9" s="64"/>
      <c r="AA9" s="62" t="s">
        <v>32</v>
      </c>
      <c r="AB9" s="62"/>
      <c r="AC9" s="62"/>
      <c r="AD9" s="76"/>
      <c r="AE9" s="73"/>
      <c r="BM9" s="73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4" t="s">
        <v>33</v>
      </c>
      <c r="F10" s="74" t="s">
        <v>37</v>
      </c>
      <c r="G10" s="75" t="n">
        <v>2</v>
      </c>
      <c r="H10" s="51" t="n">
        <v>2</v>
      </c>
      <c r="I10" s="52" t="n">
        <f aca="false">150%/H10</f>
        <v>0.75</v>
      </c>
      <c r="J10" s="61" t="n">
        <f aca="false">ROUND(G10/(H10*I10),0)</f>
        <v>1</v>
      </c>
      <c r="O10" s="73"/>
      <c r="U10" s="77"/>
      <c r="V10" s="66" t="n">
        <f aca="false">J5</f>
        <v>3</v>
      </c>
      <c r="W10" s="67" t="n">
        <f aca="false">X11-X8</f>
        <v>3</v>
      </c>
      <c r="X10" s="68" t="n">
        <f aca="false">AA8-X8</f>
        <v>0</v>
      </c>
      <c r="AA10" s="66" t="n">
        <f aca="false">J6</f>
        <v>5</v>
      </c>
      <c r="AB10" s="67" t="n">
        <f aca="false">AC11-AC8</f>
        <v>3</v>
      </c>
      <c r="AC10" s="68" t="n">
        <f aca="false">AF2-AC8</f>
        <v>0</v>
      </c>
      <c r="AE10" s="73"/>
      <c r="BM10" s="73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4" t="s">
        <v>35</v>
      </c>
      <c r="F11" s="74" t="s">
        <v>23</v>
      </c>
      <c r="G11" s="75" t="n">
        <v>2</v>
      </c>
      <c r="H11" s="59" t="n">
        <v>2</v>
      </c>
      <c r="I11" s="52" t="n">
        <f aca="false">150%/H11</f>
        <v>0.75</v>
      </c>
      <c r="J11" s="61" t="n">
        <f aca="false">ROUND(G11/(H11*I11),0)</f>
        <v>1</v>
      </c>
      <c r="O11" s="73"/>
      <c r="V11" s="71" t="n">
        <f aca="false">X11-V10</f>
        <v>6</v>
      </c>
      <c r="W11" s="55"/>
      <c r="X11" s="72" t="n">
        <f aca="false">AA11</f>
        <v>9</v>
      </c>
      <c r="AA11" s="71" t="n">
        <f aca="false">AC11-AA10</f>
        <v>9</v>
      </c>
      <c r="AB11" s="55"/>
      <c r="AC11" s="72" t="n">
        <f aca="false">AF5</f>
        <v>14</v>
      </c>
      <c r="AE11" s="73"/>
      <c r="BM11" s="73"/>
    </row>
    <row r="12" customFormat="false" ht="12.75" hidden="false" customHeight="false" outlineLevel="0" collapsed="false">
      <c r="A12" s="36" t="s">
        <v>17</v>
      </c>
      <c r="B12" s="37" t="s">
        <v>83</v>
      </c>
      <c r="C12" s="37"/>
      <c r="D12" s="37"/>
      <c r="E12" s="74" t="s">
        <v>28</v>
      </c>
      <c r="F12" s="74" t="s">
        <v>44</v>
      </c>
      <c r="G12" s="75" t="n">
        <v>10</v>
      </c>
      <c r="H12" s="51" t="n">
        <v>1</v>
      </c>
      <c r="I12" s="52" t="n">
        <v>0.5</v>
      </c>
      <c r="J12" s="61" t="n">
        <f aca="false">ROUND(G12/(H12*I12),0)</f>
        <v>20</v>
      </c>
      <c r="O12" s="73"/>
      <c r="Z12" s="65"/>
      <c r="AA12" s="65"/>
      <c r="AB12" s="65"/>
      <c r="AC12" s="65"/>
      <c r="AD12" s="65"/>
      <c r="AE12" s="78"/>
      <c r="BM12" s="73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4" t="s">
        <v>37</v>
      </c>
      <c r="F13" s="74" t="s">
        <v>41</v>
      </c>
      <c r="G13" s="75" t="n">
        <v>3</v>
      </c>
      <c r="H13" s="59" t="n">
        <v>2</v>
      </c>
      <c r="I13" s="52" t="n">
        <f aca="false">150%/H13</f>
        <v>0.75</v>
      </c>
      <c r="J13" s="61" t="n">
        <f aca="false">ROUND(G13/(H13*I13),0)</f>
        <v>2</v>
      </c>
      <c r="O13" s="73"/>
      <c r="Y13" s="73"/>
      <c r="BM13" s="73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4" t="s">
        <v>23</v>
      </c>
      <c r="F14" s="74" t="s">
        <v>29</v>
      </c>
      <c r="G14" s="75" t="n">
        <v>3</v>
      </c>
      <c r="H14" s="51" t="n">
        <v>2</v>
      </c>
      <c r="I14" s="52" t="n">
        <f aca="false">150%/H14</f>
        <v>0.75</v>
      </c>
      <c r="J14" s="61" t="n">
        <f aca="false">ROUND(G14/(H14*I14),0)</f>
        <v>2</v>
      </c>
      <c r="O14" s="73"/>
      <c r="Q14" s="54" t="n">
        <f aca="false">N2</f>
        <v>2</v>
      </c>
      <c r="R14" s="55"/>
      <c r="S14" s="56" t="n">
        <f aca="false">Q14+Q16</f>
        <v>3</v>
      </c>
      <c r="V14" s="54" t="n">
        <f aca="false">S14</f>
        <v>3</v>
      </c>
      <c r="W14" s="55"/>
      <c r="X14" s="56" t="n">
        <f aca="false">V14+V16</f>
        <v>5</v>
      </c>
      <c r="Y14" s="76"/>
      <c r="AA14" s="54" t="n">
        <f aca="false">X14</f>
        <v>5</v>
      </c>
      <c r="AB14" s="55"/>
      <c r="AC14" s="56" t="n">
        <f aca="false">AA14+AA16</f>
        <v>25</v>
      </c>
      <c r="BM14" s="73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4" t="s">
        <v>41</v>
      </c>
      <c r="F15" s="74" t="s">
        <v>43</v>
      </c>
      <c r="G15" s="75" t="n">
        <v>1</v>
      </c>
      <c r="H15" s="59" t="n">
        <v>2</v>
      </c>
      <c r="I15" s="52" t="n">
        <f aca="false">150%/H15</f>
        <v>0.75</v>
      </c>
      <c r="J15" s="61" t="n">
        <f aca="false">ROUND(G15/(H15*I15),0)</f>
        <v>1</v>
      </c>
      <c r="O15" s="73"/>
      <c r="P15" s="79"/>
      <c r="Q15" s="62" t="s">
        <v>22</v>
      </c>
      <c r="R15" s="62"/>
      <c r="S15" s="62"/>
      <c r="T15" s="63"/>
      <c r="U15" s="64"/>
      <c r="V15" s="62" t="s">
        <v>28</v>
      </c>
      <c r="W15" s="62"/>
      <c r="X15" s="62"/>
      <c r="Y15" s="63"/>
      <c r="Z15" s="64"/>
      <c r="AA15" s="62" t="s">
        <v>17</v>
      </c>
      <c r="AB15" s="62"/>
      <c r="AC15" s="62"/>
      <c r="AD15" s="63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78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4" t="s">
        <v>29</v>
      </c>
      <c r="F16" s="74" t="s">
        <v>44</v>
      </c>
      <c r="G16" s="75" t="n">
        <v>5</v>
      </c>
      <c r="H16" s="51" t="n">
        <v>2</v>
      </c>
      <c r="I16" s="52" t="n">
        <f aca="false">150%/H16</f>
        <v>0.75</v>
      </c>
      <c r="J16" s="61" t="n">
        <f aca="false">ROUND(G16/(H16*I16),0)</f>
        <v>3</v>
      </c>
      <c r="Q16" s="66" t="n">
        <f aca="false">J7</f>
        <v>1</v>
      </c>
      <c r="R16" s="67" t="n">
        <f aca="false">S17-S14</f>
        <v>0</v>
      </c>
      <c r="S16" s="68" t="n">
        <f aca="false">V14-S14</f>
        <v>0</v>
      </c>
      <c r="V16" s="66" t="n">
        <f aca="false">J8</f>
        <v>2</v>
      </c>
      <c r="W16" s="67" t="n">
        <f aca="false">X17-X14</f>
        <v>0</v>
      </c>
      <c r="X16" s="68" t="n">
        <f aca="false">MIN(AA14,AF2)-X14</f>
        <v>0</v>
      </c>
      <c r="AA16" s="66" t="n">
        <f aca="false">J12</f>
        <v>20</v>
      </c>
      <c r="AB16" s="67" t="n">
        <f aca="false">AC17-AC14</f>
        <v>0</v>
      </c>
      <c r="AC16" s="68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80" t="s">
        <v>84</v>
      </c>
      <c r="F17" s="81"/>
      <c r="G17" s="82" t="n">
        <v>1</v>
      </c>
      <c r="H17" s="59" t="n">
        <v>1</v>
      </c>
      <c r="I17" s="60" t="n">
        <v>1</v>
      </c>
      <c r="J17" s="83" t="n">
        <f aca="false">ROUND(G17/(H17*I17),0)</f>
        <v>1</v>
      </c>
      <c r="Q17" s="71" t="n">
        <f aca="false">S17-Q16</f>
        <v>2</v>
      </c>
      <c r="R17" s="55"/>
      <c r="S17" s="72" t="n">
        <f aca="false">V17</f>
        <v>3</v>
      </c>
      <c r="V17" s="71" t="n">
        <f aca="false">X17-V16</f>
        <v>3</v>
      </c>
      <c r="W17" s="55"/>
      <c r="X17" s="72" t="n">
        <f aca="false">MIN(AA17,AF5)</f>
        <v>5</v>
      </c>
      <c r="AA17" s="71" t="n">
        <f aca="false">AC17-AA16</f>
        <v>5</v>
      </c>
      <c r="AB17" s="55"/>
      <c r="AC17" s="72" t="n">
        <f aca="false">BO5</f>
        <v>25</v>
      </c>
    </row>
    <row r="18" customFormat="false" ht="12.75" hidden="false" customHeight="false" outlineLevel="0" collapsed="false">
      <c r="G18" s="84"/>
      <c r="H18" s="84"/>
      <c r="I18" s="84"/>
    </row>
    <row r="19" customFormat="false" ht="12.75" hidden="false" customHeight="false" outlineLevel="0" collapsed="false">
      <c r="A19" s="85" t="s">
        <v>85</v>
      </c>
      <c r="C19" s="86" t="s">
        <v>86</v>
      </c>
    </row>
    <row r="20" customFormat="false" ht="12.75" hidden="false" customHeight="false" outlineLevel="0" collapsed="false">
      <c r="A20" s="54" t="s">
        <v>87</v>
      </c>
      <c r="B20" s="55"/>
      <c r="C20" s="56" t="s">
        <v>88</v>
      </c>
      <c r="D20" s="86" t="s">
        <v>89</v>
      </c>
    </row>
    <row r="21" customFormat="false" ht="12.75" hidden="false" customHeight="false" outlineLevel="0" collapsed="false">
      <c r="A21" s="62" t="s">
        <v>90</v>
      </c>
      <c r="B21" s="62"/>
      <c r="C21" s="62"/>
    </row>
    <row r="22" customFormat="false" ht="12.75" hidden="false" customHeight="false" outlineLevel="0" collapsed="false">
      <c r="A22" s="66" t="s">
        <v>91</v>
      </c>
      <c r="B22" s="87" t="s">
        <v>92</v>
      </c>
      <c r="C22" s="68" t="s">
        <v>93</v>
      </c>
      <c r="D22" s="86" t="s">
        <v>94</v>
      </c>
    </row>
    <row r="23" customFormat="false" ht="12.75" hidden="false" customHeight="false" outlineLevel="0" collapsed="false">
      <c r="A23" s="71" t="s">
        <v>95</v>
      </c>
      <c r="B23" s="55"/>
      <c r="C23" s="72" t="s">
        <v>96</v>
      </c>
      <c r="D23" s="86" t="s">
        <v>97</v>
      </c>
    </row>
    <row r="25" customFormat="false" ht="12.75" hidden="false" customHeight="false" outlineLevel="0" collapsed="false">
      <c r="A25" s="88" t="s">
        <v>98</v>
      </c>
    </row>
    <row r="26" customFormat="false" ht="12.75" hidden="false" customHeight="false" outlineLevel="0" collapsed="false">
      <c r="A26" s="89" t="s">
        <v>99</v>
      </c>
      <c r="B26" s="89"/>
      <c r="C26" s="89"/>
      <c r="D26" s="89"/>
      <c r="E26" s="89"/>
    </row>
    <row r="27" customFormat="false" ht="12.75" hidden="false" customHeight="false" outlineLevel="0" collapsed="false">
      <c r="A27" s="90" t="s">
        <v>100</v>
      </c>
    </row>
    <row r="28" customFormat="false" ht="12.75" hidden="false" customHeight="false" outlineLevel="0" collapsed="false">
      <c r="A28" s="91" t="s">
        <v>101</v>
      </c>
    </row>
    <row r="29" customFormat="false" ht="12.75" hidden="false" customHeight="false" outlineLevel="0" collapsed="false">
      <c r="A29" s="89" t="s">
        <v>102</v>
      </c>
      <c r="B29" s="89"/>
      <c r="C29" s="89"/>
      <c r="D29" s="89"/>
      <c r="E29" s="89"/>
    </row>
    <row r="30" customFormat="false" ht="12.75" hidden="false" customHeight="false" outlineLevel="0" collapsed="false">
      <c r="A30" s="92" t="s">
        <v>103</v>
      </c>
      <c r="E30" s="43"/>
    </row>
    <row r="31" customFormat="false" ht="12.75" hidden="false" customHeight="false" outlineLevel="0" collapsed="false">
      <c r="A31" s="93" t="s">
        <v>104</v>
      </c>
    </row>
    <row r="32" customFormat="false" ht="12.75" hidden="false" customHeight="false" outlineLevel="0" collapsed="false">
      <c r="A32" s="94" t="s">
        <v>105</v>
      </c>
    </row>
    <row r="33" customFormat="false" ht="12.75" hidden="false" customHeight="false" outlineLevel="0" collapsed="false">
      <c r="A33" s="95" t="s">
        <v>106</v>
      </c>
      <c r="B33" s="96"/>
      <c r="C33" s="96"/>
      <c r="D33" s="96"/>
    </row>
  </sheetData>
  <mergeCells count="37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  <mergeCell ref="A26:E26"/>
    <mergeCell ref="A29:E29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Z1" activePane="topRight" state="frozen"/>
      <selection pane="topLeft" activeCell="A1" activeCellId="0" sqref="A1"/>
      <selection pane="topRight" activeCell="AI19" activeCellId="0" sqref="AI19"/>
    </sheetView>
  </sheetViews>
  <sheetFormatPr defaultColWidth="11.5703125" defaultRowHeight="12.75" zeroHeight="false" outlineLevelRow="0" outlineLevelCol="2"/>
  <cols>
    <col collapsed="false" customWidth="true" hidden="true" outlineLevel="1" max="5" min="5" style="43" width="16.14"/>
    <col collapsed="false" customWidth="false" hidden="true" outlineLevel="1" max="6" min="6" style="43" width="11.57"/>
    <col collapsed="false" customWidth="false" hidden="true" outlineLevel="2" max="9" min="7" style="43" width="11.57"/>
    <col collapsed="true" customWidth="false" hidden="false" outlineLevel="0" max="10" min="10" style="43" width="11.57"/>
    <col collapsed="false" customWidth="true" hidden="false" outlineLevel="1" max="11" min="11" style="43" width="3.57"/>
    <col collapsed="false" customWidth="true" hidden="false" outlineLevel="0" max="65" min="12" style="43" width="3.57"/>
    <col collapsed="false" customWidth="true" hidden="false" outlineLevel="0" max="66" min="66" style="43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97" t="s">
        <v>75</v>
      </c>
      <c r="H1" s="97" t="s">
        <v>76</v>
      </c>
      <c r="I1" s="98" t="s">
        <v>77</v>
      </c>
      <c r="J1" s="97" t="s">
        <v>78</v>
      </c>
      <c r="K1" s="97"/>
      <c r="L1" s="99" t="n">
        <v>45208</v>
      </c>
      <c r="M1" s="99" t="n">
        <v>45209</v>
      </c>
      <c r="N1" s="99" t="n">
        <v>45210</v>
      </c>
      <c r="O1" s="99" t="n">
        <v>45211</v>
      </c>
      <c r="P1" s="99" t="n">
        <v>45212</v>
      </c>
      <c r="Q1" s="99" t="n">
        <v>45213</v>
      </c>
      <c r="R1" s="99" t="n">
        <v>45214</v>
      </c>
      <c r="S1" s="99" t="n">
        <v>45215</v>
      </c>
      <c r="T1" s="99" t="n">
        <v>45216</v>
      </c>
      <c r="U1" s="99" t="n">
        <v>45217</v>
      </c>
      <c r="V1" s="99" t="n">
        <v>45218</v>
      </c>
      <c r="W1" s="99" t="n">
        <v>45219</v>
      </c>
      <c r="X1" s="99" t="n">
        <v>45220</v>
      </c>
      <c r="Y1" s="99" t="n">
        <v>45221</v>
      </c>
      <c r="Z1" s="99" t="n">
        <v>45222</v>
      </c>
      <c r="AA1" s="99" t="n">
        <v>45223</v>
      </c>
      <c r="AB1" s="99" t="n">
        <v>45224</v>
      </c>
      <c r="AC1" s="99" t="n">
        <v>45225</v>
      </c>
      <c r="AD1" s="99" t="n">
        <v>45226</v>
      </c>
      <c r="AE1" s="99" t="n">
        <v>45227</v>
      </c>
      <c r="AF1" s="99" t="n">
        <v>45228</v>
      </c>
      <c r="AG1" s="99" t="n">
        <v>45229</v>
      </c>
      <c r="AH1" s="99" t="n">
        <v>45230</v>
      </c>
      <c r="AI1" s="99" t="n">
        <v>45231</v>
      </c>
      <c r="AJ1" s="99" t="n">
        <v>45232</v>
      </c>
      <c r="AK1" s="99" t="n">
        <v>45233</v>
      </c>
      <c r="AL1" s="99" t="n">
        <v>45234</v>
      </c>
      <c r="AM1" s="99" t="n">
        <v>45235</v>
      </c>
      <c r="AN1" s="99" t="n">
        <v>45236</v>
      </c>
      <c r="AO1" s="99" t="n">
        <v>45237</v>
      </c>
      <c r="AP1" s="99" t="n">
        <v>45238</v>
      </c>
      <c r="AQ1" s="99" t="n">
        <v>45239</v>
      </c>
      <c r="AR1" s="99" t="n">
        <v>45240</v>
      </c>
      <c r="AS1" s="99" t="n">
        <v>45241</v>
      </c>
      <c r="AT1" s="99" t="n">
        <v>45242</v>
      </c>
      <c r="AU1" s="99" t="n">
        <v>45243</v>
      </c>
      <c r="AV1" s="99" t="n">
        <v>45244</v>
      </c>
      <c r="AW1" s="99" t="n">
        <v>45245</v>
      </c>
      <c r="AX1" s="99" t="n">
        <v>45246</v>
      </c>
      <c r="AY1" s="99" t="n">
        <v>45247</v>
      </c>
      <c r="AZ1" s="99" t="n">
        <v>45248</v>
      </c>
      <c r="BA1" s="99" t="n">
        <v>45249</v>
      </c>
      <c r="BB1" s="99" t="n">
        <v>45250</v>
      </c>
      <c r="BC1" s="99" t="n">
        <v>45251</v>
      </c>
      <c r="BD1" s="99" t="n">
        <v>45252</v>
      </c>
      <c r="BE1" s="99" t="n">
        <v>45253</v>
      </c>
      <c r="BF1" s="99" t="n">
        <v>45254</v>
      </c>
      <c r="BG1" s="99" t="n">
        <v>45255</v>
      </c>
      <c r="BH1" s="99" t="n">
        <v>45256</v>
      </c>
      <c r="BI1" s="99" t="n">
        <v>45257</v>
      </c>
      <c r="BJ1" s="99" t="n">
        <v>45258</v>
      </c>
      <c r="BK1" s="99" t="n">
        <v>45259</v>
      </c>
      <c r="BL1" s="99" t="n">
        <v>45260</v>
      </c>
      <c r="BM1" s="99" t="n">
        <v>45261</v>
      </c>
      <c r="BN1" s="86" t="s">
        <v>107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8"/>
      <c r="F2" s="49" t="s">
        <v>79</v>
      </c>
      <c r="G2" s="61" t="n">
        <f aca="false">Netzplan!G2</f>
        <v>5</v>
      </c>
      <c r="H2" s="100" t="n">
        <f aca="false">Netzplan!H2</f>
        <v>3</v>
      </c>
      <c r="I2" s="101" t="n">
        <f aca="false">Netzplan!I2</f>
        <v>1</v>
      </c>
      <c r="J2" s="102" t="n">
        <f aca="false">Netzplan!J2</f>
        <v>2</v>
      </c>
      <c r="K2" s="103" t="n">
        <f aca="false">SUM(L2:BM2)</f>
        <v>2</v>
      </c>
      <c r="L2" s="104" t="n">
        <v>1</v>
      </c>
      <c r="M2" s="104" t="n">
        <v>1</v>
      </c>
      <c r="N2" s="104"/>
      <c r="O2" s="104"/>
      <c r="P2" s="104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105"/>
      <c r="AZ2" s="38"/>
      <c r="BA2" s="38"/>
      <c r="BB2" s="38"/>
      <c r="BC2" s="38"/>
      <c r="BD2" s="38"/>
      <c r="BE2" s="38"/>
      <c r="BF2" s="105"/>
      <c r="BG2" s="38"/>
      <c r="BH2" s="38"/>
      <c r="BI2" s="38"/>
      <c r="BJ2" s="38"/>
      <c r="BK2" s="38"/>
      <c r="BL2" s="105"/>
      <c r="BM2" s="38"/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7" t="s">
        <v>16</v>
      </c>
      <c r="F3" s="57" t="s">
        <v>80</v>
      </c>
      <c r="G3" s="61" t="n">
        <f aca="false">Netzplan!G3</f>
        <v>1</v>
      </c>
      <c r="H3" s="100" t="n">
        <f aca="false">Netzplan!H3</f>
        <v>1</v>
      </c>
      <c r="I3" s="101" t="n">
        <f aca="false">Netzplan!I3</f>
        <v>1</v>
      </c>
      <c r="J3" s="102" t="n">
        <f aca="false">Netzplan!J3</f>
        <v>1</v>
      </c>
      <c r="K3" s="103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104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105"/>
      <c r="AZ3" s="38"/>
      <c r="BA3" s="38"/>
      <c r="BB3" s="38"/>
      <c r="BC3" s="38"/>
      <c r="BD3" s="38"/>
      <c r="BE3" s="38"/>
      <c r="BF3" s="105"/>
      <c r="BG3" s="38"/>
      <c r="BH3" s="38"/>
      <c r="BI3" s="38"/>
      <c r="BJ3" s="38"/>
      <c r="BK3" s="38"/>
      <c r="BL3" s="105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7" t="s">
        <v>15</v>
      </c>
      <c r="F4" s="57" t="s">
        <v>33</v>
      </c>
      <c r="G4" s="61" t="n">
        <f aca="false">Netzplan!G4</f>
        <v>4</v>
      </c>
      <c r="H4" s="100" t="n">
        <f aca="false">Netzplan!H4</f>
        <v>1</v>
      </c>
      <c r="I4" s="101" t="n">
        <f aca="false">Netzplan!I4</f>
        <v>1</v>
      </c>
      <c r="J4" s="102" t="n">
        <f aca="false">Netzplan!J4</f>
        <v>4</v>
      </c>
      <c r="K4" s="103" t="n">
        <f aca="false">SUM(L4:BM4)</f>
        <v>4</v>
      </c>
      <c r="L4" s="38"/>
      <c r="M4" s="38"/>
      <c r="N4" s="38"/>
      <c r="O4" s="38" t="n">
        <v>1</v>
      </c>
      <c r="P4" s="38"/>
      <c r="Q4" s="38"/>
      <c r="R4" s="38" t="n">
        <v>1</v>
      </c>
      <c r="S4" s="38" t="n">
        <v>1</v>
      </c>
      <c r="T4" s="104" t="n">
        <v>1</v>
      </c>
      <c r="U4" s="104"/>
      <c r="V4" s="104"/>
      <c r="W4" s="104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105"/>
      <c r="AZ4" s="38"/>
      <c r="BA4" s="38"/>
      <c r="BB4" s="38"/>
      <c r="BC4" s="38"/>
      <c r="BD4" s="38"/>
      <c r="BE4" s="38"/>
      <c r="BF4" s="105"/>
      <c r="BG4" s="38"/>
      <c r="BH4" s="38"/>
      <c r="BI4" s="38"/>
      <c r="BJ4" s="38"/>
      <c r="BK4" s="38"/>
      <c r="BL4" s="105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7" t="s">
        <v>15</v>
      </c>
      <c r="F5" s="57" t="s">
        <v>32</v>
      </c>
      <c r="G5" s="61" t="n">
        <f aca="false">Netzplan!G5</f>
        <v>3</v>
      </c>
      <c r="H5" s="100" t="n">
        <f aca="false">Netzplan!H5</f>
        <v>1</v>
      </c>
      <c r="I5" s="101" t="n">
        <f aca="false">Netzplan!I5</f>
        <v>1</v>
      </c>
      <c r="J5" s="102" t="n">
        <f aca="false">Netzplan!J5</f>
        <v>3</v>
      </c>
      <c r="K5" s="103" t="n">
        <f aca="false">SUM(L5:BM5)</f>
        <v>3</v>
      </c>
      <c r="L5" s="38"/>
      <c r="M5" s="38"/>
      <c r="N5" s="38"/>
      <c r="O5" s="38" t="n">
        <v>1</v>
      </c>
      <c r="P5" s="38"/>
      <c r="Q5" s="38"/>
      <c r="R5" s="38" t="n">
        <v>1</v>
      </c>
      <c r="S5" s="38" t="n">
        <v>1</v>
      </c>
      <c r="T5" s="104"/>
      <c r="U5" s="104"/>
      <c r="V5" s="104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105"/>
      <c r="AZ5" s="38"/>
      <c r="BA5" s="38"/>
      <c r="BB5" s="38"/>
      <c r="BC5" s="38"/>
      <c r="BD5" s="38"/>
      <c r="BE5" s="38"/>
      <c r="BF5" s="105"/>
      <c r="BG5" s="38"/>
      <c r="BH5" s="38"/>
      <c r="BI5" s="38"/>
      <c r="BJ5" s="38"/>
      <c r="BK5" s="38"/>
      <c r="BL5" s="105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4" t="s">
        <v>27</v>
      </c>
      <c r="F6" s="74" t="s">
        <v>33</v>
      </c>
      <c r="G6" s="61" t="n">
        <f aca="false">Netzplan!G6</f>
        <v>7</v>
      </c>
      <c r="H6" s="100" t="n">
        <f aca="false">Netzplan!H6</f>
        <v>2</v>
      </c>
      <c r="I6" s="101" t="n">
        <f aca="false">Netzplan!I6</f>
        <v>0.75</v>
      </c>
      <c r="J6" s="102" t="n">
        <f aca="false">Netzplan!J6</f>
        <v>5</v>
      </c>
      <c r="K6" s="103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104"/>
      <c r="X6" s="38"/>
      <c r="Y6" s="38" t="n">
        <v>1</v>
      </c>
      <c r="Z6" s="104" t="n">
        <v>1</v>
      </c>
      <c r="AA6" s="104"/>
      <c r="AB6" s="104"/>
      <c r="AC6" s="104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105"/>
      <c r="AZ6" s="38"/>
      <c r="BA6" s="38"/>
      <c r="BB6" s="38"/>
      <c r="BC6" s="38"/>
      <c r="BD6" s="38"/>
      <c r="BE6" s="38"/>
      <c r="BF6" s="105"/>
      <c r="BG6" s="38"/>
      <c r="BH6" s="38"/>
      <c r="BI6" s="38"/>
      <c r="BJ6" s="38"/>
      <c r="BK6" s="38"/>
      <c r="BL6" s="105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7" t="s">
        <v>16</v>
      </c>
      <c r="F7" s="57" t="s">
        <v>28</v>
      </c>
      <c r="G7" s="61" t="n">
        <f aca="false">Netzplan!G7</f>
        <v>1</v>
      </c>
      <c r="H7" s="100" t="n">
        <f aca="false">Netzplan!H7</f>
        <v>1</v>
      </c>
      <c r="I7" s="101" t="n">
        <f aca="false">Netzplan!I7</f>
        <v>1</v>
      </c>
      <c r="J7" s="102" t="n">
        <f aca="false">Netzplan!J7</f>
        <v>1</v>
      </c>
      <c r="K7" s="103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104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105"/>
      <c r="AZ7" s="38"/>
      <c r="BA7" s="38"/>
      <c r="BB7" s="38"/>
      <c r="BC7" s="38"/>
      <c r="BD7" s="38"/>
      <c r="BE7" s="38"/>
      <c r="BF7" s="105"/>
      <c r="BG7" s="38"/>
      <c r="BH7" s="38"/>
      <c r="BI7" s="38"/>
      <c r="BJ7" s="38"/>
      <c r="BK7" s="38"/>
      <c r="BL7" s="105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4" t="s">
        <v>22</v>
      </c>
      <c r="F8" s="74" t="s">
        <v>81</v>
      </c>
      <c r="G8" s="61" t="n">
        <f aca="false">Netzplan!G8</f>
        <v>3</v>
      </c>
      <c r="H8" s="100" t="n">
        <f aca="false">Netzplan!H8</f>
        <v>2</v>
      </c>
      <c r="I8" s="101" t="n">
        <f aca="false">Netzplan!I8</f>
        <v>0.75</v>
      </c>
      <c r="J8" s="102" t="n">
        <f aca="false">Netzplan!J8</f>
        <v>2</v>
      </c>
      <c r="K8" s="103" t="n">
        <f aca="false">SUM(L8:BM8)</f>
        <v>4</v>
      </c>
      <c r="L8" s="38"/>
      <c r="M8" s="38"/>
      <c r="N8" s="38"/>
      <c r="O8" s="38" t="n">
        <v>1</v>
      </c>
      <c r="P8" s="38"/>
      <c r="Q8" s="38"/>
      <c r="R8" s="38" t="n">
        <v>1</v>
      </c>
      <c r="S8" s="38" t="n">
        <v>1</v>
      </c>
      <c r="T8" s="104" t="n">
        <v>1</v>
      </c>
      <c r="U8" s="104"/>
      <c r="V8" s="104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105"/>
      <c r="AZ8" s="38"/>
      <c r="BA8" s="38"/>
      <c r="BB8" s="38"/>
      <c r="BC8" s="38"/>
      <c r="BD8" s="38"/>
      <c r="BE8" s="38"/>
      <c r="BF8" s="105"/>
      <c r="BG8" s="38"/>
      <c r="BH8" s="38"/>
      <c r="BI8" s="38"/>
      <c r="BJ8" s="38"/>
      <c r="BK8" s="38"/>
      <c r="BL8" s="105"/>
      <c r="BM8" s="38"/>
    </row>
    <row r="9" customFormat="false" ht="12.75" hidden="false" customHeight="false" outlineLevel="0" collapsed="false">
      <c r="A9" s="36"/>
      <c r="B9" s="106" t="s">
        <v>108</v>
      </c>
      <c r="C9" s="106"/>
      <c r="D9" s="106"/>
      <c r="E9" s="74"/>
      <c r="F9" s="74"/>
      <c r="G9" s="61"/>
      <c r="H9" s="61"/>
      <c r="I9" s="101"/>
      <c r="J9" s="102"/>
      <c r="K9" s="103"/>
      <c r="L9" s="38"/>
      <c r="M9" s="38"/>
      <c r="N9" s="38"/>
      <c r="O9" s="38"/>
      <c r="P9" s="38"/>
      <c r="Q9" s="38"/>
      <c r="R9" s="38"/>
      <c r="S9" s="38"/>
      <c r="T9" s="104"/>
      <c r="U9" s="104"/>
      <c r="V9" s="104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105"/>
      <c r="AZ9" s="38"/>
      <c r="BA9" s="38"/>
      <c r="BB9" s="38"/>
      <c r="BC9" s="38"/>
      <c r="BD9" s="38"/>
      <c r="BE9" s="38"/>
      <c r="BF9" s="105"/>
      <c r="BG9" s="38"/>
      <c r="BH9" s="38"/>
      <c r="BI9" s="38"/>
      <c r="BJ9" s="38"/>
      <c r="BK9" s="38"/>
      <c r="BL9" s="105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4" t="s">
        <v>82</v>
      </c>
      <c r="F10" s="74" t="s">
        <v>35</v>
      </c>
      <c r="G10" s="61" t="n">
        <f aca="false">Netzplan!G9</f>
        <v>2</v>
      </c>
      <c r="H10" s="100" t="n">
        <f aca="false">Netzplan!H9</f>
        <v>2</v>
      </c>
      <c r="I10" s="101" t="n">
        <f aca="false">Netzplan!I9</f>
        <v>0.75</v>
      </c>
      <c r="J10" s="102" t="n">
        <f aca="false">Netzplan!J9</f>
        <v>1</v>
      </c>
      <c r="K10" s="103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 t="n">
        <v>1</v>
      </c>
      <c r="AD10" s="104"/>
      <c r="AE10" s="38"/>
      <c r="AF10" s="38"/>
      <c r="AG10" s="104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105"/>
      <c r="AZ10" s="38"/>
      <c r="BA10" s="38"/>
      <c r="BB10" s="38"/>
      <c r="BC10" s="38"/>
      <c r="BD10" s="38"/>
      <c r="BE10" s="38"/>
      <c r="BF10" s="105"/>
      <c r="BG10" s="38"/>
      <c r="BH10" s="38"/>
      <c r="BI10" s="38"/>
      <c r="BJ10" s="38"/>
      <c r="BK10" s="38"/>
      <c r="BL10" s="105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4" t="s">
        <v>33</v>
      </c>
      <c r="F11" s="74" t="s">
        <v>37</v>
      </c>
      <c r="G11" s="61" t="n">
        <f aca="false">Netzplan!G10</f>
        <v>2</v>
      </c>
      <c r="H11" s="100" t="n">
        <f aca="false">Netzplan!H10</f>
        <v>2</v>
      </c>
      <c r="I11" s="101" t="n">
        <f aca="false">Netzplan!I10</f>
        <v>0.75</v>
      </c>
      <c r="J11" s="102" t="n">
        <f aca="false">Netzplan!J10</f>
        <v>1</v>
      </c>
      <c r="K11" s="103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 t="n">
        <v>1</v>
      </c>
      <c r="AG11" s="38"/>
      <c r="AH11" s="104"/>
      <c r="AI11" s="104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105"/>
      <c r="AZ11" s="38"/>
      <c r="BA11" s="38"/>
      <c r="BB11" s="38"/>
      <c r="BC11" s="38"/>
      <c r="BD11" s="38"/>
      <c r="BE11" s="38"/>
      <c r="BF11" s="105"/>
      <c r="BG11" s="38"/>
      <c r="BH11" s="38"/>
      <c r="BI11" s="38"/>
      <c r="BJ11" s="38"/>
      <c r="BK11" s="38"/>
      <c r="BL11" s="105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4" t="s">
        <v>35</v>
      </c>
      <c r="F12" s="74" t="s">
        <v>23</v>
      </c>
      <c r="G12" s="61" t="n">
        <f aca="false">Netzplan!G11</f>
        <v>2</v>
      </c>
      <c r="H12" s="100" t="n">
        <f aca="false">Netzplan!H11</f>
        <v>2</v>
      </c>
      <c r="I12" s="101" t="n">
        <f aca="false">Netzplan!I11</f>
        <v>0.75</v>
      </c>
      <c r="J12" s="102" t="n">
        <f aca="false">Netzplan!J11</f>
        <v>1</v>
      </c>
      <c r="K12" s="103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 t="n">
        <v>1</v>
      </c>
      <c r="AJ12" s="104"/>
      <c r="AK12" s="104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105"/>
      <c r="AZ12" s="38"/>
      <c r="BA12" s="38"/>
      <c r="BB12" s="38"/>
      <c r="BC12" s="38"/>
      <c r="BD12" s="38"/>
      <c r="BE12" s="38"/>
      <c r="BF12" s="105"/>
      <c r="BG12" s="38"/>
      <c r="BH12" s="38"/>
      <c r="BI12" s="38"/>
      <c r="BJ12" s="38"/>
      <c r="BK12" s="38"/>
      <c r="BL12" s="105"/>
      <c r="BM12" s="38"/>
    </row>
    <row r="13" customFormat="false" ht="12.75" hidden="false" customHeight="false" outlineLevel="0" collapsed="false">
      <c r="A13" s="36" t="s">
        <v>17</v>
      </c>
      <c r="B13" s="37" t="s">
        <v>83</v>
      </c>
      <c r="C13" s="37"/>
      <c r="D13" s="37"/>
      <c r="E13" s="74" t="s">
        <v>28</v>
      </c>
      <c r="F13" s="74" t="s">
        <v>44</v>
      </c>
      <c r="G13" s="61" t="n">
        <f aca="false">Netzplan!G12</f>
        <v>10</v>
      </c>
      <c r="H13" s="100" t="n">
        <f aca="false">Netzplan!H12</f>
        <v>1</v>
      </c>
      <c r="I13" s="101" t="n">
        <f aca="false">Netzplan!I12</f>
        <v>0.5</v>
      </c>
      <c r="J13" s="102" t="n">
        <f aca="false">Netzplan!J12</f>
        <v>20</v>
      </c>
      <c r="K13" s="103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104"/>
      <c r="X13" s="38"/>
      <c r="Y13" s="38" t="n">
        <v>1</v>
      </c>
      <c r="Z13" s="38" t="n">
        <v>1</v>
      </c>
      <c r="AA13" s="38" t="n">
        <v>1</v>
      </c>
      <c r="AB13" s="38" t="n">
        <v>1</v>
      </c>
      <c r="AC13" s="38" t="n">
        <v>1</v>
      </c>
      <c r="AD13" s="104"/>
      <c r="AE13" s="38"/>
      <c r="AF13" s="38" t="n">
        <v>1</v>
      </c>
      <c r="AG13" s="104"/>
      <c r="AH13" s="104" t="n">
        <v>1</v>
      </c>
      <c r="AI13" s="104" t="n">
        <v>1</v>
      </c>
      <c r="AJ13" s="104" t="n">
        <v>1</v>
      </c>
      <c r="AK13" s="104"/>
      <c r="AL13" s="38"/>
      <c r="AM13" s="38" t="n">
        <v>1</v>
      </c>
      <c r="AN13" s="38" t="n">
        <v>1</v>
      </c>
      <c r="AO13" s="38" t="n">
        <v>1</v>
      </c>
      <c r="AP13" s="38" t="n">
        <v>1</v>
      </c>
      <c r="AQ13" s="38" t="n">
        <v>1</v>
      </c>
      <c r="AR13" s="104"/>
      <c r="AS13" s="38"/>
      <c r="AT13" s="38" t="n">
        <v>1</v>
      </c>
      <c r="AU13" s="38" t="n">
        <v>1</v>
      </c>
      <c r="AV13" s="38" t="n">
        <v>1</v>
      </c>
      <c r="AW13" s="38" t="n">
        <v>1</v>
      </c>
      <c r="AX13" s="104"/>
      <c r="AY13" s="105"/>
      <c r="AZ13" s="38"/>
      <c r="BA13" s="38"/>
      <c r="BB13" s="38"/>
      <c r="BC13" s="38"/>
      <c r="BD13" s="38"/>
      <c r="BE13" s="38"/>
      <c r="BF13" s="105"/>
      <c r="BG13" s="38"/>
      <c r="BH13" s="38"/>
      <c r="BJ13" s="38"/>
      <c r="BK13" s="38"/>
      <c r="BL13" s="105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4" t="s">
        <v>37</v>
      </c>
      <c r="F14" s="74" t="s">
        <v>41</v>
      </c>
      <c r="G14" s="61" t="n">
        <f aca="false">Netzplan!G13</f>
        <v>3</v>
      </c>
      <c r="H14" s="100" t="n">
        <f aca="false">Netzplan!H13</f>
        <v>2</v>
      </c>
      <c r="I14" s="101" t="n">
        <f aca="false">Netzplan!I13</f>
        <v>0.75</v>
      </c>
      <c r="J14" s="102" t="n">
        <f aca="false">Netzplan!J13</f>
        <v>2</v>
      </c>
      <c r="K14" s="103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 t="n">
        <v>1</v>
      </c>
      <c r="AJ14" s="38" t="n">
        <v>1</v>
      </c>
      <c r="AL14" s="38"/>
      <c r="AM14" s="38"/>
      <c r="AN14" s="104"/>
      <c r="AO14" s="104"/>
      <c r="AP14" s="104"/>
      <c r="AQ14" s="38"/>
      <c r="AR14" s="38"/>
      <c r="AS14" s="38"/>
      <c r="AT14" s="38"/>
      <c r="AU14" s="38"/>
      <c r="AV14" s="38"/>
      <c r="AW14" s="38"/>
      <c r="AX14" s="38"/>
      <c r="AY14" s="105"/>
      <c r="AZ14" s="38"/>
      <c r="BA14" s="38"/>
      <c r="BB14" s="38"/>
      <c r="BC14" s="38"/>
      <c r="BD14" s="38"/>
      <c r="BE14" s="38"/>
      <c r="BF14" s="105"/>
      <c r="BG14" s="38"/>
      <c r="BH14" s="38"/>
      <c r="BI14" s="38"/>
      <c r="BJ14" s="38"/>
      <c r="BK14" s="38"/>
      <c r="BL14" s="105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4" t="s">
        <v>23</v>
      </c>
      <c r="F15" s="74" t="s">
        <v>29</v>
      </c>
      <c r="G15" s="61" t="n">
        <f aca="false">Netzplan!G14</f>
        <v>3</v>
      </c>
      <c r="H15" s="100" t="n">
        <f aca="false">Netzplan!H14</f>
        <v>2</v>
      </c>
      <c r="I15" s="101" t="n">
        <f aca="false">Netzplan!I14</f>
        <v>0.75</v>
      </c>
      <c r="J15" s="102" t="n">
        <f aca="false">Netzplan!J14</f>
        <v>2</v>
      </c>
      <c r="K15" s="103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 t="n">
        <v>1</v>
      </c>
      <c r="AN15" s="38" t="n">
        <v>1</v>
      </c>
      <c r="AO15" s="38"/>
      <c r="AQ15" s="104"/>
      <c r="AR15" s="104"/>
      <c r="AS15" s="38"/>
      <c r="AT15" s="38"/>
      <c r="AU15" s="104"/>
      <c r="AV15" s="38"/>
      <c r="AW15" s="38"/>
      <c r="AX15" s="38"/>
      <c r="AY15" s="105"/>
      <c r="AZ15" s="38"/>
      <c r="BA15" s="38"/>
      <c r="BB15" s="38"/>
      <c r="BC15" s="38"/>
      <c r="BD15" s="38"/>
      <c r="BE15" s="38"/>
      <c r="BF15" s="105"/>
      <c r="BG15" s="38"/>
      <c r="BH15" s="38"/>
      <c r="BI15" s="38"/>
      <c r="BJ15" s="38"/>
      <c r="BK15" s="38"/>
      <c r="BL15" s="105"/>
      <c r="BM15" s="38"/>
    </row>
    <row r="16" customFormat="false" ht="12.75" hidden="false" customHeight="false" outlineLevel="0" collapsed="false">
      <c r="A16" s="36"/>
      <c r="B16" s="106" t="s">
        <v>109</v>
      </c>
      <c r="C16" s="106"/>
      <c r="D16" s="106"/>
      <c r="E16" s="74"/>
      <c r="F16" s="74"/>
      <c r="G16" s="61"/>
      <c r="H16" s="61"/>
      <c r="I16" s="101"/>
      <c r="J16" s="102"/>
      <c r="K16" s="103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Q16" s="104"/>
      <c r="AR16" s="104"/>
      <c r="AS16" s="38"/>
      <c r="AT16" s="38"/>
      <c r="AU16" s="104"/>
      <c r="AV16" s="38"/>
      <c r="AW16" s="38"/>
      <c r="AX16" s="38"/>
      <c r="AY16" s="105"/>
      <c r="AZ16" s="38"/>
      <c r="BA16" s="38"/>
      <c r="BB16" s="38"/>
      <c r="BC16" s="38"/>
      <c r="BD16" s="38"/>
      <c r="BE16" s="38"/>
      <c r="BF16" s="105"/>
      <c r="BG16" s="38"/>
      <c r="BH16" s="38"/>
      <c r="BI16" s="38"/>
      <c r="BJ16" s="38"/>
      <c r="BK16" s="38"/>
      <c r="BL16" s="105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4" t="s">
        <v>41</v>
      </c>
      <c r="F17" s="74" t="s">
        <v>43</v>
      </c>
      <c r="G17" s="61" t="n">
        <f aca="false">Netzplan!G15</f>
        <v>1</v>
      </c>
      <c r="H17" s="100" t="n">
        <f aca="false">Netzplan!H15</f>
        <v>2</v>
      </c>
      <c r="I17" s="101" t="n">
        <f aca="false">Netzplan!I15</f>
        <v>0.75</v>
      </c>
      <c r="J17" s="102" t="n">
        <f aca="false">Netzplan!J15</f>
        <v>1</v>
      </c>
      <c r="K17" s="103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 t="n">
        <v>1</v>
      </c>
      <c r="AP17" s="38"/>
      <c r="AQ17" s="38"/>
      <c r="AR17" s="38"/>
      <c r="AS17" s="38"/>
      <c r="AT17" s="38"/>
      <c r="AU17" s="38"/>
      <c r="AV17" s="104"/>
      <c r="AW17" s="38"/>
      <c r="AX17" s="38"/>
      <c r="AY17" s="105"/>
      <c r="AZ17" s="38"/>
      <c r="BA17" s="38"/>
      <c r="BB17" s="38"/>
      <c r="BC17" s="38"/>
      <c r="BD17" s="38"/>
      <c r="BE17" s="38"/>
      <c r="BF17" s="105"/>
      <c r="BG17" s="38"/>
      <c r="BH17" s="38"/>
      <c r="BI17" s="38"/>
      <c r="BJ17" s="38"/>
      <c r="BK17" s="38"/>
      <c r="BL17" s="105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4" t="s">
        <v>29</v>
      </c>
      <c r="F18" s="74" t="s">
        <v>44</v>
      </c>
      <c r="G18" s="61" t="n">
        <f aca="false">Netzplan!G16</f>
        <v>5</v>
      </c>
      <c r="H18" s="100" t="n">
        <f aca="false">Netzplan!H16</f>
        <v>2</v>
      </c>
      <c r="I18" s="101" t="n">
        <f aca="false">Netzplan!I16</f>
        <v>0.75</v>
      </c>
      <c r="J18" s="102" t="n">
        <f aca="false">Netzplan!J16</f>
        <v>3</v>
      </c>
      <c r="K18" s="103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 t="n">
        <v>1</v>
      </c>
      <c r="AQ18" s="38" t="n">
        <v>1</v>
      </c>
      <c r="AR18" s="38"/>
      <c r="AS18" s="38"/>
      <c r="AT18" s="38" t="n">
        <v>1</v>
      </c>
      <c r="AU18" s="38"/>
      <c r="AV18" s="38"/>
      <c r="AW18" s="104"/>
      <c r="AX18" s="104"/>
      <c r="AY18" s="105"/>
      <c r="AZ18" s="38"/>
      <c r="BA18" s="38"/>
      <c r="BB18" s="104"/>
      <c r="BC18" s="38"/>
      <c r="BD18" s="38"/>
      <c r="BE18" s="38"/>
      <c r="BF18" s="105"/>
      <c r="BG18" s="38"/>
      <c r="BH18" s="38"/>
      <c r="BI18" s="38"/>
      <c r="BK18" s="38"/>
      <c r="BL18" s="105"/>
      <c r="BM18" s="38"/>
    </row>
    <row r="19" customFormat="false" ht="12.75" hidden="false" customHeight="false" outlineLevel="0" collapsed="false">
      <c r="A19" s="36"/>
      <c r="B19" s="106" t="s">
        <v>110</v>
      </c>
      <c r="C19" s="106"/>
      <c r="D19" s="106"/>
      <c r="E19" s="74"/>
      <c r="F19" s="74"/>
      <c r="G19" s="61"/>
      <c r="H19" s="61"/>
      <c r="I19" s="101"/>
      <c r="J19" s="102"/>
      <c r="K19" s="103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104"/>
      <c r="AX19" s="104"/>
      <c r="AY19" s="105"/>
      <c r="AZ19" s="38"/>
      <c r="BA19" s="38"/>
      <c r="BB19" s="104"/>
      <c r="BC19" s="38"/>
      <c r="BD19" s="38"/>
      <c r="BE19" s="38"/>
      <c r="BF19" s="105"/>
      <c r="BG19" s="38"/>
      <c r="BH19" s="38"/>
      <c r="BI19" s="38"/>
      <c r="BK19" s="38"/>
      <c r="BL19" s="105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80" t="s">
        <v>84</v>
      </c>
      <c r="F20" s="81"/>
      <c r="G20" s="83" t="n">
        <f aca="false">Netzplan!G17</f>
        <v>1</v>
      </c>
      <c r="H20" s="107" t="n">
        <f aca="false">Netzplan!H17</f>
        <v>1</v>
      </c>
      <c r="I20" s="108" t="n">
        <f aca="false">Netzplan!I17</f>
        <v>1</v>
      </c>
      <c r="J20" s="109" t="n">
        <f aca="false">Netzplan!J17</f>
        <v>1</v>
      </c>
      <c r="K20" s="103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110"/>
      <c r="AZ20" s="42"/>
      <c r="BA20" s="42" t="n">
        <v>1</v>
      </c>
      <c r="BB20" s="42"/>
      <c r="BC20" s="104"/>
      <c r="BD20" s="42"/>
      <c r="BE20" s="42"/>
      <c r="BF20" s="110"/>
      <c r="BG20" s="42"/>
      <c r="BH20" s="42"/>
      <c r="BI20" s="42"/>
      <c r="BJ20" s="42"/>
      <c r="BK20" s="42"/>
      <c r="BL20" s="110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BM20">
    <cfRule type="expression" priority="2" aboveAverage="0" equalAverage="0" bottom="0" percent="0" rank="0" text="" dxfId="17">
      <formula>IF(OR(WEEKDAY(M$1)=7,WEEKDAY(M$1)=1),1,0)</formula>
    </cfRule>
  </conditionalFormatting>
  <conditionalFormatting sqref="L2:BM20">
    <cfRule type="cellIs" priority="4" operator="equal" aboveAverage="0" equalAverage="0" bottom="0" percent="0" rank="0" text="" dxfId="19">
      <formula>1</formula>
    </cfRule>
  </conditionalFormatting>
  <conditionalFormatting sqref="K2:K20">
    <cfRule type="expression" priority="5" aboveAverage="0" equalAverage="0" bottom="0" percent="0" rank="0" text="" dxfId="20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CB5FB9DB-3CD6-48AB-9474-85E565C0C179}">
            <xm:f>ISNUMBER(_xlfn.xmatch(M$1,FeiertageMV!$A$1:$A$30,0))</xm:f>
            <x14:dxf>
              <font>
                <name val="Arial"/>
                <charset val="1"/>
                <family val="2"/>
                <color rgb="FFFFFFFF"/>
              </font>
              <fill>
                <patternFill>
                  <bgColor rgb="FF7030A0"/>
                </patternFill>
              </fill>
            </x14:dxf>
          </x14:cfRule>
          <xm:sqref>L1:BM20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25" activeCellId="0" sqref="Q25"/>
    </sheetView>
  </sheetViews>
  <sheetFormatPr defaultColWidth="10.6796875" defaultRowHeight="12.75" zeroHeight="false" outlineLevelRow="0" outlineLevelCol="0"/>
  <cols>
    <col collapsed="false" customWidth="true" hidden="false" outlineLevel="0" max="1" min="1" style="111" width="25.85"/>
  </cols>
  <sheetData>
    <row r="1" customFormat="false" ht="12.75" hidden="false" customHeight="false" outlineLevel="0" collapsed="false">
      <c r="A1" s="111" t="s">
        <v>111</v>
      </c>
      <c r="B1" s="86" t="s">
        <v>112</v>
      </c>
    </row>
    <row r="2" customFormat="false" ht="12.75" hidden="false" customHeight="false" outlineLevel="0" collapsed="false">
      <c r="A2" s="111" t="n">
        <v>44927</v>
      </c>
      <c r="B2" s="86" t="s">
        <v>113</v>
      </c>
    </row>
    <row r="3" customFormat="false" ht="12.75" hidden="false" customHeight="false" outlineLevel="0" collapsed="false">
      <c r="A3" s="111" t="n">
        <v>45022</v>
      </c>
      <c r="B3" s="86" t="s">
        <v>114</v>
      </c>
    </row>
    <row r="4" customFormat="false" ht="12.75" hidden="false" customHeight="false" outlineLevel="0" collapsed="false">
      <c r="A4" s="111" t="n">
        <v>45023</v>
      </c>
      <c r="B4" s="86" t="s">
        <v>115</v>
      </c>
    </row>
    <row r="5" customFormat="false" ht="12.75" hidden="false" customHeight="false" outlineLevel="0" collapsed="false">
      <c r="A5" s="111" t="n">
        <v>45025</v>
      </c>
      <c r="B5" s="86" t="s">
        <v>116</v>
      </c>
    </row>
    <row r="6" customFormat="false" ht="12.75" hidden="false" customHeight="false" outlineLevel="0" collapsed="false">
      <c r="A6" s="111" t="n">
        <v>45026</v>
      </c>
      <c r="B6" s="86" t="s">
        <v>117</v>
      </c>
    </row>
    <row r="7" customFormat="false" ht="12.75" hidden="false" customHeight="false" outlineLevel="0" collapsed="false">
      <c r="A7" s="111" t="n">
        <v>45047</v>
      </c>
      <c r="B7" s="86" t="s">
        <v>118</v>
      </c>
    </row>
    <row r="8" customFormat="false" ht="12.75" hidden="false" customHeight="false" outlineLevel="0" collapsed="false">
      <c r="A8" s="111" t="n">
        <v>45071</v>
      </c>
      <c r="B8" s="86" t="s">
        <v>119</v>
      </c>
    </row>
    <row r="9" customFormat="false" ht="12.75" hidden="false" customHeight="false" outlineLevel="0" collapsed="false">
      <c r="A9" s="111" t="n">
        <v>45081</v>
      </c>
      <c r="B9" s="86" t="s">
        <v>120</v>
      </c>
    </row>
    <row r="10" customFormat="false" ht="12.75" hidden="false" customHeight="false" outlineLevel="0" collapsed="false">
      <c r="A10" s="111" t="n">
        <v>45082</v>
      </c>
      <c r="B10" s="86" t="s">
        <v>121</v>
      </c>
    </row>
    <row r="11" customFormat="false" ht="12.75" hidden="false" customHeight="false" outlineLevel="0" collapsed="false">
      <c r="A11" s="111" t="n">
        <v>45202</v>
      </c>
      <c r="B11" s="86" t="s">
        <v>122</v>
      </c>
    </row>
    <row r="12" customFormat="false" ht="12.75" hidden="false" customHeight="false" outlineLevel="0" collapsed="false">
      <c r="A12" s="111" t="n">
        <v>45230</v>
      </c>
      <c r="B12" s="86" t="s">
        <v>123</v>
      </c>
    </row>
    <row r="13" customFormat="false" ht="12.75" hidden="false" customHeight="false" outlineLevel="0" collapsed="false">
      <c r="A13" s="111" t="n">
        <v>45285</v>
      </c>
      <c r="B13" s="86" t="s">
        <v>124</v>
      </c>
    </row>
    <row r="14" customFormat="false" ht="12.75" hidden="false" customHeight="false" outlineLevel="0" collapsed="false">
      <c r="A14" s="111" t="n">
        <v>45286</v>
      </c>
      <c r="B14" s="86" t="s">
        <v>125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2024-04-18T13:32:16Z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