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SP" sheetId="1" state="visible" r:id="rId2"/>
    <sheet name="Netzplan" sheetId="2" state="hidden" r:id="rId3"/>
    <sheet name="Gantt" sheetId="3" state="hidden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<sst xmlns="http://schemas.openxmlformats.org/spreadsheetml/2006/main" count="225" uniqueCount="73">
  <si>
    <t xml:space="preserve">Beispiel:  Projektstrukturplan</t>
  </si>
  <si>
    <t xml:space="preserve">Online-Shop</t>
  </si>
  <si>
    <t xml:space="preserve">PSP-ID</t>
  </si>
  <si>
    <t xml:space="preserve">Arbeitspaket</t>
  </si>
  <si>
    <t xml:space="preserve">Datenbank erstellen</t>
  </si>
  <si>
    <t xml:space="preserve">Produkte kategorisieren</t>
  </si>
  <si>
    <t xml:space="preserve">Produkte erfassen</t>
  </si>
  <si>
    <t xml:space="preserve">Produktfotos erstellen</t>
  </si>
  <si>
    <t xml:space="preserve">Produktfotos bearbeiten</t>
  </si>
  <si>
    <t xml:space="preserve">Template auswählen</t>
  </si>
  <si>
    <t xml:space="preserve">Seitenstruktur einrichten</t>
  </si>
  <si>
    <t xml:space="preserve">Datenbank einbinden</t>
  </si>
  <si>
    <t xml:space="preserve">Zahlungsdienste einbinden</t>
  </si>
  <si>
    <t xml:space="preserve">Bewertungssystem anpassen</t>
  </si>
  <si>
    <t xml:space="preserve">Handbücher erstellen</t>
  </si>
  <si>
    <t xml:space="preserve">Tests</t>
  </si>
  <si>
    <t xml:space="preserve">Korrekturen</t>
  </si>
  <si>
    <t xml:space="preserve">Auftraggeber-Präsentation</t>
  </si>
  <si>
    <t xml:space="preserve">eventuelle Korrekturen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</si>
  <si>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</si>
  <si>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</si>
  <si>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</si>
  <si>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</si>
  <si>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</si>
  <si>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</si>
  <si>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</si>
  <si>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1.2.1</t>
  </si>
  <si>
    <t xml:space="preserve">1.1.1, 1.2.2</t>
  </si>
  <si>
    <t xml:space="preserve">1</t>
  </si>
  <si>
    <t xml:space="preserve">1.1.1</t>
  </si>
  <si>
    <t xml:space="preserve">1.1.2, 1.1.3</t>
  </si>
  <si>
    <t xml:space="preserve">1.1.2</t>
  </si>
  <si>
    <t xml:space="preserve">1.2.4</t>
  </si>
  <si>
    <t xml:space="preserve">1.2.5</t>
  </si>
  <si>
    <t xml:space="preserve">1.2.6</t>
  </si>
  <si>
    <t xml:space="preserve">1.3.2</t>
  </si>
  <si>
    <t xml:space="preserve">1.2.7</t>
  </si>
  <si>
    <t xml:space="preserve">1.3.3</t>
  </si>
  <si>
    <t xml:space="preserve">1.2.8</t>
  </si>
  <si>
    <t xml:space="preserve">1.2.9</t>
  </si>
  <si>
    <t xml:space="preserve">1.1.3</t>
  </si>
  <si>
    <t xml:space="preserve">1.1.4</t>
  </si>
  <si>
    <t xml:space="preserve">2</t>
  </si>
  <si>
    <t xml:space="preserve">1.2.2</t>
  </si>
  <si>
    <t xml:space="preserve">1.2.3</t>
  </si>
  <si>
    <t xml:space="preserve">1.2.4, 1.3.1</t>
  </si>
  <si>
    <t xml:space="preserve">1.1.2, 1.1.4, 1.2.3</t>
  </si>
  <si>
    <t xml:space="preserve">1.3.1</t>
  </si>
  <si>
    <t xml:space="preserve">Onlinehilfe erstellen</t>
  </si>
  <si>
    <t xml:space="preserve">1.3.1, 1.2.8</t>
  </si>
  <si>
    <t xml:space="preserve">Früheste</t>
  </si>
  <si>
    <t xml:space="preserve">Anfangszeit</t>
  </si>
  <si>
    <t xml:space="preserve">Endzeit</t>
  </si>
  <si>
    <t xml:space="preserve">Gesamtpuffer</t>
  </si>
  <si>
    <t xml:space="preserve">Freier Puffer</t>
  </si>
  <si>
    <t xml:space="preserve">Späteste</t>
  </si>
  <si>
    <t xml:space="preserve">FAZ</t>
  </si>
  <si>
    <t xml:space="preserve">FEZ</t>
  </si>
  <si>
    <t xml:space="preserve">ID</t>
  </si>
  <si>
    <t xml:space="preserve">D</t>
  </si>
  <si>
    <t xml:space="preserve">GP</t>
  </si>
  <si>
    <t xml:space="preserve">FP</t>
  </si>
  <si>
    <t xml:space="preserve">SAZ</t>
  </si>
  <si>
    <t xml:space="preserve">SEZ</t>
  </si>
  <si>
    <t xml:space="preserve">=</t>
  </si>
  <si>
    <t xml:space="preserve">FEZ_Vorgänger</t>
  </si>
  <si>
    <t xml:space="preserve">FAZ + D</t>
  </si>
  <si>
    <t xml:space="preserve">Hr. Karl</t>
  </si>
  <si>
    <t xml:space="preserve">Fr. Groß</t>
  </si>
  <si>
    <t xml:space="preserve">Hr. Nguyen</t>
  </si>
  <si>
    <t xml:space="preserve">Seitenstruktur &amp; Datenbank fertig</t>
  </si>
  <si>
    <t xml:space="preserve">Beta-Release</t>
  </si>
  <si>
    <t xml:space="preserve">Release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</si>
</sst>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\ %"/>
    <numFmt numFmtId="167" formatCode="0\ %"/>
    <numFmt numFmtId="168" formatCode="General"/>
    <numFmt numFmtId="169" formatCode="dd/mm/yy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00A933"/>
        <bgColor rgb="FF008080"/>
      </patternFill>
    </fill>
    <fill>
      <patternFill patternType="solid">
        <fgColor rgb="FFFF8000"/>
        <bgColor rgb="FFFF6600"/>
      </patternFill>
    </fill>
    <fill>
      <patternFill patternType="solid">
        <fgColor rgb="FFFFFFFF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9" fontId="0" fillId="7" borderId="4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9" fontId="6" fillId="3" borderId="4" xfId="0" applyFont="true" applyBorder="true" applyAlignment="true" applyProtection="true">
      <alignment horizontal="general" vertical="bottom" textRotation="7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907200</xdr:colOff>
      <xdr:row>2</xdr:row>
      <xdr:rowOff>154440</xdr:rowOff>
    </xdr:from>
    <xdr:to>
      <xdr:col>12</xdr:col>
      <xdr:colOff>11520</xdr:colOff>
      <xdr:row>2</xdr:row>
      <xdr:rowOff>154440</xdr:rowOff>
    </xdr:to>
    <xdr:sp>
      <xdr:nvSpPr>
        <xdr:cNvPr id="0" name=""/>
        <xdr:cNvSpPr/>
      </xdr:nvSpPr>
      <xdr:spPr>
        <a:xfrm flipH="1">
          <a:off x="5476680" y="479520"/>
          <a:ext cx="552744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1" name=""/>
        <xdr:cNvSpPr/>
      </xdr:nvSpPr>
      <xdr:spPr>
        <a:xfrm>
          <a:off x="547632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906120</xdr:colOff>
      <xdr:row>3</xdr:row>
      <xdr:rowOff>720</xdr:rowOff>
    </xdr:from>
    <xdr:to>
      <xdr:col>5</xdr:col>
      <xdr:colOff>906120</xdr:colOff>
      <xdr:row>4</xdr:row>
      <xdr:rowOff>8640</xdr:rowOff>
    </xdr:to>
    <xdr:sp>
      <xdr:nvSpPr>
        <xdr:cNvPr id="2" name=""/>
        <xdr:cNvSpPr/>
      </xdr:nvSpPr>
      <xdr:spPr>
        <a:xfrm>
          <a:off x="5475600" y="48852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</xdr:row>
      <xdr:rowOff>-360</xdr:rowOff>
    </xdr:from>
    <xdr:to>
      <xdr:col>9</xdr:col>
      <xdr:colOff>0</xdr:colOff>
      <xdr:row>3</xdr:row>
      <xdr:rowOff>7920</xdr:rowOff>
    </xdr:to>
    <xdr:sp>
      <xdr:nvSpPr>
        <xdr:cNvPr id="3" name=""/>
        <xdr:cNvSpPr/>
      </xdr:nvSpPr>
      <xdr:spPr>
        <a:xfrm>
          <a:off x="8239680" y="324720"/>
          <a:ext cx="0" cy="17100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0</xdr:colOff>
      <xdr:row>4</xdr:row>
      <xdr:rowOff>7920</xdr:rowOff>
    </xdr:to>
    <xdr:sp>
      <xdr:nvSpPr>
        <xdr:cNvPr id="4" name=""/>
        <xdr:cNvSpPr/>
      </xdr:nvSpPr>
      <xdr:spPr>
        <a:xfrm>
          <a:off x="8239680" y="48780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0</xdr:rowOff>
    </xdr:from>
    <xdr:to>
      <xdr:col>12</xdr:col>
      <xdr:colOff>360</xdr:colOff>
      <xdr:row>4</xdr:row>
      <xdr:rowOff>7920</xdr:rowOff>
    </xdr:to>
    <xdr:sp>
      <xdr:nvSpPr>
        <xdr:cNvPr id="5" name=""/>
        <xdr:cNvSpPr/>
      </xdr:nvSpPr>
      <xdr:spPr>
        <a:xfrm>
          <a:off x="10992960" y="487800"/>
          <a:ext cx="0" cy="17028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155520</xdr:rowOff>
    </xdr:from>
    <xdr:to>
      <xdr:col>16</xdr:col>
      <xdr:colOff>5040</xdr:colOff>
      <xdr:row>2</xdr:row>
      <xdr:rowOff>161640</xdr:rowOff>
    </xdr:to>
    <xdr:sp>
      <xdr:nvSpPr>
        <xdr:cNvPr id="6" name=""/>
        <xdr:cNvSpPr/>
      </xdr:nvSpPr>
      <xdr:spPr>
        <a:xfrm flipV="1">
          <a:off x="9725400" y="480600"/>
          <a:ext cx="5342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-360</xdr:colOff>
      <xdr:row>2</xdr:row>
      <xdr:rowOff>161640</xdr:rowOff>
    </xdr:from>
    <xdr:to>
      <xdr:col>20</xdr:col>
      <xdr:colOff>269640</xdr:colOff>
      <xdr:row>3</xdr:row>
      <xdr:rowOff>4680</xdr:rowOff>
    </xdr:to>
    <xdr:sp>
      <xdr:nvSpPr>
        <xdr:cNvPr id="7" name=""/>
        <xdr:cNvSpPr/>
      </xdr:nvSpPr>
      <xdr:spPr>
        <a:xfrm flipV="1">
          <a:off x="11063880" y="486720"/>
          <a:ext cx="54000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256320</xdr:colOff>
      <xdr:row>3</xdr:row>
      <xdr:rowOff>20160</xdr:rowOff>
    </xdr:from>
    <xdr:to>
      <xdr:col>15</xdr:col>
      <xdr:colOff>4680</xdr:colOff>
      <xdr:row>15</xdr:row>
      <xdr:rowOff>20160</xdr:rowOff>
    </xdr:to>
    <xdr:sp>
      <xdr:nvSpPr>
        <xdr:cNvPr id="8" name=""/>
        <xdr:cNvSpPr/>
      </xdr:nvSpPr>
      <xdr:spPr>
        <a:xfrm>
          <a:off x="9971280" y="507960"/>
          <a:ext cx="1800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14040</xdr:colOff>
      <xdr:row>14</xdr:row>
      <xdr:rowOff>160200</xdr:rowOff>
    </xdr:from>
    <xdr:to>
      <xdr:col>15</xdr:col>
      <xdr:colOff>266400</xdr:colOff>
      <xdr:row>14</xdr:row>
      <xdr:rowOff>160200</xdr:rowOff>
    </xdr:to>
    <xdr:sp>
      <xdr:nvSpPr>
        <xdr:cNvPr id="9" name=""/>
        <xdr:cNvSpPr/>
      </xdr:nvSpPr>
      <xdr:spPr>
        <a:xfrm flipH="1">
          <a:off x="9998640" y="243612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5400</xdr:colOff>
      <xdr:row>2</xdr:row>
      <xdr:rowOff>155520</xdr:rowOff>
    </xdr:from>
    <xdr:to>
      <xdr:col>30</xdr:col>
      <xdr:colOff>244800</xdr:colOff>
      <xdr:row>2</xdr:row>
      <xdr:rowOff>160920</xdr:rowOff>
    </xdr:to>
    <xdr:sp>
      <xdr:nvSpPr>
        <xdr:cNvPr id="10" name=""/>
        <xdr:cNvSpPr/>
      </xdr:nvSpPr>
      <xdr:spPr>
        <a:xfrm>
          <a:off x="12418920" y="480600"/>
          <a:ext cx="18586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-720</xdr:colOff>
      <xdr:row>14</xdr:row>
      <xdr:rowOff>160920</xdr:rowOff>
    </xdr:from>
    <xdr:to>
      <xdr:col>20</xdr:col>
      <xdr:colOff>269280</xdr:colOff>
      <xdr:row>15</xdr:row>
      <xdr:rowOff>3240</xdr:rowOff>
    </xdr:to>
    <xdr:sp>
      <xdr:nvSpPr>
        <xdr:cNvPr id="11" name=""/>
        <xdr:cNvSpPr/>
      </xdr:nvSpPr>
      <xdr:spPr>
        <a:xfrm flipH="1">
          <a:off x="11063520" y="2436840"/>
          <a:ext cx="54000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266040</xdr:colOff>
      <xdr:row>14</xdr:row>
      <xdr:rowOff>160920</xdr:rowOff>
    </xdr:from>
    <xdr:to>
      <xdr:col>25</xdr:col>
      <xdr:colOff>260640</xdr:colOff>
      <xdr:row>15</xdr:row>
      <xdr:rowOff>3240</xdr:rowOff>
    </xdr:to>
    <xdr:sp>
      <xdr:nvSpPr>
        <xdr:cNvPr id="12" name=""/>
        <xdr:cNvSpPr/>
      </xdr:nvSpPr>
      <xdr:spPr>
        <a:xfrm flipV="1">
          <a:off x="12409920" y="2436840"/>
          <a:ext cx="53424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257400</xdr:colOff>
      <xdr:row>2</xdr:row>
      <xdr:rowOff>159480</xdr:rowOff>
    </xdr:from>
    <xdr:to>
      <xdr:col>19</xdr:col>
      <xdr:colOff>257400</xdr:colOff>
      <xdr:row>9</xdr:row>
      <xdr:rowOff>3960</xdr:rowOff>
    </xdr:to>
    <xdr:sp>
      <xdr:nvSpPr>
        <xdr:cNvPr id="13" name=""/>
        <xdr:cNvSpPr/>
      </xdr:nvSpPr>
      <xdr:spPr>
        <a:xfrm>
          <a:off x="11321640" y="48456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255240</xdr:colOff>
      <xdr:row>8</xdr:row>
      <xdr:rowOff>156600</xdr:rowOff>
    </xdr:from>
    <xdr:to>
      <xdr:col>20</xdr:col>
      <xdr:colOff>259920</xdr:colOff>
      <xdr:row>8</xdr:row>
      <xdr:rowOff>160560</xdr:rowOff>
    </xdr:to>
    <xdr:sp>
      <xdr:nvSpPr>
        <xdr:cNvPr id="14" name=""/>
        <xdr:cNvSpPr/>
      </xdr:nvSpPr>
      <xdr:spPr>
        <a:xfrm flipH="1" flipV="1">
          <a:off x="11319480" y="1456920"/>
          <a:ext cx="27468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15" name=""/>
        <xdr:cNvSpPr/>
      </xdr:nvSpPr>
      <xdr:spPr>
        <a:xfrm>
          <a:off x="1240200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16" name=""/>
        <xdr:cNvSpPr/>
      </xdr:nvSpPr>
      <xdr:spPr>
        <a:xfrm>
          <a:off x="15103440" y="480240"/>
          <a:ext cx="5587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264240</xdr:colOff>
      <xdr:row>11</xdr:row>
      <xdr:rowOff>138600</xdr:rowOff>
    </xdr:from>
    <xdr:to>
      <xdr:col>25</xdr:col>
      <xdr:colOff>3600</xdr:colOff>
      <xdr:row>14</xdr:row>
      <xdr:rowOff>156600</xdr:rowOff>
    </xdr:to>
    <xdr:sp>
      <xdr:nvSpPr>
        <xdr:cNvPr id="17" name=""/>
        <xdr:cNvSpPr/>
      </xdr:nvSpPr>
      <xdr:spPr>
        <a:xfrm flipH="1">
          <a:off x="12677760" y="1926720"/>
          <a:ext cx="9360" cy="5058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266400</xdr:colOff>
      <xdr:row>11</xdr:row>
      <xdr:rowOff>156960</xdr:rowOff>
    </xdr:from>
    <xdr:to>
      <xdr:col>29</xdr:col>
      <xdr:colOff>259200</xdr:colOff>
      <xdr:row>11</xdr:row>
      <xdr:rowOff>161640</xdr:rowOff>
    </xdr:to>
    <xdr:sp>
      <xdr:nvSpPr>
        <xdr:cNvPr id="18" name=""/>
        <xdr:cNvSpPr/>
      </xdr:nvSpPr>
      <xdr:spPr>
        <a:xfrm flipH="1" flipV="1">
          <a:off x="12679920" y="1945080"/>
          <a:ext cx="134244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265320</xdr:colOff>
      <xdr:row>2</xdr:row>
      <xdr:rowOff>147960</xdr:rowOff>
    </xdr:from>
    <xdr:to>
      <xdr:col>29</xdr:col>
      <xdr:colOff>266400</xdr:colOff>
      <xdr:row>12</xdr:row>
      <xdr:rowOff>27000</xdr:rowOff>
    </xdr:to>
    <xdr:sp>
      <xdr:nvSpPr>
        <xdr:cNvPr id="19" name=""/>
        <xdr:cNvSpPr/>
      </xdr:nvSpPr>
      <xdr:spPr>
        <a:xfrm flipH="1">
          <a:off x="14028480" y="473040"/>
          <a:ext cx="1080" cy="15048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2160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20" name=""/>
        <xdr:cNvSpPr/>
      </xdr:nvSpPr>
      <xdr:spPr>
        <a:xfrm>
          <a:off x="13765320" y="1463040"/>
          <a:ext cx="27684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11160</xdr:colOff>
      <xdr:row>2</xdr:row>
      <xdr:rowOff>153360</xdr:rowOff>
    </xdr:from>
    <xdr:to>
      <xdr:col>41</xdr:col>
      <xdr:colOff>29520</xdr:colOff>
      <xdr:row>2</xdr:row>
      <xdr:rowOff>153360</xdr:rowOff>
    </xdr:to>
    <xdr:sp>
      <xdr:nvSpPr>
        <xdr:cNvPr id="21" name=""/>
        <xdr:cNvSpPr/>
      </xdr:nvSpPr>
      <xdr:spPr>
        <a:xfrm>
          <a:off x="16472880" y="478440"/>
          <a:ext cx="55800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2880</xdr:colOff>
      <xdr:row>2</xdr:row>
      <xdr:rowOff>153000</xdr:rowOff>
    </xdr:from>
    <xdr:to>
      <xdr:col>46</xdr:col>
      <xdr:colOff>18720</xdr:colOff>
      <xdr:row>2</xdr:row>
      <xdr:rowOff>156600</xdr:rowOff>
    </xdr:to>
    <xdr:sp>
      <xdr:nvSpPr>
        <xdr:cNvPr id="22" name=""/>
        <xdr:cNvSpPr/>
      </xdr:nvSpPr>
      <xdr:spPr>
        <a:xfrm>
          <a:off x="17813880" y="478080"/>
          <a:ext cx="55584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21600</xdr:colOff>
      <xdr:row>2</xdr:row>
      <xdr:rowOff>161640</xdr:rowOff>
    </xdr:from>
    <xdr:to>
      <xdr:col>51</xdr:col>
      <xdr:colOff>10440</xdr:colOff>
      <xdr:row>3</xdr:row>
      <xdr:rowOff>4680</xdr:rowOff>
    </xdr:to>
    <xdr:sp>
      <xdr:nvSpPr>
        <xdr:cNvPr id="23" name=""/>
        <xdr:cNvSpPr/>
      </xdr:nvSpPr>
      <xdr:spPr>
        <a:xfrm flipV="1">
          <a:off x="19182240" y="486720"/>
          <a:ext cx="52848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252720</xdr:colOff>
      <xdr:row>2</xdr:row>
      <xdr:rowOff>156960</xdr:rowOff>
    </xdr:from>
    <xdr:to>
      <xdr:col>56</xdr:col>
      <xdr:colOff>21600</xdr:colOff>
      <xdr:row>2</xdr:row>
      <xdr:rowOff>158040</xdr:rowOff>
    </xdr:to>
    <xdr:sp>
      <xdr:nvSpPr>
        <xdr:cNvPr id="24" name=""/>
        <xdr:cNvSpPr/>
      </xdr:nvSpPr>
      <xdr:spPr>
        <a:xfrm>
          <a:off x="20492640" y="482040"/>
          <a:ext cx="57852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252720</xdr:colOff>
      <xdr:row>2</xdr:row>
      <xdr:rowOff>158040</xdr:rowOff>
    </xdr:from>
    <xdr:to>
      <xdr:col>60</xdr:col>
      <xdr:colOff>263160</xdr:colOff>
      <xdr:row>3</xdr:row>
      <xdr:rowOff>4680</xdr:rowOff>
    </xdr:to>
    <xdr:sp>
      <xdr:nvSpPr>
        <xdr:cNvPr id="25" name=""/>
        <xdr:cNvSpPr/>
      </xdr:nvSpPr>
      <xdr:spPr>
        <a:xfrm flipV="1">
          <a:off x="21841920" y="483120"/>
          <a:ext cx="5504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2880</xdr:colOff>
      <xdr:row>2</xdr:row>
      <xdr:rowOff>158040</xdr:rowOff>
    </xdr:from>
    <xdr:to>
      <xdr:col>66</xdr:col>
      <xdr:colOff>2880</xdr:colOff>
      <xdr:row>3</xdr:row>
      <xdr:rowOff>4680</xdr:rowOff>
    </xdr:to>
    <xdr:sp>
      <xdr:nvSpPr>
        <xdr:cNvPr id="26" name=""/>
        <xdr:cNvSpPr/>
      </xdr:nvSpPr>
      <xdr:spPr>
        <a:xfrm flipV="1">
          <a:off x="23211360" y="483120"/>
          <a:ext cx="54000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264600</xdr:colOff>
      <xdr:row>3</xdr:row>
      <xdr:rowOff>3600</xdr:rowOff>
    </xdr:from>
    <xdr:to>
      <xdr:col>65</xdr:col>
      <xdr:colOff>720</xdr:colOff>
      <xdr:row>15</xdr:row>
      <xdr:rowOff>3240</xdr:rowOff>
    </xdr:to>
    <xdr:sp>
      <xdr:nvSpPr>
        <xdr:cNvPr id="27" name=""/>
        <xdr:cNvSpPr/>
      </xdr:nvSpPr>
      <xdr:spPr>
        <a:xfrm>
          <a:off x="23473080" y="491400"/>
          <a:ext cx="6120" cy="1950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8280</xdr:colOff>
      <xdr:row>2</xdr:row>
      <xdr:rowOff>161640</xdr:rowOff>
    </xdr:from>
    <xdr:to>
      <xdr:col>19</xdr:col>
      <xdr:colOff>260280</xdr:colOff>
      <xdr:row>3</xdr:row>
      <xdr:rowOff>5400</xdr:rowOff>
    </xdr:to>
    <xdr:sp>
      <xdr:nvSpPr>
        <xdr:cNvPr id="28" name=""/>
        <xdr:cNvSpPr/>
      </xdr:nvSpPr>
      <xdr:spPr>
        <a:xfrm flipV="1">
          <a:off x="11072520" y="48672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0</xdr:colOff>
      <xdr:row>15</xdr:row>
      <xdr:rowOff>1080</xdr:rowOff>
    </xdr:from>
    <xdr:to>
      <xdr:col>64</xdr:col>
      <xdr:colOff>255600</xdr:colOff>
      <xdr:row>15</xdr:row>
      <xdr:rowOff>7200</xdr:rowOff>
    </xdr:to>
    <xdr:sp>
      <xdr:nvSpPr>
        <xdr:cNvPr id="29" name=""/>
        <xdr:cNvSpPr/>
      </xdr:nvSpPr>
      <xdr:spPr>
        <a:xfrm>
          <a:off x="13763160" y="2439360"/>
          <a:ext cx="970092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29</xdr:col>
      <xdr:colOff>41760</xdr:colOff>
      <xdr:row>8</xdr:row>
      <xdr:rowOff>6480</xdr:rowOff>
    </xdr:from>
    <xdr:to>
      <xdr:col>29</xdr:col>
      <xdr:colOff>170640</xdr:colOff>
      <xdr:row>8</xdr:row>
      <xdr:rowOff>162000</xdr:rowOff>
    </xdr:to>
    <xdr:sp>
      <xdr:nvSpPr>
        <xdr:cNvPr id="30" name=""/>
        <xdr:cNvSpPr/>
      </xdr:nvSpPr>
      <xdr:spPr>
        <a:xfrm>
          <a:off x="9712080" y="1655640"/>
          <a:ext cx="128880" cy="155520"/>
        </a:xfrm>
        <a:custGeom>
          <a:avLst/>
          <a:gdLst>
            <a:gd name="textAreaLeft" fmla="*/ 0 w 128880"/>
            <a:gd name="textAreaRight" fmla="*/ 129600 w 128880"/>
            <a:gd name="textAreaTop" fmla="*/ 0 h 155520"/>
            <a:gd name="textAreaBottom" fmla="*/ 156240 h 155520"/>
          </a:gdLst>
          <a:ahLst/>
          <a:rect l="textAreaLeft" t="textAreaTop" r="textAreaRight" b="textAreaBottom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43</xdr:col>
      <xdr:colOff>1440</xdr:colOff>
      <xdr:row>15</xdr:row>
      <xdr:rowOff>1800</xdr:rowOff>
    </xdr:from>
    <xdr:to>
      <xdr:col>43</xdr:col>
      <xdr:colOff>130320</xdr:colOff>
      <xdr:row>15</xdr:row>
      <xdr:rowOff>157320</xdr:rowOff>
    </xdr:to>
    <xdr:sp>
      <xdr:nvSpPr>
        <xdr:cNvPr id="31" name=""/>
        <xdr:cNvSpPr/>
      </xdr:nvSpPr>
      <xdr:spPr>
        <a:xfrm>
          <a:off x="13210200" y="2788920"/>
          <a:ext cx="128880" cy="155520"/>
        </a:xfrm>
        <a:custGeom>
          <a:avLst/>
          <a:gdLst>
            <a:gd name="textAreaLeft" fmla="*/ 0 w 128880"/>
            <a:gd name="textAreaRight" fmla="*/ 129600 w 128880"/>
            <a:gd name="textAreaTop" fmla="*/ 0 h 155520"/>
            <a:gd name="textAreaBottom" fmla="*/ 156240 h 155520"/>
          </a:gdLst>
          <a:ahLst/>
          <a:rect l="textAreaLeft" t="textAreaTop" r="textAreaRight" b="textAreaBottom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51</xdr:col>
      <xdr:colOff>251280</xdr:colOff>
      <xdr:row>18</xdr:row>
      <xdr:rowOff>720</xdr:rowOff>
    </xdr:from>
    <xdr:to>
      <xdr:col>52</xdr:col>
      <xdr:colOff>126720</xdr:colOff>
      <xdr:row>18</xdr:row>
      <xdr:rowOff>156240</xdr:rowOff>
    </xdr:to>
    <xdr:sp>
      <xdr:nvSpPr>
        <xdr:cNvPr id="32" name=""/>
        <xdr:cNvSpPr/>
      </xdr:nvSpPr>
      <xdr:spPr>
        <a:xfrm>
          <a:off x="15481800" y="3275280"/>
          <a:ext cx="128160" cy="155520"/>
        </a:xfrm>
        <a:custGeom>
          <a:avLst/>
          <a:gdLst>
            <a:gd name="textAreaLeft" fmla="*/ 0 w 128160"/>
            <a:gd name="textAreaRight" fmla="*/ 128880 w 128160"/>
            <a:gd name="textAreaTop" fmla="*/ 0 h 155520"/>
            <a:gd name="textAreaBottom" fmla="*/ 156240 h 155520"/>
          </a:gdLst>
          <a:ahLst/>
          <a:rect l="textAreaLeft" t="textAreaTop" r="textAreaRight" b="textAreaBottom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3.019531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23</v>
      </c>
      <c r="J2" s="5"/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/>
    <row r="25" customFormat="false" ht="12.8" hidden="false" customHeight="false" outlineLevel="0" collapsed="false">
      <c r="A25" s="6" t="s">
        <v>2</v>
      </c>
      <c r="B25" s="7" t="s">
        <v>3</v>
      </c>
      <c r="C25" s="7"/>
      <c r="D25" s="7"/>
      <c r="E25" s="8"/>
      <c r="F25" s="8"/>
    </row>
    <row r="26" customFormat="false" ht="12.8" hidden="false" customHeight="false" outlineLevel="0" collapsed="false">
      <c r="A26" s="9"/>
      <c r="B26" s="10" t="s">
        <v>4</v>
      </c>
      <c r="C26" s="10"/>
      <c r="D26" s="10"/>
      <c r="E26" s="11"/>
      <c r="F26" s="11"/>
    </row>
    <row r="27" customFormat="false" ht="12.8" hidden="false" customHeight="false" outlineLevel="0" collapsed="false">
      <c r="A27" s="12"/>
      <c r="B27" s="13" t="s">
        <v>5</v>
      </c>
      <c r="C27" s="13"/>
      <c r="D27" s="13"/>
      <c r="E27" s="14"/>
      <c r="F27" s="14"/>
    </row>
    <row r="28" customFormat="false" ht="12.8" hidden="false" customHeight="false" outlineLevel="0" collapsed="false">
      <c r="A28" s="12"/>
      <c r="B28" s="13" t="s">
        <v>6</v>
      </c>
      <c r="C28" s="13"/>
      <c r="D28" s="13"/>
      <c r="E28" s="14"/>
      <c r="F28" s="14"/>
    </row>
    <row r="29" customFormat="false" ht="12.8" hidden="false" customHeight="false" outlineLevel="0" collapsed="false">
      <c r="A29" s="12"/>
      <c r="B29" s="13" t="s">
        <v>7</v>
      </c>
      <c r="C29" s="13"/>
      <c r="D29" s="13"/>
      <c r="E29" s="14"/>
      <c r="F29" s="14"/>
    </row>
    <row r="30" customFormat="false" ht="12.8" hidden="false" customHeight="false" outlineLevel="0" collapsed="false">
      <c r="A30" s="12"/>
      <c r="B30" s="13" t="s">
        <v>8</v>
      </c>
      <c r="C30" s="13"/>
      <c r="D30" s="13"/>
      <c r="E30" s="13"/>
      <c r="F30" s="13"/>
    </row>
    <row r="31" customFormat="false" ht="12.8" hidden="false" customHeight="false" outlineLevel="0" collapsed="false">
      <c r="A31" s="12"/>
      <c r="B31" s="13" t="s">
        <v>9</v>
      </c>
      <c r="C31" s="13"/>
      <c r="D31" s="13"/>
      <c r="E31" s="14"/>
      <c r="F31" s="14"/>
    </row>
    <row r="32" customFormat="false" ht="12.8" hidden="false" customHeight="false" outlineLevel="0" collapsed="false">
      <c r="A32" s="12"/>
      <c r="B32" s="13" t="s">
        <v>10</v>
      </c>
      <c r="C32" s="13"/>
      <c r="D32" s="13"/>
      <c r="E32" s="13"/>
      <c r="F32" s="13"/>
    </row>
    <row r="33" customFormat="false" ht="12.8" hidden="false" customHeight="false" outlineLevel="0" collapsed="false">
      <c r="A33" s="12"/>
      <c r="B33" s="13" t="s">
        <v>11</v>
      </c>
      <c r="C33" s="13"/>
      <c r="D33" s="13"/>
      <c r="E33" s="13"/>
      <c r="F33" s="13"/>
    </row>
    <row r="34" customFormat="false" ht="12.8" hidden="false" customHeight="false" outlineLevel="0" collapsed="false">
      <c r="A34" s="12"/>
      <c r="B34" s="13" t="s">
        <v>12</v>
      </c>
      <c r="C34" s="13"/>
      <c r="D34" s="13"/>
      <c r="E34" s="13"/>
      <c r="F34" s="13"/>
    </row>
    <row r="35" customFormat="false" ht="12.8" hidden="false" customHeight="false" outlineLevel="0" collapsed="false">
      <c r="A35" s="12"/>
      <c r="B35" s="13" t="s">
        <v>13</v>
      </c>
      <c r="C35" s="13"/>
      <c r="D35" s="13"/>
      <c r="E35" s="13"/>
      <c r="F35" s="13"/>
    </row>
    <row r="36" customFormat="false" ht="12.8" hidden="false" customHeight="false" outlineLevel="0" collapsed="false">
      <c r="A36" s="12"/>
      <c r="B36" s="13" t="s">
        <v>14</v>
      </c>
      <c r="C36" s="13"/>
      <c r="D36" s="13"/>
      <c r="E36" s="13"/>
      <c r="F36" s="13"/>
    </row>
    <row r="37" customFormat="false" ht="12.8" hidden="false" customHeight="false" outlineLevel="0" collapsed="false">
      <c r="A37" s="12"/>
      <c r="B37" s="13" t="s">
        <v>15</v>
      </c>
      <c r="C37" s="13"/>
      <c r="D37" s="13"/>
      <c r="E37" s="13"/>
      <c r="F37" s="13"/>
    </row>
    <row r="38" customFormat="false" ht="12.8" hidden="false" customHeight="false" outlineLevel="0" collapsed="false">
      <c r="A38" s="12"/>
      <c r="B38" s="13" t="s">
        <v>16</v>
      </c>
      <c r="C38" s="13"/>
      <c r="D38" s="13"/>
      <c r="E38" s="13"/>
      <c r="F38" s="13"/>
    </row>
    <row r="39" customFormat="false" ht="12.8" hidden="false" customHeight="false" outlineLevel="0" collapsed="false">
      <c r="A39" s="12"/>
      <c r="B39" s="13" t="s">
        <v>17</v>
      </c>
      <c r="C39" s="13"/>
      <c r="D39" s="13"/>
      <c r="E39" s="13"/>
      <c r="F39" s="13"/>
    </row>
    <row r="40" customFormat="false" ht="12.8" hidden="false" customHeight="false" outlineLevel="0" collapsed="false">
      <c r="A40" s="12"/>
      <c r="B40" s="13" t="s">
        <v>18</v>
      </c>
      <c r="C40" s="13"/>
      <c r="D40" s="13"/>
      <c r="E40" s="13"/>
      <c r="F40" s="13"/>
    </row>
    <row r="41" customFormat="false" ht="12.8" hidden="false" customHeight="false" outlineLevel="0" collapsed="false">
      <c r="A41" s="15"/>
      <c r="B41" s="16" t="s">
        <v>19</v>
      </c>
      <c r="C41" s="16"/>
      <c r="D41" s="16"/>
      <c r="E41" s="17"/>
      <c r="F41" s="17"/>
    </row>
  </sheetData>
  <mergeCells count="19">
    <mergeCell ref="A1:E1"/>
    <mergeCell ref="I1:J1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1.77734375" defaultRowHeight="12.8" zeroHeight="false" outlineLevelRow="0" outlineLevelCol="1"/>
  <cols>
    <col collapsed="false" customWidth="true" hidden="false" outlineLevel="0" max="2" min="2" style="18" width="11.71"/>
    <col collapsed="false" customWidth="true" hidden="false" outlineLevel="0" max="3" min="3" style="19" width="13.52"/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19" width="3.83"/>
  </cols>
  <sheetData>
    <row r="1" customFormat="false" ht="12.8" hidden="false" customHeight="false" outlineLevel="0" collapsed="false">
      <c r="A1" s="6" t="s">
        <v>2</v>
      </c>
      <c r="B1" s="21" t="s">
        <v>3</v>
      </c>
      <c r="C1" s="21"/>
      <c r="D1" s="21"/>
      <c r="E1" s="22" t="s">
        <v>20</v>
      </c>
      <c r="F1" s="22" t="s">
        <v>21</v>
      </c>
      <c r="G1" s="22" t="s">
        <v>22</v>
      </c>
      <c r="H1" s="22" t="s">
        <v>23</v>
      </c>
      <c r="I1" s="23" t="s">
        <v>24</v>
      </c>
      <c r="J1" s="22" t="s">
        <v>25</v>
      </c>
    </row>
    <row r="2" customFormat="false" ht="12.8" hidden="false" customHeight="false" outlineLevel="0" collapsed="false">
      <c r="A2" s="9" t="s">
        <v>26</v>
      </c>
      <c r="B2" s="24" t="s">
        <v>4</v>
      </c>
      <c r="C2" s="24"/>
      <c r="D2" s="24"/>
      <c r="E2" s="25"/>
      <c r="F2" s="26" t="s">
        <v>27</v>
      </c>
      <c r="G2" s="27" t="n">
        <v>5</v>
      </c>
      <c r="H2" s="26" t="s">
        <v>28</v>
      </c>
      <c r="I2" s="28" t="n">
        <v>1</v>
      </c>
      <c r="J2" s="27" t="n">
        <f aca="false">ROUND(G2/(H2*I2),0)</f>
        <v>5</v>
      </c>
      <c r="L2" s="29" t="n">
        <v>0</v>
      </c>
      <c r="M2" s="30"/>
      <c r="N2" s="29" t="n">
        <f aca="false">L2+L4</f>
        <v>5</v>
      </c>
      <c r="Q2" s="29" t="n">
        <v>5</v>
      </c>
      <c r="R2" s="30"/>
      <c r="S2" s="29" t="n">
        <f aca="false">Q2+Q4</f>
        <v>6</v>
      </c>
      <c r="V2" s="29" t="n">
        <f aca="false">S2</f>
        <v>6</v>
      </c>
      <c r="W2" s="30"/>
      <c r="X2" s="29" t="n">
        <f aca="false">V2+V4</f>
        <v>10</v>
      </c>
      <c r="AF2" s="29" t="n">
        <f aca="false">MAX(X2,AC8,X14)</f>
        <v>14</v>
      </c>
      <c r="AG2" s="30"/>
      <c r="AH2" s="29" t="n">
        <f aca="false">AF2+AF4</f>
        <v>15</v>
      </c>
      <c r="AK2" s="29" t="n">
        <f aca="false">AH2</f>
        <v>15</v>
      </c>
      <c r="AL2" s="30"/>
      <c r="AM2" s="29" t="n">
        <f aca="false">AK2+AK4</f>
        <v>16</v>
      </c>
      <c r="AP2" s="29" t="n">
        <f aca="false">AM2</f>
        <v>16</v>
      </c>
      <c r="AQ2" s="30"/>
      <c r="AR2" s="29" t="n">
        <f aca="false">AP2+AP4</f>
        <v>17</v>
      </c>
      <c r="AU2" s="29" t="n">
        <f aca="false">AR2</f>
        <v>17</v>
      </c>
      <c r="AV2" s="30"/>
      <c r="AW2" s="29" t="n">
        <f aca="false">AU2+AU4</f>
        <v>20</v>
      </c>
      <c r="AZ2" s="29" t="n">
        <f aca="false">AW2</f>
        <v>20</v>
      </c>
      <c r="BA2" s="30"/>
      <c r="BB2" s="29" t="n">
        <f aca="false">AZ2+AZ4</f>
        <v>22</v>
      </c>
      <c r="BE2" s="29" t="n">
        <f aca="false">BB2</f>
        <v>22</v>
      </c>
      <c r="BF2" s="30"/>
      <c r="BG2" s="29" t="n">
        <f aca="false">BE2+BE4</f>
        <v>23</v>
      </c>
      <c r="BJ2" s="29" t="n">
        <f aca="false">BG2</f>
        <v>23</v>
      </c>
      <c r="BK2" s="30"/>
      <c r="BL2" s="29" t="n">
        <f aca="false">BJ2+BJ4</f>
        <v>28</v>
      </c>
      <c r="BO2" s="29" t="n">
        <f aca="false">MAX(BL2,AC14)</f>
        <v>31</v>
      </c>
      <c r="BP2" s="30"/>
      <c r="BQ2" s="29" t="n">
        <f aca="false">BO2+BO4</f>
        <v>32</v>
      </c>
    </row>
    <row r="3" customFormat="false" ht="12.8" hidden="false" customHeight="false" outlineLevel="0" collapsed="false">
      <c r="A3" s="12" t="s">
        <v>29</v>
      </c>
      <c r="B3" s="31" t="s">
        <v>5</v>
      </c>
      <c r="C3" s="31"/>
      <c r="D3" s="31"/>
      <c r="E3" s="32" t="s">
        <v>26</v>
      </c>
      <c r="F3" s="32" t="s">
        <v>30</v>
      </c>
      <c r="G3" s="33" t="n">
        <v>1</v>
      </c>
      <c r="H3" s="32" t="s">
        <v>28</v>
      </c>
      <c r="I3" s="34" t="n">
        <v>1</v>
      </c>
      <c r="J3" s="33" t="n">
        <f aca="false">ROUND(G3/(H3*I3),0)</f>
        <v>1</v>
      </c>
      <c r="L3" s="35" t="s">
        <v>26</v>
      </c>
      <c r="M3" s="35"/>
      <c r="N3" s="35"/>
      <c r="Q3" s="35" t="s">
        <v>29</v>
      </c>
      <c r="R3" s="35"/>
      <c r="S3" s="35"/>
      <c r="V3" s="35" t="s">
        <v>31</v>
      </c>
      <c r="W3" s="35"/>
      <c r="X3" s="35"/>
      <c r="AF3" s="35" t="s">
        <v>32</v>
      </c>
      <c r="AG3" s="35"/>
      <c r="AH3" s="35"/>
      <c r="AK3" s="35" t="s">
        <v>33</v>
      </c>
      <c r="AL3" s="35"/>
      <c r="AM3" s="35"/>
      <c r="AP3" s="35" t="s">
        <v>34</v>
      </c>
      <c r="AQ3" s="35"/>
      <c r="AR3" s="35"/>
      <c r="AU3" s="35" t="s">
        <v>35</v>
      </c>
      <c r="AV3" s="35"/>
      <c r="AW3" s="35"/>
      <c r="AZ3" s="35" t="s">
        <v>36</v>
      </c>
      <c r="BA3" s="35"/>
      <c r="BB3" s="35"/>
      <c r="BE3" s="35" t="s">
        <v>37</v>
      </c>
      <c r="BF3" s="35"/>
      <c r="BG3" s="35"/>
      <c r="BJ3" s="35" t="s">
        <v>38</v>
      </c>
      <c r="BK3" s="35"/>
      <c r="BL3" s="35"/>
      <c r="BO3" s="35" t="s">
        <v>39</v>
      </c>
      <c r="BP3" s="35"/>
      <c r="BQ3" s="35"/>
    </row>
    <row r="4" customFormat="false" ht="12.8" hidden="false" customHeight="false" outlineLevel="0" collapsed="false">
      <c r="A4" s="12" t="s">
        <v>31</v>
      </c>
      <c r="B4" s="31" t="s">
        <v>6</v>
      </c>
      <c r="C4" s="31"/>
      <c r="D4" s="31"/>
      <c r="E4" s="32" t="s">
        <v>29</v>
      </c>
      <c r="F4" s="32" t="s">
        <v>32</v>
      </c>
      <c r="G4" s="33" t="n">
        <v>4</v>
      </c>
      <c r="H4" s="32" t="s">
        <v>28</v>
      </c>
      <c r="I4" s="34" t="n">
        <v>1</v>
      </c>
      <c r="J4" s="33" t="n">
        <f aca="false">ROUND(G4/(H4*I4),0)</f>
        <v>4</v>
      </c>
      <c r="L4" s="36" t="n">
        <f aca="false">VLOOKUP(L3,$A$2:$J$17,10)</f>
        <v>5</v>
      </c>
      <c r="M4" s="37" t="n">
        <f aca="false">N5-N2</f>
        <v>0</v>
      </c>
      <c r="N4" s="36" t="n">
        <f aca="false">MIN(Q2,Q14)-N2</f>
        <v>0</v>
      </c>
      <c r="Q4" s="36" t="n">
        <f aca="false">VLOOKUP(Q3,$A$2:$J$17,10)</f>
        <v>1</v>
      </c>
      <c r="R4" s="37" t="n">
        <f aca="false">S5-S2</f>
        <v>3</v>
      </c>
      <c r="S4" s="36" t="n">
        <f aca="false">MIN(V2,V8)-S2</f>
        <v>0</v>
      </c>
      <c r="V4" s="36" t="n">
        <f aca="false">VLOOKUP(V3,$A$2:$J$17,10)</f>
        <v>4</v>
      </c>
      <c r="W4" s="37" t="n">
        <f aca="false">X5-X2</f>
        <v>7</v>
      </c>
      <c r="X4" s="37" t="n">
        <f aca="false">AF2-X2</f>
        <v>4</v>
      </c>
      <c r="AF4" s="36" t="n">
        <f aca="false">VLOOKUP(AF3,$A$2:$J$17,10)</f>
        <v>1</v>
      </c>
      <c r="AG4" s="37" t="n">
        <f aca="false">AH5-AH2</f>
        <v>3</v>
      </c>
      <c r="AH4" s="36" t="n">
        <f aca="false">AK2-AH2</f>
        <v>0</v>
      </c>
      <c r="AK4" s="36" t="n">
        <f aca="false">VLOOKUP(AK3,$A$2:$J$17,10)</f>
        <v>1</v>
      </c>
      <c r="AL4" s="37" t="n">
        <f aca="false">AM5-AM2</f>
        <v>3</v>
      </c>
      <c r="AM4" s="36" t="n">
        <f aca="false">AP2-AM2</f>
        <v>0</v>
      </c>
      <c r="AP4" s="36" t="n">
        <f aca="false">VLOOKUP(AP3,$A$2:$J$17,10)</f>
        <v>1</v>
      </c>
      <c r="AQ4" s="37" t="n">
        <f aca="false">AR5-AR2</f>
        <v>3</v>
      </c>
      <c r="AR4" s="36" t="n">
        <f aca="false">AU2-AR2</f>
        <v>0</v>
      </c>
      <c r="AU4" s="36" t="n">
        <f aca="false">VLOOKUP(AU3,$A$2:$J$17,10)</f>
        <v>3</v>
      </c>
      <c r="AV4" s="37" t="n">
        <f aca="false">AW5-AW2</f>
        <v>3</v>
      </c>
      <c r="AW4" s="36" t="n">
        <f aca="false">AZ2-AW2</f>
        <v>0</v>
      </c>
      <c r="AZ4" s="36" t="n">
        <f aca="false">J14</f>
        <v>2</v>
      </c>
      <c r="BA4" s="37" t="n">
        <f aca="false">BB5-BB2</f>
        <v>3</v>
      </c>
      <c r="BB4" s="36" t="n">
        <f aca="false">BE2-BB2</f>
        <v>0</v>
      </c>
      <c r="BE4" s="36" t="n">
        <f aca="false">VLOOKUP(BE3,$A$2:$J$17,10)</f>
        <v>1</v>
      </c>
      <c r="BF4" s="37" t="n">
        <f aca="false">BG5-BG2</f>
        <v>3</v>
      </c>
      <c r="BG4" s="36" t="n">
        <f aca="false">BJ2-BG2</f>
        <v>0</v>
      </c>
      <c r="BJ4" s="36" t="n">
        <v>5</v>
      </c>
      <c r="BK4" s="37" t="n">
        <f aca="false">BL5-BL2</f>
        <v>3</v>
      </c>
      <c r="BL4" s="36" t="n">
        <f aca="false">BO2-BL2</f>
        <v>3</v>
      </c>
      <c r="BO4" s="36" t="n">
        <v>1</v>
      </c>
      <c r="BP4" s="37" t="n">
        <f aca="false">BQ5-BQ2</f>
        <v>0</v>
      </c>
      <c r="BQ4" s="36"/>
    </row>
    <row r="5" customFormat="false" ht="12.8" hidden="false" customHeight="false" outlineLevel="0" collapsed="false">
      <c r="A5" s="12" t="s">
        <v>40</v>
      </c>
      <c r="B5" s="31" t="s">
        <v>7</v>
      </c>
      <c r="C5" s="31"/>
      <c r="D5" s="31"/>
      <c r="E5" s="32" t="s">
        <v>29</v>
      </c>
      <c r="F5" s="32" t="s">
        <v>41</v>
      </c>
      <c r="G5" s="33" t="n">
        <v>3</v>
      </c>
      <c r="H5" s="32" t="s">
        <v>28</v>
      </c>
      <c r="I5" s="34" t="n">
        <v>1</v>
      </c>
      <c r="J5" s="33" t="n">
        <f aca="false">ROUND(G5/(H5*I5),0)</f>
        <v>3</v>
      </c>
      <c r="L5" s="29" t="n">
        <v>0</v>
      </c>
      <c r="M5" s="30"/>
      <c r="N5" s="29" t="n">
        <f aca="false">MIN(Q5,Q17)</f>
        <v>5</v>
      </c>
      <c r="Q5" s="29" t="n">
        <f aca="false">S5-Q4</f>
        <v>8</v>
      </c>
      <c r="R5" s="30"/>
      <c r="S5" s="29" t="n">
        <f aca="false">MIN(V5,V11)</f>
        <v>9</v>
      </c>
      <c r="V5" s="29" t="n">
        <f aca="false">X5-V4</f>
        <v>13</v>
      </c>
      <c r="W5" s="30"/>
      <c r="X5" s="29" t="n">
        <f aca="false">AF5</f>
        <v>17</v>
      </c>
      <c r="AF5" s="29" t="n">
        <f aca="false">AH5-AF4</f>
        <v>17</v>
      </c>
      <c r="AG5" s="30"/>
      <c r="AH5" s="29" t="n">
        <f aca="false">AK5</f>
        <v>18</v>
      </c>
      <c r="AK5" s="29" t="n">
        <f aca="false">AM5-AK4</f>
        <v>18</v>
      </c>
      <c r="AL5" s="30"/>
      <c r="AM5" s="29" t="n">
        <f aca="false">AP5</f>
        <v>19</v>
      </c>
      <c r="AP5" s="29" t="n">
        <f aca="false">AR5-AP4</f>
        <v>19</v>
      </c>
      <c r="AQ5" s="30"/>
      <c r="AR5" s="29" t="n">
        <f aca="false">AU5</f>
        <v>20</v>
      </c>
      <c r="AU5" s="29" t="n">
        <f aca="false">AW5-AU4</f>
        <v>20</v>
      </c>
      <c r="AV5" s="30"/>
      <c r="AW5" s="29" t="n">
        <f aca="false">AZ5</f>
        <v>23</v>
      </c>
      <c r="AZ5" s="29" t="n">
        <f aca="false">BB5-AZ4</f>
        <v>23</v>
      </c>
      <c r="BA5" s="30"/>
      <c r="BB5" s="29" t="n">
        <f aca="false">BE5</f>
        <v>25</v>
      </c>
      <c r="BE5" s="29" t="n">
        <f aca="false">BG5-BE4</f>
        <v>25</v>
      </c>
      <c r="BF5" s="30"/>
      <c r="BG5" s="29" t="n">
        <f aca="false">BJ5</f>
        <v>26</v>
      </c>
      <c r="BJ5" s="29" t="n">
        <f aca="false">BL5-BJ4</f>
        <v>26</v>
      </c>
      <c r="BK5" s="30"/>
      <c r="BL5" s="29" t="n">
        <f aca="false">BO5</f>
        <v>31</v>
      </c>
      <c r="BO5" s="29" t="n">
        <f aca="false">BQ5-BO4</f>
        <v>31</v>
      </c>
      <c r="BP5" s="30"/>
      <c r="BQ5" s="29" t="n">
        <f aca="false">BQ2</f>
        <v>32</v>
      </c>
    </row>
    <row r="6" customFormat="false" ht="12.8" hidden="false" customHeight="false" outlineLevel="0" collapsed="false">
      <c r="A6" s="12" t="s">
        <v>41</v>
      </c>
      <c r="B6" s="31" t="s">
        <v>8</v>
      </c>
      <c r="C6" s="31"/>
      <c r="D6" s="31"/>
      <c r="E6" s="38" t="s">
        <v>40</v>
      </c>
      <c r="F6" s="38" t="s">
        <v>32</v>
      </c>
      <c r="G6" s="39" t="n">
        <v>7</v>
      </c>
      <c r="H6" s="32" t="s">
        <v>42</v>
      </c>
      <c r="I6" s="34" t="n">
        <f aca="false">(100%+(100%-$I$12))/H6</f>
        <v>0.775</v>
      </c>
      <c r="J6" s="33" t="n">
        <f aca="false">ROUND(G6/(H6*I6),0)</f>
        <v>5</v>
      </c>
    </row>
    <row r="7" customFormat="false" ht="12.8" hidden="false" customHeight="false" outlineLevel="0" collapsed="false">
      <c r="A7" s="12" t="s">
        <v>43</v>
      </c>
      <c r="B7" s="31" t="s">
        <v>9</v>
      </c>
      <c r="C7" s="31"/>
      <c r="D7" s="31"/>
      <c r="E7" s="32" t="s">
        <v>26</v>
      </c>
      <c r="F7" s="32" t="s">
        <v>44</v>
      </c>
      <c r="G7" s="33" t="n">
        <v>1</v>
      </c>
      <c r="H7" s="32" t="s">
        <v>28</v>
      </c>
      <c r="I7" s="34" t="n">
        <v>1</v>
      </c>
      <c r="J7" s="33" t="n">
        <f aca="false">ROUND(G7/(H7*I7),0)</f>
        <v>1</v>
      </c>
    </row>
    <row r="8" customFormat="false" ht="12.8" hidden="false" customHeight="false" outlineLevel="0" collapsed="false">
      <c r="A8" s="12" t="s">
        <v>44</v>
      </c>
      <c r="B8" s="31" t="s">
        <v>10</v>
      </c>
      <c r="C8" s="31"/>
      <c r="D8" s="31"/>
      <c r="E8" s="38" t="s">
        <v>43</v>
      </c>
      <c r="F8" s="38" t="s">
        <v>45</v>
      </c>
      <c r="G8" s="39" t="n">
        <v>3</v>
      </c>
      <c r="H8" s="32" t="s">
        <v>28</v>
      </c>
      <c r="I8" s="34" t="n">
        <v>1</v>
      </c>
      <c r="J8" s="33" t="n">
        <f aca="false">ROUND(G8/(H8*I8),0)</f>
        <v>3</v>
      </c>
      <c r="V8" s="29" t="n">
        <v>6</v>
      </c>
      <c r="W8" s="30"/>
      <c r="X8" s="29" t="n">
        <f aca="false">V8+V10</f>
        <v>9</v>
      </c>
      <c r="AA8" s="29" t="n">
        <f aca="false">X8</f>
        <v>9</v>
      </c>
      <c r="AB8" s="30"/>
      <c r="AC8" s="29" t="n">
        <f aca="false">AA8+AA10</f>
        <v>14</v>
      </c>
    </row>
    <row r="9" customFormat="false" ht="12.8" hidden="false" customHeight="false" outlineLevel="0" collapsed="false">
      <c r="A9" s="12" t="s">
        <v>32</v>
      </c>
      <c r="B9" s="31" t="s">
        <v>11</v>
      </c>
      <c r="C9" s="31"/>
      <c r="D9" s="31"/>
      <c r="E9" s="38" t="s">
        <v>46</v>
      </c>
      <c r="F9" s="38" t="s">
        <v>33</v>
      </c>
      <c r="G9" s="39" t="n">
        <v>2</v>
      </c>
      <c r="H9" s="32" t="s">
        <v>42</v>
      </c>
      <c r="I9" s="34" t="n">
        <f aca="false">(100%+(100%-$I$12))/H9</f>
        <v>0.775</v>
      </c>
      <c r="J9" s="33" t="n">
        <f aca="false">ROUND(G9/(H9*I9),0)</f>
        <v>1</v>
      </c>
      <c r="V9" s="35" t="s">
        <v>40</v>
      </c>
      <c r="W9" s="35"/>
      <c r="X9" s="35"/>
      <c r="AA9" s="35" t="s">
        <v>41</v>
      </c>
      <c r="AB9" s="35"/>
      <c r="AC9" s="35"/>
    </row>
    <row r="10" customFormat="false" ht="12.8" hidden="false" customHeight="false" outlineLevel="0" collapsed="false">
      <c r="A10" s="12" t="s">
        <v>33</v>
      </c>
      <c r="B10" s="31" t="s">
        <v>12</v>
      </c>
      <c r="C10" s="31"/>
      <c r="D10" s="31"/>
      <c r="E10" s="38" t="s">
        <v>32</v>
      </c>
      <c r="F10" s="38" t="s">
        <v>34</v>
      </c>
      <c r="G10" s="39" t="n">
        <v>2</v>
      </c>
      <c r="H10" s="32" t="s">
        <v>42</v>
      </c>
      <c r="I10" s="34" t="n">
        <f aca="false">(100%+(100%-$I$12))/H10</f>
        <v>0.775</v>
      </c>
      <c r="J10" s="33" t="n">
        <f aca="false">ROUND(G10/(H10*I10),0)</f>
        <v>1</v>
      </c>
      <c r="V10" s="36" t="n">
        <f aca="false">VLOOKUP(V9,$A$2:$J$17,10)</f>
        <v>3</v>
      </c>
      <c r="W10" s="37" t="n">
        <f aca="false">X11-X8</f>
        <v>3</v>
      </c>
      <c r="X10" s="36" t="n">
        <f aca="false">AA8-X8</f>
        <v>0</v>
      </c>
      <c r="AA10" s="36" t="n">
        <f aca="false">VLOOKUP(AA9,$A$2:$J$17,10)</f>
        <v>5</v>
      </c>
      <c r="AB10" s="37" t="n">
        <f aca="false">AC11-AC8</f>
        <v>3</v>
      </c>
      <c r="AC10" s="36" t="n">
        <f aca="false">AF2-AC8</f>
        <v>0</v>
      </c>
    </row>
    <row r="11" customFormat="false" ht="12.8" hidden="false" customHeight="false" outlineLevel="0" collapsed="false">
      <c r="A11" s="12" t="s">
        <v>34</v>
      </c>
      <c r="B11" s="31" t="s">
        <v>13</v>
      </c>
      <c r="C11" s="31"/>
      <c r="D11" s="31"/>
      <c r="E11" s="38" t="s">
        <v>33</v>
      </c>
      <c r="F11" s="38" t="s">
        <v>35</v>
      </c>
      <c r="G11" s="39" t="n">
        <v>2</v>
      </c>
      <c r="H11" s="32" t="s">
        <v>42</v>
      </c>
      <c r="I11" s="34" t="n">
        <f aca="false">(100%+(100%-$I$12))/H11</f>
        <v>0.775</v>
      </c>
      <c r="J11" s="33" t="n">
        <f aca="false">ROUND(G11/(H11*I11),0)</f>
        <v>1</v>
      </c>
      <c r="V11" s="29" t="n">
        <f aca="false">X11-V10</f>
        <v>9</v>
      </c>
      <c r="W11" s="30"/>
      <c r="X11" s="29" t="n">
        <f aca="false">AA11</f>
        <v>12</v>
      </c>
      <c r="AA11" s="29" t="n">
        <f aca="false">AC11-AA10</f>
        <v>12</v>
      </c>
      <c r="AB11" s="30"/>
      <c r="AC11" s="29" t="n">
        <f aca="false">AF5</f>
        <v>17</v>
      </c>
    </row>
    <row r="12" customFormat="false" ht="12.8" hidden="false" customHeight="false" outlineLevel="0" collapsed="false">
      <c r="A12" s="12" t="s">
        <v>47</v>
      </c>
      <c r="B12" s="31" t="s">
        <v>48</v>
      </c>
      <c r="C12" s="31"/>
      <c r="D12" s="31"/>
      <c r="E12" s="38" t="s">
        <v>44</v>
      </c>
      <c r="F12" s="38" t="s">
        <v>39</v>
      </c>
      <c r="G12" s="39" t="n">
        <v>10</v>
      </c>
      <c r="H12" s="32" t="s">
        <v>28</v>
      </c>
      <c r="I12" s="34" t="n">
        <v>0.45</v>
      </c>
      <c r="J12" s="33" t="n">
        <f aca="false">ROUND(G12/(H12*I12),0)</f>
        <v>22</v>
      </c>
    </row>
    <row r="13" customFormat="false" ht="12.8" hidden="false" customHeight="false" outlineLevel="0" collapsed="false">
      <c r="A13" s="12" t="s">
        <v>35</v>
      </c>
      <c r="B13" s="31" t="s">
        <v>15</v>
      </c>
      <c r="C13" s="31"/>
      <c r="D13" s="31"/>
      <c r="E13" s="38" t="s">
        <v>34</v>
      </c>
      <c r="F13" s="38" t="s">
        <v>36</v>
      </c>
      <c r="G13" s="39" t="n">
        <v>3</v>
      </c>
      <c r="H13" s="32" t="s">
        <v>28</v>
      </c>
      <c r="I13" s="34" t="n">
        <v>1</v>
      </c>
      <c r="J13" s="33" t="n">
        <f aca="false">ROUND(G13/(H13*I13),0)</f>
        <v>3</v>
      </c>
    </row>
    <row r="14" customFormat="false" ht="12.8" hidden="false" customHeight="false" outlineLevel="0" collapsed="false">
      <c r="A14" s="12" t="s">
        <v>36</v>
      </c>
      <c r="B14" s="31" t="s">
        <v>16</v>
      </c>
      <c r="C14" s="31"/>
      <c r="D14" s="31"/>
      <c r="E14" s="38" t="s">
        <v>35</v>
      </c>
      <c r="F14" s="38" t="s">
        <v>37</v>
      </c>
      <c r="G14" s="39" t="n">
        <v>3</v>
      </c>
      <c r="H14" s="32" t="s">
        <v>42</v>
      </c>
      <c r="I14" s="34" t="n">
        <f aca="false">(100%+(100%-$I$12))/H14</f>
        <v>0.775</v>
      </c>
      <c r="J14" s="33" t="n">
        <f aca="false">ROUND(G14/(H14*I14),0)</f>
        <v>2</v>
      </c>
      <c r="Q14" s="29" t="n">
        <f aca="false">N2</f>
        <v>5</v>
      </c>
      <c r="R14" s="30"/>
      <c r="S14" s="29" t="n">
        <f aca="false">Q14+Q16</f>
        <v>6</v>
      </c>
      <c r="V14" s="29" t="n">
        <f aca="false">S14</f>
        <v>6</v>
      </c>
      <c r="W14" s="30"/>
      <c r="X14" s="29" t="n">
        <f aca="false">V14+V16</f>
        <v>9</v>
      </c>
      <c r="AA14" s="29" t="n">
        <f aca="false">X14</f>
        <v>9</v>
      </c>
      <c r="AB14" s="30"/>
      <c r="AC14" s="29" t="n">
        <f aca="false">AA14+AA16</f>
        <v>31</v>
      </c>
    </row>
    <row r="15" customFormat="false" ht="12.8" hidden="false" customHeight="false" outlineLevel="0" collapsed="false">
      <c r="A15" s="12" t="s">
        <v>37</v>
      </c>
      <c r="B15" s="31" t="s">
        <v>17</v>
      </c>
      <c r="C15" s="31"/>
      <c r="D15" s="31"/>
      <c r="E15" s="38" t="s">
        <v>36</v>
      </c>
      <c r="F15" s="38" t="s">
        <v>38</v>
      </c>
      <c r="G15" s="39" t="n">
        <v>1</v>
      </c>
      <c r="H15" s="32" t="s">
        <v>28</v>
      </c>
      <c r="I15" s="34" t="n">
        <v>1</v>
      </c>
      <c r="J15" s="33" t="n">
        <f aca="false">ROUND(G15/(H15*I15),0)</f>
        <v>1</v>
      </c>
      <c r="Q15" s="35" t="s">
        <v>43</v>
      </c>
      <c r="R15" s="35"/>
      <c r="S15" s="35"/>
      <c r="V15" s="35" t="s">
        <v>44</v>
      </c>
      <c r="W15" s="35"/>
      <c r="X15" s="35"/>
      <c r="AA15" s="35" t="s">
        <v>47</v>
      </c>
      <c r="AB15" s="35"/>
      <c r="AC15" s="35"/>
    </row>
    <row r="16" customFormat="false" ht="12.8" hidden="false" customHeight="false" outlineLevel="0" collapsed="false">
      <c r="A16" s="12" t="s">
        <v>38</v>
      </c>
      <c r="B16" s="31" t="s">
        <v>18</v>
      </c>
      <c r="C16" s="31"/>
      <c r="D16" s="31"/>
      <c r="E16" s="38" t="s">
        <v>37</v>
      </c>
      <c r="F16" s="38" t="s">
        <v>39</v>
      </c>
      <c r="G16" s="39" t="n">
        <v>5</v>
      </c>
      <c r="H16" s="32" t="s">
        <v>42</v>
      </c>
      <c r="I16" s="34" t="n">
        <f aca="false">(100%+(100%-$I$12))/H16</f>
        <v>0.775</v>
      </c>
      <c r="J16" s="33" t="n">
        <f aca="false">ROUND(G16/(H16*I16),0)</f>
        <v>3</v>
      </c>
      <c r="Q16" s="36" t="n">
        <f aca="false">VLOOKUP(Q15,$A$2:$J$17,10)</f>
        <v>1</v>
      </c>
      <c r="R16" s="37" t="n">
        <f aca="false">S17-S14</f>
        <v>0</v>
      </c>
      <c r="S16" s="36" t="n">
        <f aca="false">V14-S14</f>
        <v>0</v>
      </c>
      <c r="V16" s="36" t="n">
        <f aca="false">VLOOKUP(V15,$A$2:$J$17,10)</f>
        <v>3</v>
      </c>
      <c r="W16" s="37" t="n">
        <f aca="false">X17-X14</f>
        <v>0</v>
      </c>
      <c r="X16" s="36" t="n">
        <f aca="false">MIN(AA14,AF2)-X14</f>
        <v>0</v>
      </c>
      <c r="AA16" s="36" t="n">
        <f aca="false">VLOOKUP(AA15,$A$2:$J$17,10)</f>
        <v>22</v>
      </c>
      <c r="AB16" s="37" t="n">
        <f aca="false">AC17-AC14</f>
        <v>0</v>
      </c>
      <c r="AC16" s="37" t="n">
        <f aca="false">BO2-AC14</f>
        <v>0</v>
      </c>
    </row>
    <row r="17" customFormat="false" ht="12.8" hidden="false" customHeight="false" outlineLevel="0" collapsed="false">
      <c r="A17" s="15" t="s">
        <v>39</v>
      </c>
      <c r="B17" s="40" t="s">
        <v>19</v>
      </c>
      <c r="C17" s="40"/>
      <c r="D17" s="40"/>
      <c r="E17" s="41" t="s">
        <v>49</v>
      </c>
      <c r="F17" s="42"/>
      <c r="G17" s="43" t="n">
        <v>1</v>
      </c>
      <c r="H17" s="41" t="s">
        <v>28</v>
      </c>
      <c r="I17" s="44" t="n">
        <v>1</v>
      </c>
      <c r="J17" s="43" t="n">
        <f aca="false">ROUND(G17/(H17*I17),0)</f>
        <v>1</v>
      </c>
      <c r="Q17" s="29" t="n">
        <f aca="false">S17-Q16</f>
        <v>5</v>
      </c>
      <c r="R17" s="30"/>
      <c r="S17" s="29" t="n">
        <f aca="false">V17</f>
        <v>6</v>
      </c>
      <c r="V17" s="29" t="n">
        <f aca="false">X17-V16</f>
        <v>6</v>
      </c>
      <c r="W17" s="30"/>
      <c r="X17" s="29" t="n">
        <f aca="false">MIN(AA17,AF5)</f>
        <v>9</v>
      </c>
      <c r="AA17" s="29" t="n">
        <f aca="false">AC17-AA16</f>
        <v>9</v>
      </c>
      <c r="AB17" s="30"/>
      <c r="AC17" s="29" t="n">
        <f aca="false">BO5</f>
        <v>31</v>
      </c>
    </row>
    <row r="18" customFormat="false" ht="12.8" hidden="false" customHeight="false" outlineLevel="0" collapsed="false">
      <c r="G18" s="30"/>
      <c r="H18" s="30"/>
      <c r="I18" s="30"/>
    </row>
    <row r="19" customFormat="false" ht="12.8" hidden="false" customHeight="false" outlineLevel="0" collapsed="false">
      <c r="A19" s="45" t="s">
        <v>50</v>
      </c>
      <c r="B19" s="46" t="s">
        <v>51</v>
      </c>
      <c r="C19" s="47"/>
      <c r="D19" s="48" t="s">
        <v>52</v>
      </c>
      <c r="G19" s="30"/>
      <c r="H19" s="30"/>
      <c r="I19" s="30"/>
    </row>
    <row r="20" customFormat="false" ht="12.8" hidden="false" customHeight="false" outlineLevel="0" collapsed="false">
      <c r="B20" s="35" t="s">
        <v>2</v>
      </c>
      <c r="C20" s="35"/>
      <c r="D20" s="35"/>
      <c r="G20" s="30"/>
      <c r="H20" s="30"/>
      <c r="I20" s="30"/>
    </row>
    <row r="21" customFormat="false" ht="12.8" hidden="false" customHeight="false" outlineLevel="0" collapsed="false">
      <c r="B21" s="35" t="s">
        <v>25</v>
      </c>
      <c r="C21" s="37" t="s">
        <v>53</v>
      </c>
      <c r="D21" s="36" t="s">
        <v>54</v>
      </c>
      <c r="G21" s="30"/>
      <c r="H21" s="30"/>
      <c r="I21" s="30"/>
    </row>
    <row r="22" customFormat="false" ht="12.8" hidden="false" customHeight="false" outlineLevel="0" collapsed="false">
      <c r="A22" s="49" t="s">
        <v>55</v>
      </c>
      <c r="B22" s="50" t="s">
        <v>51</v>
      </c>
      <c r="C22" s="51"/>
      <c r="D22" s="52" t="s">
        <v>52</v>
      </c>
      <c r="G22" s="30"/>
      <c r="H22" s="30"/>
      <c r="I22" s="30"/>
    </row>
    <row r="24" customFormat="false" ht="12.8" hidden="false" customHeight="false" outlineLevel="0" collapsed="false">
      <c r="B24" s="53" t="s">
        <v>56</v>
      </c>
      <c r="C24" s="30"/>
      <c r="D24" s="29" t="s">
        <v>57</v>
      </c>
    </row>
    <row r="25" customFormat="false" ht="12.8" hidden="false" customHeight="false" outlineLevel="0" collapsed="false">
      <c r="B25" s="35" t="s">
        <v>58</v>
      </c>
      <c r="C25" s="35"/>
      <c r="D25" s="35"/>
    </row>
    <row r="26" customFormat="false" ht="12.8" hidden="false" customHeight="false" outlineLevel="0" collapsed="false">
      <c r="B26" s="35" t="s">
        <v>59</v>
      </c>
      <c r="C26" s="37" t="s">
        <v>60</v>
      </c>
      <c r="D26" s="36" t="s">
        <v>61</v>
      </c>
    </row>
    <row r="27" customFormat="false" ht="12.8" hidden="false" customHeight="false" outlineLevel="0" collapsed="false">
      <c r="B27" s="53" t="s">
        <v>62</v>
      </c>
      <c r="C27" s="30"/>
      <c r="D27" s="29" t="s">
        <v>63</v>
      </c>
    </row>
    <row r="29" customFormat="false" ht="12.8" hidden="false" customHeight="false" outlineLevel="0" collapsed="false">
      <c r="A29" s="19" t="s">
        <v>56</v>
      </c>
      <c r="B29" s="54" t="s">
        <v>64</v>
      </c>
      <c r="C29" s="55" t="s">
        <v>65</v>
      </c>
      <c r="D29" s="55"/>
    </row>
    <row r="30" customFormat="false" ht="12.8" hidden="false" customHeight="false" outlineLevel="0" collapsed="false">
      <c r="A30" s="19" t="s">
        <v>57</v>
      </c>
      <c r="B30" s="54" t="s">
        <v>64</v>
      </c>
      <c r="C30" s="55" t="s">
        <v>66</v>
      </c>
      <c r="D30" s="55"/>
    </row>
    <row r="31" customFormat="false" ht="12.8" hidden="false" customHeight="false" outlineLevel="0" collapsed="false">
      <c r="B31" s="54"/>
    </row>
    <row r="32" customFormat="false" ht="12.8" hidden="false" customHeight="false" outlineLevel="0" collapsed="false">
      <c r="A32" s="19" t="s">
        <v>57</v>
      </c>
      <c r="B32" s="54" t="s">
        <v>64</v>
      </c>
      <c r="C32" s="55" t="s">
        <v>66</v>
      </c>
      <c r="D32" s="55"/>
    </row>
    <row r="33" customFormat="false" ht="12.8" hidden="false" customHeight="false" outlineLevel="0" collapsed="false">
      <c r="A33" s="19" t="s">
        <v>56</v>
      </c>
      <c r="B33" s="54" t="s">
        <v>64</v>
      </c>
      <c r="C33" s="55" t="s">
        <v>65</v>
      </c>
      <c r="D33" s="55"/>
    </row>
    <row r="34" customFormat="false" ht="12.8" hidden="false" customHeight="false" outlineLevel="0" collapsed="false">
      <c r="B34" s="54"/>
    </row>
    <row r="35" customFormat="false" ht="12.8" hidden="false" customHeight="false" outlineLevel="0" collapsed="false">
      <c r="B35" s="54"/>
    </row>
  </sheetData>
  <mergeCells count="41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G19:I22"/>
    <mergeCell ref="B20:D20"/>
    <mergeCell ref="B25:D25"/>
    <mergeCell ref="C29:D29"/>
    <mergeCell ref="C30:D30"/>
    <mergeCell ref="C32:D32"/>
    <mergeCell ref="C33:D33"/>
  </mergeCells>
  <conditionalFormatting sqref="M4 C21 C26 R4 R16 W4:X4 W10 W16 AB16:AC16 AB10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M20"/>
  <sheetViews>
    <sheetView showFormulas="false" showGridLines="true" showRowColHeaders="true" showZeros="true" rightToLeft="false" tabSelected="false" showOutlineSymbols="true" defaultGridColor="true" view="normal" topLeftCell="I1" colorId="64" zoomScale="160" zoomScaleNormal="160" zoomScalePageLayoutView="100" workbookViewId="0">
      <selection pane="topLeft" activeCell="AC6" activeCellId="0" sqref="AC6"/>
    </sheetView>
  </sheetViews>
  <sheetFormatPr defaultColWidth="11.6875" defaultRowHeight="12.8" zeroHeight="false" outlineLevelRow="0" outlineLevelCol="1"/>
  <cols>
    <col collapsed="false" customWidth="true" hidden="true" outlineLevel="1" max="5" min="5" style="19" width="16.2"/>
    <col collapsed="false" customWidth="true" hidden="true" outlineLevel="1" max="6" min="6" style="19" width="11.52"/>
    <col collapsed="false" customWidth="true" hidden="false" outlineLevel="0" max="7" min="7" style="19" width="11.58"/>
    <col collapsed="false" customWidth="true" hidden="false" outlineLevel="1" max="8" min="8" style="19" width="3.59"/>
    <col collapsed="false" customWidth="true" hidden="false" outlineLevel="0" max="62" min="9" style="19" width="3.59"/>
    <col collapsed="false" customWidth="true" hidden="false" outlineLevel="0" max="63" min="63" style="19" width="7.65"/>
    <col collapsed="false" customWidth="true" hidden="false" outlineLevel="0" max="64" min="64" style="19" width="8.52"/>
    <col collapsed="false" customWidth="true" hidden="false" outlineLevel="0" max="65" min="65" style="19" width="11.52"/>
    <col collapsed="false" customWidth="true" hidden="false" outlineLevel="0" max="1024" min="1022" style="19" width="11.52"/>
  </cols>
  <sheetData>
    <row r="1" customFormat="false" ht="40.25" hidden="false" customHeight="false" outlineLevel="0" collapsed="false">
      <c r="A1" s="6" t="s">
        <v>2</v>
      </c>
      <c r="B1" s="7" t="s">
        <v>3</v>
      </c>
      <c r="C1" s="7"/>
      <c r="D1" s="7"/>
      <c r="E1" s="22" t="s">
        <v>20</v>
      </c>
      <c r="F1" s="22" t="s">
        <v>21</v>
      </c>
      <c r="G1" s="56" t="s">
        <v>25</v>
      </c>
      <c r="H1" s="56"/>
      <c r="I1" s="57" t="n">
        <v>44515</v>
      </c>
      <c r="J1" s="57" t="n">
        <v>44516</v>
      </c>
      <c r="K1" s="57" t="n">
        <v>44517</v>
      </c>
      <c r="L1" s="57" t="n">
        <v>44518</v>
      </c>
      <c r="M1" s="57" t="n">
        <v>44519</v>
      </c>
      <c r="N1" s="57" t="n">
        <v>44520</v>
      </c>
      <c r="O1" s="57" t="n">
        <v>44521</v>
      </c>
      <c r="P1" s="57" t="n">
        <v>44522</v>
      </c>
      <c r="Q1" s="57" t="n">
        <v>44523</v>
      </c>
      <c r="R1" s="57" t="n">
        <v>44524</v>
      </c>
      <c r="S1" s="58" t="n">
        <v>44525</v>
      </c>
      <c r="T1" s="57" t="n">
        <v>44526</v>
      </c>
      <c r="U1" s="57" t="n">
        <v>44527</v>
      </c>
      <c r="V1" s="57" t="n">
        <v>44528</v>
      </c>
      <c r="W1" s="57" t="n">
        <v>44529</v>
      </c>
      <c r="X1" s="57" t="n">
        <v>44530</v>
      </c>
      <c r="Y1" s="57" t="n">
        <v>44531</v>
      </c>
      <c r="Z1" s="57" t="n">
        <v>44532</v>
      </c>
      <c r="AA1" s="57" t="n">
        <v>44533</v>
      </c>
      <c r="AB1" s="57" t="n">
        <v>44534</v>
      </c>
      <c r="AC1" s="57" t="n">
        <v>44535</v>
      </c>
      <c r="AD1" s="57" t="n">
        <v>44536</v>
      </c>
      <c r="AE1" s="57" t="n">
        <v>44537</v>
      </c>
      <c r="AF1" s="57" t="n">
        <v>44538</v>
      </c>
      <c r="AG1" s="57" t="n">
        <v>44539</v>
      </c>
      <c r="AH1" s="57" t="n">
        <v>44540</v>
      </c>
      <c r="AI1" s="57" t="n">
        <v>44541</v>
      </c>
      <c r="AJ1" s="57" t="n">
        <v>44542</v>
      </c>
      <c r="AK1" s="57" t="n">
        <v>44543</v>
      </c>
      <c r="AL1" s="57" t="n">
        <v>44544</v>
      </c>
      <c r="AM1" s="57" t="n">
        <v>44545</v>
      </c>
      <c r="AN1" s="57" t="n">
        <v>44546</v>
      </c>
      <c r="AO1" s="57" t="n">
        <v>44547</v>
      </c>
      <c r="AP1" s="57" t="n">
        <v>44548</v>
      </c>
      <c r="AQ1" s="57" t="n">
        <v>44549</v>
      </c>
      <c r="AR1" s="57" t="n">
        <v>44550</v>
      </c>
      <c r="AS1" s="57" t="n">
        <v>44551</v>
      </c>
      <c r="AT1" s="57" t="n">
        <v>44552</v>
      </c>
      <c r="AU1" s="57" t="n">
        <v>44553</v>
      </c>
      <c r="AV1" s="59" t="n">
        <v>44554</v>
      </c>
      <c r="AW1" s="57" t="n">
        <v>44555</v>
      </c>
      <c r="AX1" s="57" t="n">
        <v>44556</v>
      </c>
      <c r="AY1" s="57" t="n">
        <v>44557</v>
      </c>
      <c r="AZ1" s="57" t="n">
        <v>44558</v>
      </c>
      <c r="BA1" s="57" t="n">
        <v>44559</v>
      </c>
      <c r="BB1" s="57" t="n">
        <v>44560</v>
      </c>
      <c r="BC1" s="59" t="n">
        <v>44561</v>
      </c>
      <c r="BD1" s="57" t="n">
        <v>44562</v>
      </c>
      <c r="BE1" s="57" t="n">
        <v>44563</v>
      </c>
      <c r="BF1" s="57" t="n">
        <v>44564</v>
      </c>
      <c r="BG1" s="57" t="n">
        <v>44565</v>
      </c>
      <c r="BH1" s="57" t="n">
        <v>44566</v>
      </c>
      <c r="BI1" s="59" t="n">
        <v>44567</v>
      </c>
      <c r="BJ1" s="57" t="n">
        <v>44568</v>
      </c>
      <c r="BK1" s="60" t="s">
        <v>67</v>
      </c>
      <c r="BL1" s="61" t="s">
        <v>68</v>
      </c>
      <c r="BM1" s="62" t="s">
        <v>69</v>
      </c>
    </row>
    <row r="2" customFormat="false" ht="12.8" hidden="false" customHeight="false" outlineLevel="0" collapsed="false">
      <c r="A2" s="9" t="s">
        <v>26</v>
      </c>
      <c r="B2" s="10" t="s">
        <v>4</v>
      </c>
      <c r="C2" s="10"/>
      <c r="D2" s="10"/>
      <c r="E2" s="25"/>
      <c r="F2" s="26" t="s">
        <v>27</v>
      </c>
      <c r="G2" s="63" t="n">
        <f aca="false">Netzplan!J2</f>
        <v>5</v>
      </c>
      <c r="H2" s="64" t="n">
        <f aca="false">SUM(I2:BJ2)</f>
        <v>5</v>
      </c>
      <c r="I2" s="65" t="n">
        <v>1</v>
      </c>
      <c r="J2" s="65" t="n">
        <v>1</v>
      </c>
      <c r="K2" s="65" t="n">
        <v>1</v>
      </c>
      <c r="L2" s="65" t="n">
        <v>1</v>
      </c>
      <c r="M2" s="65" t="n">
        <v>1</v>
      </c>
      <c r="N2" s="66"/>
      <c r="O2" s="66"/>
      <c r="P2" s="66"/>
      <c r="Q2" s="66"/>
      <c r="R2" s="66"/>
      <c r="S2" s="67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8"/>
      <c r="AW2" s="66"/>
      <c r="AX2" s="66"/>
      <c r="AY2" s="66"/>
      <c r="AZ2" s="66"/>
      <c r="BA2" s="66"/>
      <c r="BB2" s="66"/>
      <c r="BC2" s="68"/>
      <c r="BD2" s="66"/>
      <c r="BE2" s="66"/>
      <c r="BF2" s="66"/>
      <c r="BG2" s="66"/>
      <c r="BH2" s="66"/>
      <c r="BI2" s="68"/>
      <c r="BJ2" s="69"/>
      <c r="BK2" s="60"/>
      <c r="BL2" s="61" t="n">
        <v>1</v>
      </c>
      <c r="BM2" s="62"/>
    </row>
    <row r="3" customFormat="false" ht="12.8" hidden="false" customHeight="false" outlineLevel="0" collapsed="false">
      <c r="A3" s="12" t="s">
        <v>29</v>
      </c>
      <c r="B3" s="13" t="s">
        <v>5</v>
      </c>
      <c r="C3" s="13"/>
      <c r="D3" s="13"/>
      <c r="E3" s="32" t="s">
        <v>26</v>
      </c>
      <c r="F3" s="32" t="s">
        <v>30</v>
      </c>
      <c r="G3" s="63" t="n">
        <f aca="false">Netzplan!J3</f>
        <v>1</v>
      </c>
      <c r="H3" s="64" t="n">
        <f aca="false">SUM(I3:BJ3)</f>
        <v>1</v>
      </c>
      <c r="I3" s="70"/>
      <c r="J3" s="70"/>
      <c r="K3" s="70"/>
      <c r="L3" s="70"/>
      <c r="M3" s="70"/>
      <c r="N3" s="70"/>
      <c r="O3" s="70"/>
      <c r="P3" s="71" t="n">
        <v>1</v>
      </c>
      <c r="Q3" s="70"/>
      <c r="R3" s="70"/>
      <c r="S3" s="72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3"/>
      <c r="AW3" s="70"/>
      <c r="AX3" s="70"/>
      <c r="AY3" s="70"/>
      <c r="AZ3" s="70"/>
      <c r="BA3" s="70"/>
      <c r="BB3" s="70"/>
      <c r="BC3" s="73"/>
      <c r="BD3" s="70"/>
      <c r="BE3" s="70"/>
      <c r="BF3" s="70"/>
      <c r="BG3" s="70"/>
      <c r="BH3" s="70"/>
      <c r="BI3" s="73"/>
      <c r="BJ3" s="74"/>
      <c r="BK3" s="60" t="n">
        <v>1</v>
      </c>
      <c r="BL3" s="61"/>
      <c r="BM3" s="62"/>
    </row>
    <row r="4" customFormat="false" ht="12.8" hidden="false" customHeight="false" outlineLevel="0" collapsed="false">
      <c r="A4" s="12" t="s">
        <v>31</v>
      </c>
      <c r="B4" s="13" t="s">
        <v>6</v>
      </c>
      <c r="C4" s="13"/>
      <c r="D4" s="13"/>
      <c r="E4" s="32" t="s">
        <v>29</v>
      </c>
      <c r="F4" s="32" t="s">
        <v>32</v>
      </c>
      <c r="G4" s="63" t="n">
        <f aca="false">Netzplan!J4</f>
        <v>4</v>
      </c>
      <c r="H4" s="64" t="n">
        <f aca="false">SUM(I4:BJ4)</f>
        <v>4</v>
      </c>
      <c r="I4" s="70"/>
      <c r="J4" s="70"/>
      <c r="K4" s="70"/>
      <c r="L4" s="70"/>
      <c r="M4" s="70"/>
      <c r="N4" s="70"/>
      <c r="O4" s="70"/>
      <c r="P4" s="70"/>
      <c r="Q4" s="71" t="n">
        <v>1</v>
      </c>
      <c r="R4" s="71" t="n">
        <v>1</v>
      </c>
      <c r="S4" s="75"/>
      <c r="T4" s="71" t="n">
        <v>1</v>
      </c>
      <c r="U4" s="70"/>
      <c r="V4" s="70"/>
      <c r="W4" s="70" t="n">
        <v>1</v>
      </c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3"/>
      <c r="AW4" s="70"/>
      <c r="AX4" s="70"/>
      <c r="AY4" s="70"/>
      <c r="AZ4" s="70"/>
      <c r="BA4" s="70"/>
      <c r="BB4" s="70"/>
      <c r="BC4" s="73"/>
      <c r="BD4" s="70"/>
      <c r="BE4" s="70"/>
      <c r="BF4" s="70"/>
      <c r="BG4" s="70"/>
      <c r="BH4" s="70"/>
      <c r="BI4" s="73"/>
      <c r="BJ4" s="74"/>
      <c r="BK4" s="60" t="n">
        <v>1</v>
      </c>
      <c r="BL4" s="61"/>
      <c r="BM4" s="62"/>
    </row>
    <row r="5" customFormat="false" ht="12.8" hidden="false" customHeight="false" outlineLevel="0" collapsed="false">
      <c r="A5" s="12" t="s">
        <v>40</v>
      </c>
      <c r="B5" s="13" t="s">
        <v>7</v>
      </c>
      <c r="C5" s="13"/>
      <c r="D5" s="13"/>
      <c r="E5" s="32" t="s">
        <v>29</v>
      </c>
      <c r="F5" s="32" t="s">
        <v>41</v>
      </c>
      <c r="G5" s="63" t="n">
        <f aca="false">Netzplan!J5</f>
        <v>3</v>
      </c>
      <c r="H5" s="64" t="n">
        <f aca="false">SUM(I5:BJ5)</f>
        <v>3</v>
      </c>
      <c r="I5" s="70"/>
      <c r="J5" s="70"/>
      <c r="K5" s="70"/>
      <c r="L5" s="70"/>
      <c r="M5" s="70"/>
      <c r="N5" s="70"/>
      <c r="O5" s="70"/>
      <c r="P5" s="70"/>
      <c r="Q5" s="71" t="n">
        <v>1</v>
      </c>
      <c r="R5" s="71" t="n">
        <v>1</v>
      </c>
      <c r="S5" s="75"/>
      <c r="T5" s="70" t="n">
        <v>1</v>
      </c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3"/>
      <c r="AW5" s="70"/>
      <c r="AX5" s="70"/>
      <c r="AY5" s="70"/>
      <c r="AZ5" s="70"/>
      <c r="BA5" s="70"/>
      <c r="BB5" s="70"/>
      <c r="BC5" s="73"/>
      <c r="BD5" s="70"/>
      <c r="BE5" s="70"/>
      <c r="BF5" s="70"/>
      <c r="BG5" s="70"/>
      <c r="BH5" s="70"/>
      <c r="BI5" s="73"/>
      <c r="BJ5" s="74"/>
      <c r="BK5" s="60" t="n">
        <v>1</v>
      </c>
      <c r="BL5" s="61"/>
      <c r="BM5" s="62"/>
    </row>
    <row r="6" customFormat="false" ht="12.8" hidden="false" customHeight="false" outlineLevel="0" collapsed="false">
      <c r="A6" s="12" t="s">
        <v>41</v>
      </c>
      <c r="B6" s="13" t="s">
        <v>8</v>
      </c>
      <c r="C6" s="13"/>
      <c r="D6" s="13"/>
      <c r="E6" s="38" t="s">
        <v>40</v>
      </c>
      <c r="F6" s="38" t="s">
        <v>32</v>
      </c>
      <c r="G6" s="63" t="n">
        <f aca="false">Netzplan!J6</f>
        <v>5</v>
      </c>
      <c r="H6" s="64" t="n">
        <f aca="false">SUM(I6:BJ6)</f>
        <v>5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2"/>
      <c r="T6" s="71"/>
      <c r="U6" s="70"/>
      <c r="V6" s="70"/>
      <c r="W6" s="71" t="n">
        <v>1</v>
      </c>
      <c r="X6" s="71" t="n">
        <v>1</v>
      </c>
      <c r="Y6" s="71" t="n">
        <v>1</v>
      </c>
      <c r="Z6" s="71" t="n">
        <v>1</v>
      </c>
      <c r="AA6" s="76" t="n">
        <v>1</v>
      </c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3"/>
      <c r="AW6" s="70"/>
      <c r="AX6" s="70"/>
      <c r="AY6" s="70"/>
      <c r="AZ6" s="70"/>
      <c r="BA6" s="70"/>
      <c r="BB6" s="70"/>
      <c r="BC6" s="73"/>
      <c r="BD6" s="70"/>
      <c r="BE6" s="70"/>
      <c r="BF6" s="70"/>
      <c r="BG6" s="70"/>
      <c r="BH6" s="70"/>
      <c r="BI6" s="73"/>
      <c r="BJ6" s="74"/>
      <c r="BK6" s="60" t="n">
        <v>1</v>
      </c>
      <c r="BL6" s="61"/>
      <c r="BM6" s="62" t="n">
        <v>0.55</v>
      </c>
    </row>
    <row r="7" customFormat="false" ht="12.8" hidden="false" customHeight="false" outlineLevel="0" collapsed="false">
      <c r="A7" s="12" t="s">
        <v>43</v>
      </c>
      <c r="B7" s="13" t="s">
        <v>9</v>
      </c>
      <c r="C7" s="13"/>
      <c r="D7" s="13"/>
      <c r="E7" s="32" t="s">
        <v>26</v>
      </c>
      <c r="F7" s="32" t="s">
        <v>44</v>
      </c>
      <c r="G7" s="63" t="n">
        <f aca="false">Netzplan!J7</f>
        <v>1</v>
      </c>
      <c r="H7" s="64" t="n">
        <f aca="false">SUM(I7:BJ7)</f>
        <v>1</v>
      </c>
      <c r="I7" s="70"/>
      <c r="J7" s="70"/>
      <c r="K7" s="70"/>
      <c r="L7" s="70"/>
      <c r="M7" s="70"/>
      <c r="N7" s="70"/>
      <c r="O7" s="70"/>
      <c r="P7" s="71" t="n">
        <v>1</v>
      </c>
      <c r="Q7" s="70"/>
      <c r="R7" s="70"/>
      <c r="S7" s="72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3"/>
      <c r="AW7" s="70"/>
      <c r="AX7" s="70"/>
      <c r="AY7" s="70"/>
      <c r="AZ7" s="70"/>
      <c r="BA7" s="70"/>
      <c r="BB7" s="70"/>
      <c r="BC7" s="73"/>
      <c r="BD7" s="70"/>
      <c r="BE7" s="70"/>
      <c r="BF7" s="70"/>
      <c r="BG7" s="70"/>
      <c r="BH7" s="70"/>
      <c r="BI7" s="73"/>
      <c r="BJ7" s="74"/>
      <c r="BK7" s="60"/>
      <c r="BL7" s="61" t="n">
        <v>1</v>
      </c>
      <c r="BM7" s="62"/>
    </row>
    <row r="8" customFormat="false" ht="12.8" hidden="false" customHeight="false" outlineLevel="0" collapsed="false">
      <c r="A8" s="12" t="s">
        <v>44</v>
      </c>
      <c r="B8" s="13" t="s">
        <v>10</v>
      </c>
      <c r="C8" s="13"/>
      <c r="D8" s="13"/>
      <c r="E8" s="38" t="s">
        <v>43</v>
      </c>
      <c r="F8" s="38" t="s">
        <v>45</v>
      </c>
      <c r="G8" s="63" t="n">
        <f aca="false">Netzplan!J8</f>
        <v>3</v>
      </c>
      <c r="H8" s="64" t="n">
        <f aca="false">SUM(I8:BJ8)</f>
        <v>3</v>
      </c>
      <c r="I8" s="70"/>
      <c r="J8" s="70"/>
      <c r="K8" s="70"/>
      <c r="L8" s="70"/>
      <c r="M8" s="70"/>
      <c r="N8" s="70"/>
      <c r="O8" s="70"/>
      <c r="P8" s="70"/>
      <c r="Q8" s="71" t="n">
        <v>1</v>
      </c>
      <c r="R8" s="71" t="n">
        <v>1</v>
      </c>
      <c r="S8" s="75" t="n">
        <v>1</v>
      </c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3"/>
      <c r="AW8" s="70"/>
      <c r="AX8" s="70"/>
      <c r="AY8" s="70"/>
      <c r="AZ8" s="70"/>
      <c r="BA8" s="70"/>
      <c r="BB8" s="70"/>
      <c r="BC8" s="73"/>
      <c r="BD8" s="70"/>
      <c r="BE8" s="70"/>
      <c r="BF8" s="70"/>
      <c r="BG8" s="70"/>
      <c r="BH8" s="70"/>
      <c r="BI8" s="73"/>
      <c r="BJ8" s="74"/>
      <c r="BK8" s="60"/>
      <c r="BL8" s="61" t="n">
        <v>1</v>
      </c>
      <c r="BM8" s="62"/>
    </row>
    <row r="9" customFormat="false" ht="12.8" hidden="false" customHeight="false" outlineLevel="0" collapsed="false">
      <c r="A9" s="12"/>
      <c r="B9" s="39" t="s">
        <v>70</v>
      </c>
      <c r="C9" s="39"/>
      <c r="D9" s="39"/>
      <c r="E9" s="38"/>
      <c r="F9" s="38"/>
      <c r="G9" s="63"/>
      <c r="H9" s="64"/>
      <c r="I9" s="70"/>
      <c r="J9" s="70"/>
      <c r="K9" s="70"/>
      <c r="L9" s="70"/>
      <c r="M9" s="70"/>
      <c r="N9" s="70"/>
      <c r="O9" s="70"/>
      <c r="P9" s="70"/>
      <c r="Q9" s="71"/>
      <c r="R9" s="71"/>
      <c r="S9" s="75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3"/>
      <c r="AW9" s="70"/>
      <c r="AX9" s="70"/>
      <c r="AY9" s="70"/>
      <c r="AZ9" s="70"/>
      <c r="BA9" s="70"/>
      <c r="BB9" s="70"/>
      <c r="BC9" s="73"/>
      <c r="BD9" s="70"/>
      <c r="BE9" s="70"/>
      <c r="BF9" s="70"/>
      <c r="BG9" s="70"/>
      <c r="BH9" s="70"/>
      <c r="BI9" s="73"/>
      <c r="BJ9" s="74"/>
      <c r="BK9" s="60"/>
      <c r="BL9" s="61"/>
      <c r="BM9" s="62"/>
    </row>
    <row r="10" customFormat="false" ht="12.8" hidden="false" customHeight="false" outlineLevel="0" collapsed="false">
      <c r="A10" s="12" t="s">
        <v>32</v>
      </c>
      <c r="B10" s="13" t="s">
        <v>11</v>
      </c>
      <c r="C10" s="13"/>
      <c r="D10" s="13"/>
      <c r="E10" s="38" t="s">
        <v>46</v>
      </c>
      <c r="F10" s="38" t="s">
        <v>33</v>
      </c>
      <c r="G10" s="63" t="n">
        <f aca="false">Netzplan!J9</f>
        <v>1</v>
      </c>
      <c r="H10" s="64" t="n">
        <f aca="false">SUM(I10:BJ10)</f>
        <v>1</v>
      </c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2"/>
      <c r="T10" s="70"/>
      <c r="U10" s="70"/>
      <c r="V10" s="70"/>
      <c r="W10" s="71"/>
      <c r="X10" s="71"/>
      <c r="Y10" s="71"/>
      <c r="Z10" s="71"/>
      <c r="AA10" s="74"/>
      <c r="AB10" s="70"/>
      <c r="AC10" s="70"/>
      <c r="AD10" s="71" t="n">
        <v>1</v>
      </c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3"/>
      <c r="AW10" s="70"/>
      <c r="AX10" s="70"/>
      <c r="AY10" s="70"/>
      <c r="AZ10" s="70"/>
      <c r="BA10" s="70"/>
      <c r="BB10" s="70"/>
      <c r="BC10" s="73"/>
      <c r="BD10" s="70"/>
      <c r="BE10" s="70"/>
      <c r="BF10" s="70"/>
      <c r="BG10" s="70"/>
      <c r="BH10" s="70"/>
      <c r="BI10" s="73"/>
      <c r="BJ10" s="74"/>
      <c r="BK10" s="60"/>
      <c r="BL10" s="61" t="n">
        <v>1</v>
      </c>
      <c r="BM10" s="62" t="n">
        <v>0.55</v>
      </c>
    </row>
    <row r="11" customFormat="false" ht="12.8" hidden="false" customHeight="false" outlineLevel="0" collapsed="false">
      <c r="A11" s="12" t="s">
        <v>33</v>
      </c>
      <c r="B11" s="13" t="s">
        <v>12</v>
      </c>
      <c r="C11" s="13"/>
      <c r="D11" s="13"/>
      <c r="E11" s="38" t="s">
        <v>32</v>
      </c>
      <c r="F11" s="38" t="s">
        <v>34</v>
      </c>
      <c r="G11" s="63" t="n">
        <f aca="false">Netzplan!J10</f>
        <v>1</v>
      </c>
      <c r="H11" s="64" t="n">
        <f aca="false">SUM(I11:BJ11)</f>
        <v>1</v>
      </c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2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E11" s="74" t="n">
        <v>1</v>
      </c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3"/>
      <c r="AW11" s="70"/>
      <c r="AX11" s="70"/>
      <c r="AY11" s="70"/>
      <c r="AZ11" s="70"/>
      <c r="BA11" s="70"/>
      <c r="BB11" s="70"/>
      <c r="BC11" s="73"/>
      <c r="BD11" s="70"/>
      <c r="BE11" s="70"/>
      <c r="BF11" s="70"/>
      <c r="BG11" s="70"/>
      <c r="BH11" s="70"/>
      <c r="BI11" s="73"/>
      <c r="BJ11" s="74"/>
      <c r="BK11" s="60"/>
      <c r="BL11" s="61" t="n">
        <v>1</v>
      </c>
      <c r="BM11" s="62" t="n">
        <v>0.55</v>
      </c>
    </row>
    <row r="12" customFormat="false" ht="12.8" hidden="false" customHeight="false" outlineLevel="0" collapsed="false">
      <c r="A12" s="12" t="s">
        <v>34</v>
      </c>
      <c r="B12" s="13" t="s">
        <v>13</v>
      </c>
      <c r="C12" s="13"/>
      <c r="D12" s="13"/>
      <c r="E12" s="38" t="s">
        <v>33</v>
      </c>
      <c r="F12" s="38" t="s">
        <v>35</v>
      </c>
      <c r="G12" s="63" t="n">
        <f aca="false">Netzplan!J11</f>
        <v>1</v>
      </c>
      <c r="H12" s="64" t="n">
        <f aca="false">SUM(I12:BJ12)</f>
        <v>1</v>
      </c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2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E12" s="74"/>
      <c r="AF12" s="70" t="n">
        <v>1</v>
      </c>
      <c r="AG12" s="71"/>
      <c r="AH12" s="71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3"/>
      <c r="AW12" s="70"/>
      <c r="AX12" s="70"/>
      <c r="AY12" s="70"/>
      <c r="AZ12" s="70"/>
      <c r="BA12" s="70"/>
      <c r="BB12" s="70"/>
      <c r="BC12" s="73"/>
      <c r="BD12" s="70"/>
      <c r="BE12" s="70"/>
      <c r="BF12" s="70"/>
      <c r="BG12" s="70"/>
      <c r="BH12" s="70"/>
      <c r="BI12" s="73"/>
      <c r="BJ12" s="74"/>
      <c r="BK12" s="60"/>
      <c r="BL12" s="61" t="n">
        <v>1</v>
      </c>
      <c r="BM12" s="62" t="n">
        <v>0.55</v>
      </c>
    </row>
    <row r="13" customFormat="false" ht="12.8" hidden="false" customHeight="false" outlineLevel="0" collapsed="false">
      <c r="A13" s="12" t="s">
        <v>47</v>
      </c>
      <c r="B13" s="13" t="s">
        <v>48</v>
      </c>
      <c r="C13" s="13"/>
      <c r="D13" s="13"/>
      <c r="E13" s="38" t="s">
        <v>44</v>
      </c>
      <c r="F13" s="38" t="s">
        <v>39</v>
      </c>
      <c r="G13" s="63" t="n">
        <f aca="false">Netzplan!J12</f>
        <v>22</v>
      </c>
      <c r="H13" s="64" t="n">
        <f aca="false">SUM(I13:BJ13)</f>
        <v>22</v>
      </c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2"/>
      <c r="T13" s="71" t="n">
        <v>1</v>
      </c>
      <c r="U13" s="70"/>
      <c r="V13" s="70"/>
      <c r="W13" s="71" t="n">
        <v>1</v>
      </c>
      <c r="X13" s="71" t="n">
        <v>1</v>
      </c>
      <c r="Y13" s="71" t="n">
        <v>1</v>
      </c>
      <c r="Z13" s="71" t="n">
        <v>1</v>
      </c>
      <c r="AA13" s="76" t="n">
        <v>1</v>
      </c>
      <c r="AB13" s="70"/>
      <c r="AC13" s="70"/>
      <c r="AD13" s="71" t="n">
        <v>1</v>
      </c>
      <c r="AE13" s="71" t="n">
        <v>1</v>
      </c>
      <c r="AF13" s="71" t="n">
        <v>1</v>
      </c>
      <c r="AG13" s="71" t="n">
        <v>1</v>
      </c>
      <c r="AH13" s="71" t="n">
        <v>1</v>
      </c>
      <c r="AI13" s="70"/>
      <c r="AJ13" s="70"/>
      <c r="AK13" s="71" t="n">
        <v>1</v>
      </c>
      <c r="AL13" s="71" t="n">
        <v>1</v>
      </c>
      <c r="AM13" s="71" t="n">
        <v>1</v>
      </c>
      <c r="AN13" s="71" t="n">
        <v>1</v>
      </c>
      <c r="AO13" s="71" t="n">
        <v>1</v>
      </c>
      <c r="AP13" s="70"/>
      <c r="AQ13" s="70"/>
      <c r="AR13" s="71" t="n">
        <v>1</v>
      </c>
      <c r="AS13" s="71" t="n">
        <v>1</v>
      </c>
      <c r="AT13" s="71" t="n">
        <v>1</v>
      </c>
      <c r="AU13" s="71" t="n">
        <v>1</v>
      </c>
      <c r="AV13" s="73"/>
      <c r="AW13" s="70"/>
      <c r="AX13" s="70"/>
      <c r="AY13" s="71" t="n">
        <v>1</v>
      </c>
      <c r="AZ13" s="71" t="n">
        <v>1</v>
      </c>
      <c r="BA13" s="71"/>
      <c r="BB13" s="71"/>
      <c r="BC13" s="73"/>
      <c r="BD13" s="70"/>
      <c r="BE13" s="70"/>
      <c r="BF13" s="70"/>
      <c r="BG13" s="70"/>
      <c r="BH13" s="70"/>
      <c r="BI13" s="73"/>
      <c r="BJ13" s="74"/>
      <c r="BK13" s="60"/>
      <c r="BL13" s="61"/>
      <c r="BM13" s="62" t="n">
        <v>0.45</v>
      </c>
    </row>
    <row r="14" customFormat="false" ht="12.8" hidden="false" customHeight="false" outlineLevel="0" collapsed="false">
      <c r="A14" s="12" t="s">
        <v>35</v>
      </c>
      <c r="B14" s="13" t="s">
        <v>15</v>
      </c>
      <c r="C14" s="13"/>
      <c r="D14" s="13"/>
      <c r="E14" s="38" t="s">
        <v>34</v>
      </c>
      <c r="F14" s="38" t="s">
        <v>36</v>
      </c>
      <c r="G14" s="63" t="n">
        <f aca="false">Netzplan!J13</f>
        <v>3</v>
      </c>
      <c r="H14" s="64" t="n">
        <f aca="false">SUM(I14:BJ14)</f>
        <v>3</v>
      </c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2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4"/>
      <c r="AG14" s="70" t="n">
        <v>1</v>
      </c>
      <c r="AH14" s="70" t="n">
        <v>1</v>
      </c>
      <c r="AI14" s="70"/>
      <c r="AJ14" s="70"/>
      <c r="AK14" s="71" t="n">
        <v>1</v>
      </c>
      <c r="AL14" s="71"/>
      <c r="AM14" s="71"/>
      <c r="AN14" s="71"/>
      <c r="AO14" s="71"/>
      <c r="AP14" s="70"/>
      <c r="AQ14" s="70"/>
      <c r="AR14" s="70"/>
      <c r="AS14" s="70"/>
      <c r="AT14" s="70"/>
      <c r="AU14" s="70"/>
      <c r="AV14" s="73"/>
      <c r="AW14" s="70"/>
      <c r="AX14" s="70"/>
      <c r="AY14" s="70"/>
      <c r="AZ14" s="70"/>
      <c r="BA14" s="70"/>
      <c r="BB14" s="70"/>
      <c r="BC14" s="73"/>
      <c r="BD14" s="70"/>
      <c r="BE14" s="70"/>
      <c r="BF14" s="70"/>
      <c r="BG14" s="70"/>
      <c r="BH14" s="70"/>
      <c r="BI14" s="73"/>
      <c r="BJ14" s="74"/>
      <c r="BK14" s="60"/>
      <c r="BL14" s="61"/>
      <c r="BM14" s="62" t="n">
        <v>1</v>
      </c>
    </row>
    <row r="15" customFormat="false" ht="12.8" hidden="false" customHeight="false" outlineLevel="0" collapsed="false">
      <c r="A15" s="12" t="s">
        <v>36</v>
      </c>
      <c r="B15" s="13" t="s">
        <v>16</v>
      </c>
      <c r="C15" s="13"/>
      <c r="D15" s="13"/>
      <c r="E15" s="38" t="s">
        <v>35</v>
      </c>
      <c r="F15" s="38" t="s">
        <v>37</v>
      </c>
      <c r="G15" s="63" t="n">
        <f aca="false">Netzplan!J14</f>
        <v>2</v>
      </c>
      <c r="H15" s="64" t="n">
        <f aca="false">SUM(I15:BJ15)</f>
        <v>2</v>
      </c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2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4"/>
      <c r="AI15" s="70"/>
      <c r="AJ15" s="70"/>
      <c r="AL15" s="70" t="n">
        <v>1</v>
      </c>
      <c r="AM15" s="70" t="n">
        <v>1</v>
      </c>
      <c r="AN15" s="70"/>
      <c r="AO15" s="71"/>
      <c r="AP15" s="70"/>
      <c r="AQ15" s="70"/>
      <c r="AR15" s="71"/>
      <c r="AS15" s="71"/>
      <c r="AT15" s="71"/>
      <c r="AU15" s="70"/>
      <c r="AV15" s="73"/>
      <c r="AW15" s="70"/>
      <c r="AX15" s="70"/>
      <c r="AY15" s="70"/>
      <c r="AZ15" s="70"/>
      <c r="BA15" s="70"/>
      <c r="BB15" s="70"/>
      <c r="BC15" s="73"/>
      <c r="BD15" s="70"/>
      <c r="BE15" s="70"/>
      <c r="BF15" s="70"/>
      <c r="BG15" s="70"/>
      <c r="BH15" s="70"/>
      <c r="BI15" s="73"/>
      <c r="BJ15" s="74"/>
      <c r="BK15" s="60"/>
      <c r="BL15" s="61" t="n">
        <v>1</v>
      </c>
      <c r="BM15" s="62" t="n">
        <v>0.55</v>
      </c>
    </row>
    <row r="16" customFormat="false" ht="12.8" hidden="false" customHeight="false" outlineLevel="0" collapsed="false">
      <c r="A16" s="12"/>
      <c r="B16" s="39" t="s">
        <v>71</v>
      </c>
      <c r="C16" s="39"/>
      <c r="D16" s="39"/>
      <c r="E16" s="38"/>
      <c r="F16" s="38"/>
      <c r="G16" s="63"/>
      <c r="H16" s="64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2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4"/>
      <c r="AI16" s="70"/>
      <c r="AJ16" s="70"/>
      <c r="AL16" s="70"/>
      <c r="AM16" s="70"/>
      <c r="AN16" s="70"/>
      <c r="AO16" s="71"/>
      <c r="AP16" s="70"/>
      <c r="AQ16" s="70"/>
      <c r="AR16" s="71"/>
      <c r="AS16" s="71"/>
      <c r="AT16" s="71"/>
      <c r="AU16" s="70"/>
      <c r="AV16" s="73"/>
      <c r="AW16" s="70"/>
      <c r="AX16" s="70"/>
      <c r="AY16" s="70"/>
      <c r="AZ16" s="70"/>
      <c r="BA16" s="70"/>
      <c r="BB16" s="70"/>
      <c r="BC16" s="73"/>
      <c r="BD16" s="70"/>
      <c r="BE16" s="70"/>
      <c r="BF16" s="70"/>
      <c r="BG16" s="70"/>
      <c r="BH16" s="70"/>
      <c r="BI16" s="73"/>
      <c r="BJ16" s="74"/>
      <c r="BK16" s="60"/>
      <c r="BL16" s="61"/>
      <c r="BM16" s="62" t="n">
        <v>0.55</v>
      </c>
    </row>
    <row r="17" customFormat="false" ht="12.8" hidden="false" customHeight="false" outlineLevel="0" collapsed="false">
      <c r="A17" s="12" t="s">
        <v>37</v>
      </c>
      <c r="B17" s="13" t="s">
        <v>17</v>
      </c>
      <c r="C17" s="13"/>
      <c r="D17" s="13"/>
      <c r="E17" s="38" t="s">
        <v>36</v>
      </c>
      <c r="F17" s="38" t="s">
        <v>38</v>
      </c>
      <c r="G17" s="63" t="n">
        <f aca="false">Netzplan!J15</f>
        <v>1</v>
      </c>
      <c r="H17" s="64" t="n">
        <f aca="false">SUM(I17:BJ17)</f>
        <v>1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2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L17" s="70"/>
      <c r="AM17" s="74"/>
      <c r="AO17" s="70"/>
      <c r="AP17" s="70"/>
      <c r="AQ17" s="70"/>
      <c r="AR17" s="74" t="n">
        <v>1</v>
      </c>
      <c r="AS17" s="71"/>
      <c r="AT17" s="70"/>
      <c r="AU17" s="70"/>
      <c r="AV17" s="73"/>
      <c r="AW17" s="70"/>
      <c r="AX17" s="70"/>
      <c r="AY17" s="70"/>
      <c r="AZ17" s="70"/>
      <c r="BA17" s="70"/>
      <c r="BB17" s="70"/>
      <c r="BC17" s="73"/>
      <c r="BD17" s="70"/>
      <c r="BE17" s="70"/>
      <c r="BF17" s="70"/>
      <c r="BG17" s="70"/>
      <c r="BH17" s="70"/>
      <c r="BI17" s="73"/>
      <c r="BJ17" s="74"/>
      <c r="BK17" s="60"/>
      <c r="BL17" s="61"/>
      <c r="BM17" s="62" t="n">
        <v>1</v>
      </c>
    </row>
    <row r="18" customFormat="false" ht="12.8" hidden="false" customHeight="false" outlineLevel="0" collapsed="false">
      <c r="A18" s="12" t="s">
        <v>38</v>
      </c>
      <c r="B18" s="13" t="s">
        <v>18</v>
      </c>
      <c r="C18" s="13"/>
      <c r="D18" s="13"/>
      <c r="E18" s="38" t="s">
        <v>37</v>
      </c>
      <c r="F18" s="38" t="s">
        <v>39</v>
      </c>
      <c r="G18" s="63" t="n">
        <f aca="false">Netzplan!J16</f>
        <v>3</v>
      </c>
      <c r="H18" s="64" t="n">
        <f aca="false">SUM(I18:BJ18)</f>
        <v>3</v>
      </c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2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4"/>
      <c r="AN18" s="74"/>
      <c r="AO18" s="74"/>
      <c r="AP18" s="70"/>
      <c r="AQ18" s="70"/>
      <c r="AR18" s="70"/>
      <c r="AS18" s="74" t="n">
        <v>1</v>
      </c>
      <c r="AT18" s="70" t="n">
        <v>1</v>
      </c>
      <c r="AU18" s="71" t="n">
        <v>1</v>
      </c>
      <c r="AV18" s="73"/>
      <c r="AW18" s="70"/>
      <c r="AX18" s="70"/>
      <c r="AY18" s="71"/>
      <c r="AZ18" s="71"/>
      <c r="BA18" s="71"/>
      <c r="BB18" s="70"/>
      <c r="BC18" s="73"/>
      <c r="BD18" s="70"/>
      <c r="BE18" s="70"/>
      <c r="BF18" s="70"/>
      <c r="BG18" s="70"/>
      <c r="BH18" s="70"/>
      <c r="BI18" s="73"/>
      <c r="BJ18" s="74"/>
      <c r="BK18" s="60"/>
      <c r="BL18" s="61" t="n">
        <v>1</v>
      </c>
      <c r="BM18" s="62" t="n">
        <v>0.55</v>
      </c>
    </row>
    <row r="19" customFormat="false" ht="12.8" hidden="false" customHeight="false" outlineLevel="0" collapsed="false">
      <c r="A19" s="12"/>
      <c r="B19" s="39" t="s">
        <v>72</v>
      </c>
      <c r="C19" s="39"/>
      <c r="D19" s="39"/>
      <c r="E19" s="38"/>
      <c r="F19" s="38"/>
      <c r="G19" s="63"/>
      <c r="H19" s="64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2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4"/>
      <c r="AN19" s="74"/>
      <c r="AO19" s="74"/>
      <c r="AP19" s="70"/>
      <c r="AQ19" s="70"/>
      <c r="AR19" s="70"/>
      <c r="AS19" s="74"/>
      <c r="AT19" s="70"/>
      <c r="AU19" s="71"/>
      <c r="AV19" s="73"/>
      <c r="AW19" s="70"/>
      <c r="AX19" s="70"/>
      <c r="AY19" s="71"/>
      <c r="AZ19" s="71"/>
      <c r="BA19" s="71"/>
      <c r="BB19" s="70"/>
      <c r="BC19" s="73"/>
      <c r="BD19" s="70"/>
      <c r="BE19" s="70"/>
      <c r="BF19" s="70"/>
      <c r="BG19" s="70"/>
      <c r="BH19" s="70"/>
      <c r="BI19" s="73"/>
      <c r="BJ19" s="74"/>
      <c r="BK19" s="60"/>
      <c r="BL19" s="61"/>
      <c r="BM19" s="62"/>
    </row>
    <row r="20" customFormat="false" ht="12.8" hidden="false" customHeight="false" outlineLevel="0" collapsed="false">
      <c r="A20" s="15" t="s">
        <v>39</v>
      </c>
      <c r="B20" s="16" t="s">
        <v>19</v>
      </c>
      <c r="C20" s="16"/>
      <c r="D20" s="16"/>
      <c r="E20" s="41" t="s">
        <v>49</v>
      </c>
      <c r="F20" s="42"/>
      <c r="G20" s="63" t="n">
        <f aca="false">Netzplan!J17</f>
        <v>1</v>
      </c>
      <c r="H20" s="64" t="n">
        <f aca="false">SUM(I20:BJ20)</f>
        <v>1</v>
      </c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8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9"/>
      <c r="AW20" s="77"/>
      <c r="AX20" s="77"/>
      <c r="AY20" s="80"/>
      <c r="AZ20" s="80"/>
      <c r="BA20" s="77" t="n">
        <v>1</v>
      </c>
      <c r="BB20" s="77"/>
      <c r="BC20" s="79"/>
      <c r="BD20" s="77"/>
      <c r="BE20" s="77"/>
      <c r="BF20" s="77"/>
      <c r="BG20" s="77"/>
      <c r="BH20" s="77"/>
      <c r="BI20" s="79"/>
      <c r="BJ20" s="81"/>
      <c r="BK20" s="60"/>
      <c r="BL20" s="61" t="n">
        <v>1</v>
      </c>
      <c r="BM20" s="62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I1:BF10 I13:BF14 I11:AC12 AE11:BF12 I18:BF20 I15:AJ17 AL15:BF16 AL17:AM17 AO17:BF17">
    <cfRule type="expression" priority="2" aboveAverage="0" equalAverage="0" bottom="0" percent="0" rank="0" text="" dxfId="1">
      <formula>IF(OR(WEEKDAY(I$1)=7,WEEKDAY(I$1)=1),1,0)</formula>
    </cfRule>
  </conditionalFormatting>
  <conditionalFormatting sqref="H2:H20">
    <cfRule type="expression" priority="3" aboveAverage="0" equalAverage="0" bottom="0" percent="0" rank="0" text="" dxfId="2">
      <formula>IF(H2&lt;&gt;G2,TRUE())</formula>
    </cfRule>
  </conditionalFormatting>
  <conditionalFormatting sqref="I2:BF10 I13:BF14 I11:AC12 AE11:BF12 I18:BF20 I15:AJ17 AL15:BF16 AL17:AM17 AO17:BF17">
    <cfRule type="cellIs" priority="4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1067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2023-03-22T10:42:35Z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