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SID_Übungen\"/>
    </mc:Choice>
  </mc:AlternateContent>
  <xr:revisionPtr revIDLastSave="0" documentId="8_{508D2176-3062-46AA-83A7-850834A1A34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SP" sheetId="1" r:id="rId1"/>
    <sheet name="Netzplan" sheetId="2" state="hidden" r:id="rId2"/>
    <sheet name="Gantt" sheetId="3" state="hidden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0" i="3" l="1"/>
  <c r="H18" i="3"/>
  <c r="H17" i="3"/>
  <c r="H15" i="3"/>
  <c r="H14" i="3"/>
  <c r="H13" i="3"/>
  <c r="H12" i="3"/>
  <c r="H11" i="3"/>
  <c r="H10" i="3"/>
  <c r="H8" i="3"/>
  <c r="H7" i="3"/>
  <c r="H6" i="3"/>
  <c r="H5" i="3"/>
  <c r="H4" i="3"/>
  <c r="H3" i="3"/>
  <c r="H2" i="3"/>
  <c r="J17" i="2"/>
  <c r="G20" i="3" s="1"/>
  <c r="J16" i="2"/>
  <c r="G18" i="3" s="1"/>
  <c r="I16" i="2"/>
  <c r="J15" i="2"/>
  <c r="G17" i="3" s="1"/>
  <c r="I14" i="2"/>
  <c r="J14" i="2" s="1"/>
  <c r="J13" i="2"/>
  <c r="G14" i="3" s="1"/>
  <c r="J12" i="2"/>
  <c r="AA16" i="2" s="1"/>
  <c r="I11" i="2"/>
  <c r="J11" i="2" s="1"/>
  <c r="I10" i="2"/>
  <c r="J10" i="2" s="1"/>
  <c r="I9" i="2"/>
  <c r="J9" i="2" s="1"/>
  <c r="J8" i="2"/>
  <c r="G8" i="3" s="1"/>
  <c r="J7" i="2"/>
  <c r="G7" i="3" s="1"/>
  <c r="J6" i="2"/>
  <c r="AA10" i="2" s="1"/>
  <c r="I6" i="2"/>
  <c r="J5" i="2"/>
  <c r="V10" i="2" s="1"/>
  <c r="X8" i="2" s="1"/>
  <c r="AA8" i="2" s="1"/>
  <c r="BE4" i="2"/>
  <c r="AU4" i="2"/>
  <c r="J4" i="2"/>
  <c r="V4" i="2" s="1"/>
  <c r="J3" i="2"/>
  <c r="Q4" i="2" s="1"/>
  <c r="S2" i="2" s="1"/>
  <c r="J2" i="2"/>
  <c r="G2" i="3" s="1"/>
  <c r="G10" i="3" l="1"/>
  <c r="AF4" i="2"/>
  <c r="AK4" i="2"/>
  <c r="G11" i="3"/>
  <c r="AP4" i="2"/>
  <c r="G12" i="3"/>
  <c r="X10" i="2"/>
  <c r="AC8" i="2"/>
  <c r="AZ4" i="2"/>
  <c r="G15" i="3"/>
  <c r="S4" i="2"/>
  <c r="V2" i="2"/>
  <c r="X2" i="2" s="1"/>
  <c r="Q16" i="2"/>
  <c r="G3" i="3"/>
  <c r="V16" i="2"/>
  <c r="G4" i="3"/>
  <c r="G13" i="3"/>
  <c r="G5" i="3"/>
  <c r="L4" i="2"/>
  <c r="N2" i="2" s="1"/>
  <c r="G6" i="3"/>
  <c r="Q14" i="2" l="1"/>
  <c r="S14" i="2" s="1"/>
  <c r="V14" i="2" s="1"/>
  <c r="X14" i="2" l="1"/>
  <c r="S16" i="2"/>
  <c r="N4" i="2"/>
  <c r="AA14" i="2" l="1"/>
  <c r="AC14" i="2" s="1"/>
  <c r="X16" i="2"/>
  <c r="AF2" i="2"/>
  <c r="AC10" i="2" l="1"/>
  <c r="X4" i="2"/>
  <c r="AH2" i="2"/>
  <c r="AK2" i="2" s="1"/>
  <c r="AM2" i="2" l="1"/>
  <c r="AP2" i="2" s="1"/>
  <c r="AH4" i="2"/>
  <c r="AR2" i="2" l="1"/>
  <c r="AU2" i="2" s="1"/>
  <c r="AM4" i="2"/>
  <c r="AW2" i="2" l="1"/>
  <c r="AZ2" i="2" s="1"/>
  <c r="AR4" i="2"/>
  <c r="BB2" i="2" l="1"/>
  <c r="BE2" i="2" s="1"/>
  <c r="AW4" i="2"/>
  <c r="BB4" i="2" l="1"/>
  <c r="BG2" i="2"/>
  <c r="BJ2" i="2" s="1"/>
  <c r="BL2" i="2" l="1"/>
  <c r="BO2" i="2" s="1"/>
  <c r="BG4" i="2"/>
  <c r="AC16" i="2" l="1"/>
  <c r="BQ2" i="2"/>
  <c r="BQ5" i="2" s="1"/>
  <c r="BL4" i="2"/>
  <c r="BO5" i="2" l="1"/>
  <c r="BP4" i="2"/>
  <c r="AC17" i="2" l="1"/>
  <c r="BL5" i="2"/>
  <c r="BK4" i="2" l="1"/>
  <c r="BJ5" i="2"/>
  <c r="BG5" i="2" s="1"/>
  <c r="AA17" i="2"/>
  <c r="AB16" i="2"/>
  <c r="BF4" i="2" l="1"/>
  <c r="BE5" i="2"/>
  <c r="BB5" i="2" s="1"/>
  <c r="BA4" i="2" l="1"/>
  <c r="AZ5" i="2"/>
  <c r="AW5" i="2" s="1"/>
  <c r="AV4" i="2" l="1"/>
  <c r="AU5" i="2"/>
  <c r="AR5" i="2" s="1"/>
  <c r="AQ4" i="2" l="1"/>
  <c r="AP5" i="2"/>
  <c r="AM5" i="2" s="1"/>
  <c r="AK5" i="2" l="1"/>
  <c r="AH5" i="2" s="1"/>
  <c r="AL4" i="2"/>
  <c r="AF5" i="2" l="1"/>
  <c r="AG4" i="2"/>
  <c r="X5" i="2" l="1"/>
  <c r="AC11" i="2"/>
  <c r="X17" i="2"/>
  <c r="V17" i="2" l="1"/>
  <c r="S17" i="2" s="1"/>
  <c r="W16" i="2"/>
  <c r="AB10" i="2"/>
  <c r="AA11" i="2"/>
  <c r="X11" i="2" s="1"/>
  <c r="W4" i="2"/>
  <c r="V5" i="2"/>
  <c r="V11" i="2" l="1"/>
  <c r="S5" i="2" s="1"/>
  <c r="W10" i="2"/>
  <c r="Q17" i="2"/>
  <c r="R16" i="2"/>
  <c r="R4" i="2" l="1"/>
  <c r="Q5" i="2"/>
  <c r="N5" i="2" s="1"/>
  <c r="M4" i="2" s="1"/>
</calcChain>
</file>

<file path=xl/sharedStrings.xml><?xml version="1.0" encoding="utf-8"?>
<sst xmlns="http://schemas.openxmlformats.org/spreadsheetml/2006/main" count="226" uniqueCount="74">
  <si>
    <t>Beispiel: Funktionsorientierter Projektstrukturplan</t>
  </si>
  <si>
    <t>Online-Shop</t>
  </si>
  <si>
    <t>Fr. Claire</t>
  </si>
  <si>
    <t>Hr. Karl</t>
  </si>
  <si>
    <t>Fr. Groß</t>
  </si>
  <si>
    <t>Hr. Nguyen</t>
  </si>
  <si>
    <t>Produkte kategorisieren</t>
  </si>
  <si>
    <t>Datenbank erstellen</t>
  </si>
  <si>
    <t>Handbücher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</si>
  <si>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</si>
  <si>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</si>
  <si>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</si>
  <si>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</si>
  <si>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</si>
  <si>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</si>
  <si>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</si>
  <si>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</si>
  <si>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</si>
  <si>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</si>
  <si>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</si>
  <si>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</si>
  <si>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</si>
  <si>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</si>
  <si>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</si>
  <si>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</si>
  <si>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</si>
  <si>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</si>
  <si>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</si>
  <si>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</si>
  <si>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</si>
  <si>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</si>
  <si>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</si>
  <si>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</si>
  <si>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</si>
  <si>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</si>
  <si>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</si>
  <si>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</si>
  <si>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</si>
  <si>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1.2.9</t>
  </si>
  <si>
    <t>Onlinestellung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</si>
  <si>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</si>
  <si>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</si>
  <si>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</si>
  <si>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</si>
  <si>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</si>
  <si>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</si>
  <si>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</si>
  <si>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</si>
  <si>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</si>
  <si>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2</t>
  </si>
  <si>
    <t>1.2.4, 1.3.1</t>
  </si>
  <si>
    <t>1.1.2, 1.1.4, 1.2.3</t>
  </si>
  <si>
    <t>Onlinehilfe erstellen</t>
  </si>
  <si>
    <t>1.3.1, 1.2.8</t>
  </si>
  <si>
    <t>Früheste</t>
  </si>
  <si>
    <t>Anfangszeit</t>
  </si>
  <si>
    <t>Endzeit</t>
  </si>
  <si>
    <t>Gesamtpuffer</t>
  </si>
  <si>
    <t>Freier Puffer</t>
  </si>
  <si>
    <t>Späteste</t>
  </si>
  <si>
    <t>FAZ</t>
  </si>
  <si>
    <t>FEZ</t>
  </si>
  <si>
    <t>ID</t>
  </si>
  <si>
    <t>D</t>
  </si>
  <si>
    <t>GP</t>
  </si>
  <si>
    <t>FP</t>
  </si>
  <si>
    <t>SAZ</t>
  </si>
  <si>
    <t>SEZ</t>
  </si>
  <si>
    <t>=</t>
  </si>
  <si>
    <t>FEZ_Vorgänger</t>
  </si>
  <si>
    <t>FAZ + D</t>
  </si>
  <si>
    <t>Seitenstruktur &amp; Datenbank fertig</t>
  </si>
  <si>
    <t>Beta-Release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</si>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</sst>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0\ %"/>
    <numFmt numFmtId="166" formatCode="0\ %"/>
  </numFmts>
  <fonts count="10" x14ac:knownFonts="1">
    <font>
      <sz val="10"/>
      <name val="Arial"/>
      <family val="2"/>
      <charset val="1"/>
    </font>
    <font>
      <sz val="10"/>
      <color rgb="FFFFBF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DDDDDD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00A933"/>
        <bgColor rgb="FF008080"/>
      </patternFill>
    </fill>
    <fill>
      <patternFill patternType="solid">
        <fgColor rgb="FFFF8000"/>
        <bgColor rgb="FFFF6600"/>
      </patternFill>
    </fill>
    <fill>
      <patternFill patternType="solid">
        <fgColor rgb="FFFFFFFF"/>
        <bgColor rgb="FFEEEEEE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Border="0" applyProtection="0"/>
    <xf numFmtId="0" fontId="2" fillId="0" borderId="0" applyBorder="0" applyProtection="0"/>
    <xf numFmtId="0" fontId="3" fillId="3" borderId="0" applyBorder="0" applyProtection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49" fontId="0" fillId="0" borderId="0" xfId="0" applyNumberFormat="1"/>
    <xf numFmtId="165" fontId="0" fillId="0" borderId="0" xfId="0" applyNumberFormat="1" applyAlignment="1">
      <alignment horizontal="center"/>
    </xf>
    <xf numFmtId="0" fontId="4" fillId="5" borderId="2" xfId="0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7" borderId="0" xfId="0" applyFill="1"/>
    <xf numFmtId="49" fontId="0" fillId="7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0" xfId="0" applyFill="1"/>
    <xf numFmtId="49" fontId="0" fillId="8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4" fillId="5" borderId="4" xfId="0" applyFont="1" applyFill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164" fontId="0" fillId="7" borderId="4" xfId="0" applyNumberFormat="1" applyFill="1" applyBorder="1" applyAlignment="1">
      <alignment textRotation="70"/>
    </xf>
    <xf numFmtId="164" fontId="3" fillId="3" borderId="4" xfId="0" applyNumberFormat="1" applyFont="1" applyFill="1" applyBorder="1" applyAlignment="1">
      <alignment textRotation="70"/>
    </xf>
    <xf numFmtId="166" fontId="6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0" borderId="4" xfId="0" applyFont="1" applyBorder="1"/>
    <xf numFmtId="0" fontId="3" fillId="7" borderId="4" xfId="0" applyFont="1" applyFill="1" applyBorder="1"/>
    <xf numFmtId="0" fontId="3" fillId="3" borderId="4" xfId="0" applyFont="1" applyFill="1" applyBorder="1"/>
    <xf numFmtId="0" fontId="3" fillId="0" borderId="2" xfId="0" applyFont="1" applyBorder="1"/>
    <xf numFmtId="0" fontId="3" fillId="9" borderId="2" xfId="0" applyFont="1" applyFill="1" applyBorder="1" applyAlignment="1">
      <alignment horizontal="center"/>
    </xf>
    <xf numFmtId="0" fontId="3" fillId="7" borderId="2" xfId="0" applyFont="1" applyFill="1" applyBorder="1"/>
    <xf numFmtId="0" fontId="3" fillId="3" borderId="2" xfId="0" applyFont="1" applyFill="1" applyBorder="1"/>
    <xf numFmtId="0" fontId="3" fillId="7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/>
    <xf numFmtId="0" fontId="3" fillId="7" borderId="7" xfId="0" applyFont="1" applyFill="1" applyBorder="1"/>
    <xf numFmtId="0" fontId="3" fillId="3" borderId="7" xfId="0" applyFont="1" applyFill="1" applyBorder="1"/>
    <xf numFmtId="0" fontId="3" fillId="9" borderId="7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0" fillId="6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49" fontId="4" fillId="5" borderId="2" xfId="0" applyNumberFormat="1" applyFont="1" applyFill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">
    <cellStyle name="Gantt-Balken" xfId="1" xr:uid="{00000000-0005-0000-0000-000006000000}"/>
    <cellStyle name="KritischerPfad" xfId="2" xr:uid="{00000000-0005-0000-0000-000007000000}"/>
    <cellStyle name="Standard" xfId="0" builtinId="0"/>
    <cellStyle name="Wochenende" xfId="3" xr:uid="{00000000-0005-0000-0000-000008000000}"/>
  </cellStyles>
  <dxfs count="4">
    <dxf>
      <font>
        <color rgb="FFFFBF00"/>
        <name val="Arial"/>
        <family val="2"/>
        <charset val="1"/>
      </font>
      <fill>
        <patternFill>
          <bgColor rgb="FFFFBF00"/>
        </patternFill>
      </fill>
    </dxf>
    <dxf>
      <font>
        <color rgb="FFFFFFFF"/>
        <name val="Arial"/>
        <family val="2"/>
        <charset val="1"/>
      </font>
      <fill>
        <patternFill>
          <bgColor rgb="FF666666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10440</xdr:colOff>
      <xdr:row>2</xdr:row>
      <xdr:rowOff>155520</xdr:rowOff>
    </xdr:from>
    <xdr:to>
      <xdr:col>16</xdr:col>
      <xdr:colOff>5040</xdr:colOff>
      <xdr:row>2</xdr:row>
      <xdr:rowOff>161640</xdr:rowOff>
    </xdr:to>
    <xdr:sp macro="" textlink="">
      <xdr:nvSpPr>
        <xdr:cNvPr id="22" name="Gerader Verbinde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 flipV="1">
          <a:off x="9733320" y="48024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269640</xdr:colOff>
      <xdr:row>2</xdr:row>
      <xdr:rowOff>161640</xdr:rowOff>
    </xdr:from>
    <xdr:to>
      <xdr:col>20</xdr:col>
      <xdr:colOff>269640</xdr:colOff>
      <xdr:row>3</xdr:row>
      <xdr:rowOff>4680</xdr:rowOff>
    </xdr:to>
    <xdr:sp macro="" textlink="">
      <xdr:nvSpPr>
        <xdr:cNvPr id="23" name="Gerader Verbinde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flipV="1">
          <a:off x="11074320" y="48636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14</xdr:col>
      <xdr:colOff>256320</xdr:colOff>
      <xdr:row>3</xdr:row>
      <xdr:rowOff>20160</xdr:rowOff>
    </xdr:from>
    <xdr:to>
      <xdr:col>15</xdr:col>
      <xdr:colOff>4680</xdr:colOff>
      <xdr:row>15</xdr:row>
      <xdr:rowOff>20160</xdr:rowOff>
    </xdr:to>
    <xdr:sp macro="" textlink="">
      <xdr:nvSpPr>
        <xdr:cNvPr id="24" name="Gerader Verbinde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978840" y="507240"/>
          <a:ext cx="1908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15</xdr:col>
      <xdr:colOff>14040</xdr:colOff>
      <xdr:row>14</xdr:row>
      <xdr:rowOff>160200</xdr:rowOff>
    </xdr:from>
    <xdr:to>
      <xdr:col>15</xdr:col>
      <xdr:colOff>266400</xdr:colOff>
      <xdr:row>14</xdr:row>
      <xdr:rowOff>160200</xdr:rowOff>
    </xdr:to>
    <xdr:sp macro="" textlink="">
      <xdr:nvSpPr>
        <xdr:cNvPr id="25" name="Gerader Verbinde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 flipH="1">
          <a:off x="10007280" y="243576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5400</xdr:colOff>
      <xdr:row>2</xdr:row>
      <xdr:rowOff>155520</xdr:rowOff>
    </xdr:from>
    <xdr:to>
      <xdr:col>30</xdr:col>
      <xdr:colOff>244800</xdr:colOff>
      <xdr:row>2</xdr:row>
      <xdr:rowOff>160920</xdr:rowOff>
    </xdr:to>
    <xdr:sp macro="" textlink="">
      <xdr:nvSpPr>
        <xdr:cNvPr id="26" name="Gerader Verbinde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2433320" y="480240"/>
          <a:ext cx="18626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269280</xdr:colOff>
      <xdr:row>14</xdr:row>
      <xdr:rowOff>160920</xdr:rowOff>
    </xdr:from>
    <xdr:to>
      <xdr:col>20</xdr:col>
      <xdr:colOff>269280</xdr:colOff>
      <xdr:row>15</xdr:row>
      <xdr:rowOff>3240</xdr:rowOff>
    </xdr:to>
    <xdr:sp macro="" textlink="">
      <xdr:nvSpPr>
        <xdr:cNvPr id="27" name="Gerader Verbinder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flipH="1">
          <a:off x="11073960" y="243648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266040</xdr:colOff>
      <xdr:row>14</xdr:row>
      <xdr:rowOff>160920</xdr:rowOff>
    </xdr:from>
    <xdr:to>
      <xdr:col>25</xdr:col>
      <xdr:colOff>260640</xdr:colOff>
      <xdr:row>15</xdr:row>
      <xdr:rowOff>3240</xdr:rowOff>
    </xdr:to>
    <xdr:sp macro="" textlink="">
      <xdr:nvSpPr>
        <xdr:cNvPr id="28" name="Gerader Verbinde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 flipV="1">
          <a:off x="12423600" y="243648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257400</xdr:colOff>
      <xdr:row>2</xdr:row>
      <xdr:rowOff>159480</xdr:rowOff>
    </xdr:from>
    <xdr:to>
      <xdr:col>19</xdr:col>
      <xdr:colOff>257400</xdr:colOff>
      <xdr:row>9</xdr:row>
      <xdr:rowOff>3960</xdr:rowOff>
    </xdr:to>
    <xdr:sp macro="" textlink="">
      <xdr:nvSpPr>
        <xdr:cNvPr id="29" name="Gerader Verbinde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1332800" y="48420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255240</xdr:colOff>
      <xdr:row>8</xdr:row>
      <xdr:rowOff>156600</xdr:rowOff>
    </xdr:from>
    <xdr:to>
      <xdr:col>20</xdr:col>
      <xdr:colOff>259920</xdr:colOff>
      <xdr:row>8</xdr:row>
      <xdr:rowOff>160560</xdr:rowOff>
    </xdr:to>
    <xdr:sp macro="" textlink="">
      <xdr:nvSpPr>
        <xdr:cNvPr id="30" name="Gerader Verbinde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flipH="1" flipV="1">
          <a:off x="11330280" y="145656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 macro="" textlink="">
      <xdr:nvSpPr>
        <xdr:cNvPr id="31" name="Gerader Verbinde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12415680" y="1455840"/>
          <a:ext cx="5659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10080</xdr:colOff>
      <xdr:row>2</xdr:row>
      <xdr:rowOff>155160</xdr:rowOff>
    </xdr:to>
    <xdr:sp macro="" textlink="">
      <xdr:nvSpPr>
        <xdr:cNvPr id="32" name="Gerader Verbinde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15123600" y="480240"/>
          <a:ext cx="5605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264240</xdr:colOff>
      <xdr:row>11</xdr:row>
      <xdr:rowOff>138600</xdr:rowOff>
    </xdr:from>
    <xdr:to>
      <xdr:col>25</xdr:col>
      <xdr:colOff>3600</xdr:colOff>
      <xdr:row>14</xdr:row>
      <xdr:rowOff>156600</xdr:rowOff>
    </xdr:to>
    <xdr:sp macro="" textlink="">
      <xdr:nvSpPr>
        <xdr:cNvPr id="33" name="Gerader Verbinder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 flipH="1">
          <a:off x="12692160" y="1926720"/>
          <a:ext cx="1008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266400</xdr:colOff>
      <xdr:row>11</xdr:row>
      <xdr:rowOff>156960</xdr:rowOff>
    </xdr:from>
    <xdr:to>
      <xdr:col>29</xdr:col>
      <xdr:colOff>259200</xdr:colOff>
      <xdr:row>11</xdr:row>
      <xdr:rowOff>161640</xdr:rowOff>
    </xdr:to>
    <xdr:sp macro="" textlink="">
      <xdr:nvSpPr>
        <xdr:cNvPr id="34" name="Gerader Verbinde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 flipH="1" flipV="1">
          <a:off x="12693960" y="194472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265320</xdr:colOff>
      <xdr:row>2</xdr:row>
      <xdr:rowOff>147960</xdr:rowOff>
    </xdr:from>
    <xdr:to>
      <xdr:col>29</xdr:col>
      <xdr:colOff>266400</xdr:colOff>
      <xdr:row>12</xdr:row>
      <xdr:rowOff>27000</xdr:rowOff>
    </xdr:to>
    <xdr:sp macro="" textlink="">
      <xdr:nvSpPr>
        <xdr:cNvPr id="35" name="Gerader Verbinde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 flipH="1">
          <a:off x="14045400" y="47268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2160</xdr:colOff>
      <xdr:row>9</xdr:row>
      <xdr:rowOff>0</xdr:rowOff>
    </xdr:from>
    <xdr:to>
      <xdr:col>30</xdr:col>
      <xdr:colOff>9360</xdr:colOff>
      <xdr:row>9</xdr:row>
      <xdr:rowOff>0</xdr:rowOff>
    </xdr:to>
    <xdr:sp macro="" textlink="">
      <xdr:nvSpPr>
        <xdr:cNvPr id="36" name="Gerader Verbinde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13782600" y="1463040"/>
          <a:ext cx="2779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39</xdr:col>
      <xdr:colOff>11160</xdr:colOff>
      <xdr:row>2</xdr:row>
      <xdr:rowOff>153360</xdr:rowOff>
    </xdr:from>
    <xdr:to>
      <xdr:col>41</xdr:col>
      <xdr:colOff>29520</xdr:colOff>
      <xdr:row>2</xdr:row>
      <xdr:rowOff>153360</xdr:rowOff>
    </xdr:to>
    <xdr:sp macro="" textlink="">
      <xdr:nvSpPr>
        <xdr:cNvPr id="37" name="Gerader Verbinder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16497000" y="478440"/>
          <a:ext cx="55908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44</xdr:col>
      <xdr:colOff>2880</xdr:colOff>
      <xdr:row>2</xdr:row>
      <xdr:rowOff>153000</xdr:rowOff>
    </xdr:from>
    <xdr:to>
      <xdr:col>46</xdr:col>
      <xdr:colOff>18720</xdr:colOff>
      <xdr:row>2</xdr:row>
      <xdr:rowOff>156600</xdr:rowOff>
    </xdr:to>
    <xdr:sp macro="" textlink="">
      <xdr:nvSpPr>
        <xdr:cNvPr id="38" name="Gerader Verbinder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17840880" y="478080"/>
          <a:ext cx="55692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49</xdr:col>
      <xdr:colOff>21600</xdr:colOff>
      <xdr:row>2</xdr:row>
      <xdr:rowOff>161640</xdr:rowOff>
    </xdr:from>
    <xdr:to>
      <xdr:col>51</xdr:col>
      <xdr:colOff>10440</xdr:colOff>
      <xdr:row>3</xdr:row>
      <xdr:rowOff>4680</xdr:rowOff>
    </xdr:to>
    <xdr:sp macro="" textlink="">
      <xdr:nvSpPr>
        <xdr:cNvPr id="39" name="Gerader Verbinder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 flipV="1">
          <a:off x="19212480" y="486360"/>
          <a:ext cx="52992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53</xdr:col>
      <xdr:colOff>252720</xdr:colOff>
      <xdr:row>2</xdr:row>
      <xdr:rowOff>156960</xdr:rowOff>
    </xdr:from>
    <xdr:to>
      <xdr:col>56</xdr:col>
      <xdr:colOff>21600</xdr:colOff>
      <xdr:row>2</xdr:row>
      <xdr:rowOff>158040</xdr:rowOff>
    </xdr:to>
    <xdr:sp macro="" textlink="">
      <xdr:nvSpPr>
        <xdr:cNvPr id="40" name="Gerader Verbinde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20525040" y="481680"/>
          <a:ext cx="5806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58</xdr:col>
      <xdr:colOff>252720</xdr:colOff>
      <xdr:row>2</xdr:row>
      <xdr:rowOff>158040</xdr:rowOff>
    </xdr:from>
    <xdr:to>
      <xdr:col>60</xdr:col>
      <xdr:colOff>263160</xdr:colOff>
      <xdr:row>3</xdr:row>
      <xdr:rowOff>4680</xdr:rowOff>
    </xdr:to>
    <xdr:sp macro="" textlink="">
      <xdr:nvSpPr>
        <xdr:cNvPr id="41" name="Gerader Verb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 flipV="1">
          <a:off x="21877920" y="482760"/>
          <a:ext cx="55116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64</xdr:col>
      <xdr:colOff>2880</xdr:colOff>
      <xdr:row>2</xdr:row>
      <xdr:rowOff>158040</xdr:rowOff>
    </xdr:from>
    <xdr:to>
      <xdr:col>66</xdr:col>
      <xdr:colOff>2880</xdr:colOff>
      <xdr:row>3</xdr:row>
      <xdr:rowOff>4680</xdr:rowOff>
    </xdr:to>
    <xdr:sp macro="" textlink="">
      <xdr:nvSpPr>
        <xdr:cNvPr id="42" name="Gerader Verbinde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 flipV="1">
          <a:off x="23250960" y="48276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64</xdr:col>
      <xdr:colOff>264600</xdr:colOff>
      <xdr:row>3</xdr:row>
      <xdr:rowOff>3600</xdr:rowOff>
    </xdr:from>
    <xdr:to>
      <xdr:col>64</xdr:col>
      <xdr:colOff>270720</xdr:colOff>
      <xdr:row>15</xdr:row>
      <xdr:rowOff>3240</xdr:rowOff>
    </xdr:to>
    <xdr:sp macro="" textlink="">
      <xdr:nvSpPr>
        <xdr:cNvPr id="43" name="Gerader Verb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23512680" y="49104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8280</xdr:colOff>
      <xdr:row>2</xdr:row>
      <xdr:rowOff>161640</xdr:rowOff>
    </xdr:from>
    <xdr:to>
      <xdr:col>19</xdr:col>
      <xdr:colOff>260280</xdr:colOff>
      <xdr:row>3</xdr:row>
      <xdr:rowOff>5400</xdr:rowOff>
    </xdr:to>
    <xdr:sp macro="" textlink="">
      <xdr:nvSpPr>
        <xdr:cNvPr id="44" name="Gerader Verbinde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 flipV="1">
          <a:off x="11083680" y="48636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270000</xdr:colOff>
      <xdr:row>15</xdr:row>
      <xdr:rowOff>1080</xdr:rowOff>
    </xdr:from>
    <xdr:to>
      <xdr:col>64</xdr:col>
      <xdr:colOff>255600</xdr:colOff>
      <xdr:row>15</xdr:row>
      <xdr:rowOff>7200</xdr:rowOff>
    </xdr:to>
    <xdr:sp macro="" textlink="">
      <xdr:nvSpPr>
        <xdr:cNvPr id="45" name="Gerader Verb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3779720" y="243900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29</xdr:col>
      <xdr:colOff>41760</xdr:colOff>
      <xdr:row>8</xdr:row>
      <xdr:rowOff>6480</xdr:rowOff>
    </xdr:from>
    <xdr:to>
      <xdr:col>29</xdr:col>
      <xdr:colOff>171360</xdr:colOff>
      <xdr:row>8</xdr:row>
      <xdr:rowOff>162720</xdr:rowOff>
    </xdr:to>
    <xdr:sp macro="" textlink="">
      <xdr:nvSpPr>
        <xdr:cNvPr id="46" name="Freihandform: Form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9727920" y="1655280"/>
          <a:ext cx="129600" cy="156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43</xdr:col>
      <xdr:colOff>1440</xdr:colOff>
      <xdr:row>15</xdr:row>
      <xdr:rowOff>1800</xdr:rowOff>
    </xdr:from>
    <xdr:to>
      <xdr:col>43</xdr:col>
      <xdr:colOff>131040</xdr:colOff>
      <xdr:row>15</xdr:row>
      <xdr:rowOff>158040</xdr:rowOff>
    </xdr:to>
    <xdr:sp macro="" textlink="">
      <xdr:nvSpPr>
        <xdr:cNvPr id="47" name="Freihandform: Form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13234680" y="2788560"/>
          <a:ext cx="129600" cy="156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51</xdr:col>
      <xdr:colOff>251280</xdr:colOff>
      <xdr:row>18</xdr:row>
      <xdr:rowOff>720</xdr:rowOff>
    </xdr:from>
    <xdr:to>
      <xdr:col>52</xdr:col>
      <xdr:colOff>127440</xdr:colOff>
      <xdr:row>18</xdr:row>
      <xdr:rowOff>156960</xdr:rowOff>
    </xdr:to>
    <xdr:sp macro="" textlink="">
      <xdr:nvSpPr>
        <xdr:cNvPr id="48" name="Freihandform: Form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15511320" y="3275280"/>
          <a:ext cx="129600" cy="156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zoomScaleNormal="100" workbookViewId="0">
      <selection activeCell="L6" sqref="L6"/>
    </sheetView>
  </sheetViews>
  <sheetFormatPr baseColWidth="10" defaultColWidth="13" defaultRowHeight="12.75" x14ac:dyDescent="0.2"/>
  <cols>
    <col min="2" max="2" width="12.7109375" style="3" customWidth="1"/>
  </cols>
  <sheetData>
    <row r="1" spans="1:13" x14ac:dyDescent="0.2">
      <c r="A1" s="69" t="s">
        <v>0</v>
      </c>
      <c r="B1" s="69"/>
      <c r="C1" s="69"/>
      <c r="D1" s="69"/>
      <c r="E1" s="69"/>
      <c r="F1" s="4"/>
      <c r="G1" s="4"/>
      <c r="H1" s="4"/>
      <c r="I1" s="78" t="s">
        <v>1</v>
      </c>
      <c r="J1" s="79"/>
      <c r="K1" s="4"/>
      <c r="L1" s="4"/>
      <c r="M1" s="4"/>
    </row>
    <row r="2" spans="1:13" x14ac:dyDescent="0.2">
      <c r="F2" s="4"/>
      <c r="G2" s="4"/>
      <c r="H2" s="4"/>
      <c r="I2" s="81">
        <v>1</v>
      </c>
      <c r="J2" s="80" t="s">
        <v>2</v>
      </c>
      <c r="K2" s="4"/>
      <c r="L2" s="4"/>
      <c r="M2" s="4"/>
    </row>
    <row r="3" spans="1:13" ht="13.5" thickBot="1" x14ac:dyDescent="0.25">
      <c r="F3" s="4"/>
      <c r="G3" s="4"/>
      <c r="H3" s="4"/>
      <c r="I3" s="82"/>
      <c r="J3" s="83"/>
      <c r="K3" s="4"/>
      <c r="L3" s="4"/>
      <c r="M3" s="4"/>
    </row>
    <row r="24" spans="1:4" x14ac:dyDescent="0.2">
      <c r="A24" s="5" t="s">
        <v>32</v>
      </c>
      <c r="B24" s="67" t="s">
        <v>33</v>
      </c>
      <c r="C24" s="67"/>
      <c r="D24" s="67"/>
    </row>
    <row r="25" spans="1:4" x14ac:dyDescent="0.2">
      <c r="A25" s="6"/>
      <c r="B25" s="68" t="s">
        <v>7</v>
      </c>
      <c r="C25" s="68"/>
      <c r="D25" s="68"/>
    </row>
    <row r="26" spans="1:4" x14ac:dyDescent="0.2">
      <c r="A26" s="8"/>
      <c r="B26" s="65" t="s">
        <v>6</v>
      </c>
      <c r="C26" s="65"/>
      <c r="D26" s="65"/>
    </row>
    <row r="27" spans="1:4" x14ac:dyDescent="0.2">
      <c r="A27" s="8"/>
      <c r="B27" s="65" t="s">
        <v>12</v>
      </c>
      <c r="C27" s="65"/>
      <c r="D27" s="65"/>
    </row>
    <row r="28" spans="1:4" x14ac:dyDescent="0.2">
      <c r="A28" s="8"/>
      <c r="B28" s="65" t="s">
        <v>18</v>
      </c>
      <c r="C28" s="65"/>
      <c r="D28" s="65"/>
    </row>
    <row r="29" spans="1:4" x14ac:dyDescent="0.2">
      <c r="A29" s="8"/>
      <c r="B29" s="65" t="s">
        <v>24</v>
      </c>
      <c r="C29" s="65"/>
      <c r="D29" s="65"/>
    </row>
    <row r="30" spans="1:4" x14ac:dyDescent="0.2">
      <c r="A30" s="8"/>
      <c r="B30" s="65" t="s">
        <v>13</v>
      </c>
      <c r="C30" s="65"/>
      <c r="D30" s="65"/>
    </row>
    <row r="31" spans="1:4" x14ac:dyDescent="0.2">
      <c r="A31" s="8"/>
      <c r="B31" s="65" t="s">
        <v>19</v>
      </c>
      <c r="C31" s="65"/>
      <c r="D31" s="65"/>
    </row>
    <row r="32" spans="1:4" x14ac:dyDescent="0.2">
      <c r="A32" s="8"/>
      <c r="B32" s="65" t="s">
        <v>25</v>
      </c>
      <c r="C32" s="65"/>
      <c r="D32" s="65"/>
    </row>
    <row r="33" spans="1:4" x14ac:dyDescent="0.2">
      <c r="A33" s="8"/>
      <c r="B33" s="65" t="s">
        <v>28</v>
      </c>
      <c r="C33" s="65"/>
      <c r="D33" s="65"/>
    </row>
    <row r="34" spans="1:4" x14ac:dyDescent="0.2">
      <c r="A34" s="8"/>
      <c r="B34" s="65" t="s">
        <v>30</v>
      </c>
      <c r="C34" s="65"/>
      <c r="D34" s="65"/>
    </row>
    <row r="35" spans="1:4" x14ac:dyDescent="0.2">
      <c r="A35" s="8"/>
      <c r="B35" s="65" t="s">
        <v>8</v>
      </c>
      <c r="C35" s="65"/>
      <c r="D35" s="65"/>
    </row>
    <row r="36" spans="1:4" x14ac:dyDescent="0.2">
      <c r="A36" s="8"/>
      <c r="B36" s="65" t="s">
        <v>14</v>
      </c>
      <c r="C36" s="65"/>
      <c r="D36" s="65"/>
    </row>
    <row r="37" spans="1:4" x14ac:dyDescent="0.2">
      <c r="A37" s="8"/>
      <c r="B37" s="65" t="s">
        <v>34</v>
      </c>
      <c r="C37" s="65"/>
      <c r="D37" s="65"/>
    </row>
    <row r="38" spans="1:4" x14ac:dyDescent="0.2">
      <c r="A38" s="8"/>
      <c r="B38" s="65" t="s">
        <v>20</v>
      </c>
      <c r="C38" s="65"/>
      <c r="D38" s="65"/>
    </row>
    <row r="39" spans="1:4" x14ac:dyDescent="0.2">
      <c r="A39" s="8"/>
      <c r="B39" s="65" t="s">
        <v>36</v>
      </c>
      <c r="C39" s="65"/>
      <c r="D39" s="65"/>
    </row>
    <row r="40" spans="1:4" x14ac:dyDescent="0.2">
      <c r="A40" s="10"/>
      <c r="B40" s="66" t="s">
        <v>39</v>
      </c>
      <c r="C40" s="66"/>
      <c r="D40" s="66"/>
    </row>
  </sheetData>
  <mergeCells count="19">
    <mergeCell ref="A1:E1"/>
    <mergeCell ref="I1:J1"/>
    <mergeCell ref="B24:D24"/>
    <mergeCell ref="B25:D25"/>
    <mergeCell ref="B30:D30"/>
    <mergeCell ref="B31:D31"/>
    <mergeCell ref="B32:D32"/>
    <mergeCell ref="B33:D33"/>
    <mergeCell ref="B26:D26"/>
    <mergeCell ref="B27:D27"/>
    <mergeCell ref="B28:D28"/>
    <mergeCell ref="B29:D29"/>
    <mergeCell ref="B39:D39"/>
    <mergeCell ref="B40:D40"/>
    <mergeCell ref="B34:D34"/>
    <mergeCell ref="B35:D35"/>
    <mergeCell ref="B36:D36"/>
    <mergeCell ref="B37:D37"/>
    <mergeCell ref="B38:D38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35"/>
  <sheetViews>
    <sheetView zoomScaleNormal="100" workbookViewId="0">
      <selection activeCell="I12" sqref="I12"/>
    </sheetView>
  </sheetViews>
  <sheetFormatPr baseColWidth="10" defaultColWidth="11.7109375" defaultRowHeight="12.75" outlineLevelCol="1" x14ac:dyDescent="0.2"/>
  <cols>
    <col min="2" max="2" width="11.7109375" style="12"/>
    <col min="3" max="3" width="13.5703125" customWidth="1"/>
    <col min="5" max="5" width="16.140625" style="4" customWidth="1"/>
    <col min="6" max="6" width="11.5703125" style="4" customWidth="1"/>
    <col min="7" max="8" width="11.5703125" style="4" customWidth="1" outlineLevel="1"/>
    <col min="9" max="9" width="11.5703125" style="13" customWidth="1" outlineLevel="1"/>
    <col min="10" max="10" width="11.5703125" style="4" customWidth="1"/>
    <col min="11" max="107" width="3.85546875" customWidth="1"/>
  </cols>
  <sheetData>
    <row r="1" spans="1:69" x14ac:dyDescent="0.2">
      <c r="A1" s="5" t="s">
        <v>32</v>
      </c>
      <c r="B1" s="75" t="s">
        <v>33</v>
      </c>
      <c r="C1" s="75"/>
      <c r="D1" s="75"/>
      <c r="E1" s="14" t="s">
        <v>40</v>
      </c>
      <c r="F1" s="14" t="s">
        <v>41</v>
      </c>
      <c r="G1" s="14" t="s">
        <v>42</v>
      </c>
      <c r="H1" s="14" t="s">
        <v>43</v>
      </c>
      <c r="I1" s="15" t="s">
        <v>44</v>
      </c>
      <c r="J1" s="14" t="s">
        <v>45</v>
      </c>
    </row>
    <row r="2" spans="1:69" x14ac:dyDescent="0.2">
      <c r="A2" s="6" t="s">
        <v>10</v>
      </c>
      <c r="B2" s="76" t="s">
        <v>7</v>
      </c>
      <c r="C2" s="76"/>
      <c r="D2" s="76"/>
      <c r="E2" s="16"/>
      <c r="F2" s="17" t="s">
        <v>46</v>
      </c>
      <c r="G2" s="18">
        <v>5</v>
      </c>
      <c r="H2" s="17" t="s">
        <v>47</v>
      </c>
      <c r="I2" s="19">
        <v>1</v>
      </c>
      <c r="J2" s="18">
        <f t="shared" ref="J2:J17" si="0">ROUND(G2/(H2*I2),0)</f>
        <v>5</v>
      </c>
      <c r="L2" s="20">
        <v>0</v>
      </c>
      <c r="M2" s="1"/>
      <c r="N2" s="20">
        <f>L2+L4</f>
        <v>5</v>
      </c>
      <c r="Q2" s="20">
        <v>5</v>
      </c>
      <c r="R2" s="1"/>
      <c r="S2" s="20">
        <f>Q2+Q4</f>
        <v>6</v>
      </c>
      <c r="V2" s="20">
        <f>S2</f>
        <v>6</v>
      </c>
      <c r="W2" s="1"/>
      <c r="X2" s="20">
        <f>V2+V4</f>
        <v>10</v>
      </c>
      <c r="AF2" s="20">
        <f>MAX(X2,AC8,X14)</f>
        <v>14</v>
      </c>
      <c r="AG2" s="1"/>
      <c r="AH2" s="20">
        <f>AF2+AF4</f>
        <v>15</v>
      </c>
      <c r="AK2" s="20">
        <f>AH2</f>
        <v>15</v>
      </c>
      <c r="AL2" s="1"/>
      <c r="AM2" s="20">
        <f>AK2+AK4</f>
        <v>16</v>
      </c>
      <c r="AP2" s="20">
        <f>AM2</f>
        <v>16</v>
      </c>
      <c r="AQ2" s="1"/>
      <c r="AR2" s="20">
        <f>AP2+AP4</f>
        <v>17</v>
      </c>
      <c r="AU2" s="20">
        <f>AR2</f>
        <v>17</v>
      </c>
      <c r="AV2" s="1"/>
      <c r="AW2" s="20">
        <f>AU2+AU4</f>
        <v>20</v>
      </c>
      <c r="AZ2" s="20">
        <f>AW2</f>
        <v>20</v>
      </c>
      <c r="BA2" s="1"/>
      <c r="BB2" s="20">
        <f>AZ2+AZ4</f>
        <v>22</v>
      </c>
      <c r="BE2" s="20">
        <f>BB2</f>
        <v>22</v>
      </c>
      <c r="BF2" s="1"/>
      <c r="BG2" s="20">
        <f>BE2+BE4</f>
        <v>23</v>
      </c>
      <c r="BJ2" s="20">
        <f>BG2</f>
        <v>23</v>
      </c>
      <c r="BK2" s="1"/>
      <c r="BL2" s="20">
        <f>BJ2+BJ4</f>
        <v>28</v>
      </c>
      <c r="BO2" s="20">
        <f>MAX(BL2,AC14)</f>
        <v>31</v>
      </c>
      <c r="BP2" s="1"/>
      <c r="BQ2" s="20">
        <f>BO2+BO4</f>
        <v>32</v>
      </c>
    </row>
    <row r="3" spans="1:69" x14ac:dyDescent="0.2">
      <c r="A3" s="8" t="s">
        <v>9</v>
      </c>
      <c r="B3" s="72" t="s">
        <v>6</v>
      </c>
      <c r="C3" s="72"/>
      <c r="D3" s="72"/>
      <c r="E3" s="21" t="s">
        <v>10</v>
      </c>
      <c r="F3" s="21" t="s">
        <v>48</v>
      </c>
      <c r="G3" s="22">
        <v>1</v>
      </c>
      <c r="H3" s="21" t="s">
        <v>47</v>
      </c>
      <c r="I3" s="23">
        <v>1</v>
      </c>
      <c r="J3" s="22">
        <f t="shared" si="0"/>
        <v>1</v>
      </c>
      <c r="L3" s="70" t="s">
        <v>10</v>
      </c>
      <c r="M3" s="70"/>
      <c r="N3" s="70"/>
      <c r="Q3" s="70" t="s">
        <v>9</v>
      </c>
      <c r="R3" s="70"/>
      <c r="S3" s="70"/>
      <c r="V3" s="70" t="s">
        <v>15</v>
      </c>
      <c r="W3" s="70"/>
      <c r="X3" s="70"/>
      <c r="AF3" s="70" t="s">
        <v>27</v>
      </c>
      <c r="AG3" s="70"/>
      <c r="AH3" s="70"/>
      <c r="AK3" s="70" t="s">
        <v>29</v>
      </c>
      <c r="AL3" s="70"/>
      <c r="AM3" s="70"/>
      <c r="AP3" s="70" t="s">
        <v>31</v>
      </c>
      <c r="AQ3" s="70"/>
      <c r="AR3" s="70"/>
      <c r="AU3" s="70" t="s">
        <v>17</v>
      </c>
      <c r="AV3" s="70"/>
      <c r="AW3" s="70"/>
      <c r="AZ3" s="70" t="s">
        <v>35</v>
      </c>
      <c r="BA3" s="70"/>
      <c r="BB3" s="70"/>
      <c r="BE3" s="70" t="s">
        <v>23</v>
      </c>
      <c r="BF3" s="70"/>
      <c r="BG3" s="70"/>
      <c r="BJ3" s="70" t="s">
        <v>37</v>
      </c>
      <c r="BK3" s="70"/>
      <c r="BL3" s="70"/>
      <c r="BO3" s="70" t="s">
        <v>38</v>
      </c>
      <c r="BP3" s="70"/>
      <c r="BQ3" s="70"/>
    </row>
    <row r="4" spans="1:69" x14ac:dyDescent="0.2">
      <c r="A4" s="8" t="s">
        <v>15</v>
      </c>
      <c r="B4" s="72" t="s">
        <v>12</v>
      </c>
      <c r="C4" s="72"/>
      <c r="D4" s="72"/>
      <c r="E4" s="21" t="s">
        <v>9</v>
      </c>
      <c r="F4" s="21" t="s">
        <v>27</v>
      </c>
      <c r="G4" s="22">
        <v>4</v>
      </c>
      <c r="H4" s="21" t="s">
        <v>47</v>
      </c>
      <c r="I4" s="23">
        <v>1</v>
      </c>
      <c r="J4" s="22">
        <f t="shared" si="0"/>
        <v>4</v>
      </c>
      <c r="L4" s="24">
        <f>VLOOKUP(L3,$A$2:$J$17,10)</f>
        <v>5</v>
      </c>
      <c r="M4" s="25">
        <f>N5-N2</f>
        <v>0</v>
      </c>
      <c r="N4" s="24">
        <f>MIN(Q2,Q14)-N2</f>
        <v>0</v>
      </c>
      <c r="Q4" s="24">
        <f>VLOOKUP(Q3,$A$2:$J$17,10)</f>
        <v>1</v>
      </c>
      <c r="R4" s="25">
        <f>S5-S2</f>
        <v>3</v>
      </c>
      <c r="S4" s="24">
        <f>MIN(V2,V8)-S2</f>
        <v>0</v>
      </c>
      <c r="V4" s="24">
        <f>VLOOKUP(V3,$A$2:$J$17,10)</f>
        <v>4</v>
      </c>
      <c r="W4" s="25">
        <f>X5-X2</f>
        <v>7</v>
      </c>
      <c r="X4" s="25">
        <f>AF2-X2</f>
        <v>4</v>
      </c>
      <c r="AF4" s="24">
        <f>VLOOKUP(AF3,$A$2:$J$17,10)</f>
        <v>1</v>
      </c>
      <c r="AG4" s="25">
        <f>AH5-AH2</f>
        <v>3</v>
      </c>
      <c r="AH4" s="24">
        <f>AK2-AH2</f>
        <v>0</v>
      </c>
      <c r="AK4" s="24">
        <f>VLOOKUP(AK3,$A$2:$J$17,10)</f>
        <v>1</v>
      </c>
      <c r="AL4" s="25">
        <f>AM5-AM2</f>
        <v>3</v>
      </c>
      <c r="AM4" s="24">
        <f>AP2-AM2</f>
        <v>0</v>
      </c>
      <c r="AP4" s="24">
        <f>VLOOKUP(AP3,$A$2:$J$17,10)</f>
        <v>1</v>
      </c>
      <c r="AQ4" s="25">
        <f>AR5-AR2</f>
        <v>3</v>
      </c>
      <c r="AR4" s="24">
        <f>AU2-AR2</f>
        <v>0</v>
      </c>
      <c r="AU4" s="24">
        <f>VLOOKUP(AU3,$A$2:$J$17,10)</f>
        <v>3</v>
      </c>
      <c r="AV4" s="25">
        <f>AW5-AW2</f>
        <v>3</v>
      </c>
      <c r="AW4" s="24">
        <f>AZ2-AW2</f>
        <v>0</v>
      </c>
      <c r="AZ4" s="24">
        <f>J14</f>
        <v>2</v>
      </c>
      <c r="BA4" s="25">
        <f>BB5-BB2</f>
        <v>3</v>
      </c>
      <c r="BB4" s="24">
        <f>BE2-BB2</f>
        <v>0</v>
      </c>
      <c r="BE4" s="24">
        <f>VLOOKUP(BE3,$A$2:$J$17,10)</f>
        <v>1</v>
      </c>
      <c r="BF4" s="25">
        <f>BG5-BG2</f>
        <v>3</v>
      </c>
      <c r="BG4" s="24">
        <f>BJ2-BG2</f>
        <v>0</v>
      </c>
      <c r="BJ4" s="24">
        <v>5</v>
      </c>
      <c r="BK4" s="25">
        <f>BL5-BL2</f>
        <v>3</v>
      </c>
      <c r="BL4" s="24">
        <f>BO2-BL2</f>
        <v>3</v>
      </c>
      <c r="BO4" s="24">
        <v>1</v>
      </c>
      <c r="BP4" s="25">
        <f>BQ5-BQ2</f>
        <v>0</v>
      </c>
      <c r="BQ4" s="24"/>
    </row>
    <row r="5" spans="1:69" x14ac:dyDescent="0.2">
      <c r="A5" s="8" t="s">
        <v>21</v>
      </c>
      <c r="B5" s="72" t="s">
        <v>18</v>
      </c>
      <c r="C5" s="72"/>
      <c r="D5" s="72"/>
      <c r="E5" s="21" t="s">
        <v>9</v>
      </c>
      <c r="F5" s="21" t="s">
        <v>26</v>
      </c>
      <c r="G5" s="22">
        <v>3</v>
      </c>
      <c r="H5" s="21" t="s">
        <v>47</v>
      </c>
      <c r="I5" s="23">
        <v>1</v>
      </c>
      <c r="J5" s="22">
        <f t="shared" si="0"/>
        <v>3</v>
      </c>
      <c r="L5" s="20">
        <v>0</v>
      </c>
      <c r="M5" s="1"/>
      <c r="N5" s="20">
        <f>MIN(Q5,Q17)</f>
        <v>5</v>
      </c>
      <c r="Q5" s="20">
        <f>S5-Q4</f>
        <v>8</v>
      </c>
      <c r="R5" s="1"/>
      <c r="S5" s="20">
        <f>MIN(V5,V11)</f>
        <v>9</v>
      </c>
      <c r="V5" s="20">
        <f>X5-V4</f>
        <v>13</v>
      </c>
      <c r="W5" s="1"/>
      <c r="X5" s="20">
        <f>AF5</f>
        <v>17</v>
      </c>
      <c r="AF5" s="20">
        <f>AH5-AF4</f>
        <v>17</v>
      </c>
      <c r="AG5" s="1"/>
      <c r="AH5" s="20">
        <f>AK5</f>
        <v>18</v>
      </c>
      <c r="AK5" s="20">
        <f>AM5-AK4</f>
        <v>18</v>
      </c>
      <c r="AL5" s="1"/>
      <c r="AM5" s="20">
        <f>AP5</f>
        <v>19</v>
      </c>
      <c r="AP5" s="20">
        <f>AR5-AP4</f>
        <v>19</v>
      </c>
      <c r="AQ5" s="1"/>
      <c r="AR5" s="20">
        <f>AU5</f>
        <v>20</v>
      </c>
      <c r="AU5" s="20">
        <f>AW5-AU4</f>
        <v>20</v>
      </c>
      <c r="AV5" s="1"/>
      <c r="AW5" s="20">
        <f>AZ5</f>
        <v>23</v>
      </c>
      <c r="AZ5" s="20">
        <f>BB5-AZ4</f>
        <v>23</v>
      </c>
      <c r="BA5" s="1"/>
      <c r="BB5" s="20">
        <f>BE5</f>
        <v>25</v>
      </c>
      <c r="BE5" s="20">
        <f>BG5-BE4</f>
        <v>25</v>
      </c>
      <c r="BF5" s="1"/>
      <c r="BG5" s="20">
        <f>BJ5</f>
        <v>26</v>
      </c>
      <c r="BJ5" s="20">
        <f>BL5-BJ4</f>
        <v>26</v>
      </c>
      <c r="BK5" s="1"/>
      <c r="BL5" s="20">
        <f>BO5</f>
        <v>31</v>
      </c>
      <c r="BO5" s="20">
        <f>BQ5-BO4</f>
        <v>31</v>
      </c>
      <c r="BP5" s="1"/>
      <c r="BQ5" s="20">
        <f>BQ2</f>
        <v>32</v>
      </c>
    </row>
    <row r="6" spans="1:69" x14ac:dyDescent="0.2">
      <c r="A6" s="8" t="s">
        <v>26</v>
      </c>
      <c r="B6" s="72" t="s">
        <v>24</v>
      </c>
      <c r="C6" s="72"/>
      <c r="D6" s="72"/>
      <c r="E6" s="26" t="s">
        <v>21</v>
      </c>
      <c r="F6" s="26" t="s">
        <v>27</v>
      </c>
      <c r="G6" s="27">
        <v>7</v>
      </c>
      <c r="H6" s="21" t="s">
        <v>49</v>
      </c>
      <c r="I6" s="23">
        <f>(100%+(100%-$I$12))/H6</f>
        <v>0.77500000000000002</v>
      </c>
      <c r="J6" s="22">
        <f t="shared" si="0"/>
        <v>5</v>
      </c>
    </row>
    <row r="7" spans="1:69" x14ac:dyDescent="0.2">
      <c r="A7" s="8" t="s">
        <v>16</v>
      </c>
      <c r="B7" s="72" t="s">
        <v>13</v>
      </c>
      <c r="C7" s="72"/>
      <c r="D7" s="72"/>
      <c r="E7" s="21" t="s">
        <v>10</v>
      </c>
      <c r="F7" s="21" t="s">
        <v>22</v>
      </c>
      <c r="G7" s="22">
        <v>1</v>
      </c>
      <c r="H7" s="21" t="s">
        <v>47</v>
      </c>
      <c r="I7" s="23">
        <v>1</v>
      </c>
      <c r="J7" s="22">
        <f t="shared" si="0"/>
        <v>1</v>
      </c>
    </row>
    <row r="8" spans="1:69" x14ac:dyDescent="0.2">
      <c r="A8" s="8" t="s">
        <v>22</v>
      </c>
      <c r="B8" s="72" t="s">
        <v>19</v>
      </c>
      <c r="C8" s="72"/>
      <c r="D8" s="72"/>
      <c r="E8" s="26" t="s">
        <v>16</v>
      </c>
      <c r="F8" s="26" t="s">
        <v>50</v>
      </c>
      <c r="G8" s="27">
        <v>3</v>
      </c>
      <c r="H8" s="21" t="s">
        <v>47</v>
      </c>
      <c r="I8" s="23">
        <v>1</v>
      </c>
      <c r="J8" s="22">
        <f t="shared" si="0"/>
        <v>3</v>
      </c>
      <c r="V8" s="20">
        <v>6</v>
      </c>
      <c r="W8" s="1"/>
      <c r="X8" s="20">
        <f>V8+V10</f>
        <v>9</v>
      </c>
      <c r="AA8" s="20">
        <f>X8</f>
        <v>9</v>
      </c>
      <c r="AB8" s="1"/>
      <c r="AC8" s="20">
        <f>AA8+AA10</f>
        <v>14</v>
      </c>
    </row>
    <row r="9" spans="1:69" x14ac:dyDescent="0.2">
      <c r="A9" s="8" t="s">
        <v>27</v>
      </c>
      <c r="B9" s="72" t="s">
        <v>25</v>
      </c>
      <c r="C9" s="72"/>
      <c r="D9" s="72"/>
      <c r="E9" s="26" t="s">
        <v>51</v>
      </c>
      <c r="F9" s="26" t="s">
        <v>29</v>
      </c>
      <c r="G9" s="27">
        <v>2</v>
      </c>
      <c r="H9" s="21" t="s">
        <v>49</v>
      </c>
      <c r="I9" s="23">
        <f>(100%+(100%-$I$12))/H9</f>
        <v>0.77500000000000002</v>
      </c>
      <c r="J9" s="22">
        <f t="shared" si="0"/>
        <v>1</v>
      </c>
      <c r="V9" s="70" t="s">
        <v>21</v>
      </c>
      <c r="W9" s="70"/>
      <c r="X9" s="70"/>
      <c r="AA9" s="70" t="s">
        <v>26</v>
      </c>
      <c r="AB9" s="70"/>
      <c r="AC9" s="70"/>
    </row>
    <row r="10" spans="1:69" x14ac:dyDescent="0.2">
      <c r="A10" s="8" t="s">
        <v>29</v>
      </c>
      <c r="B10" s="72" t="s">
        <v>28</v>
      </c>
      <c r="C10" s="72"/>
      <c r="D10" s="72"/>
      <c r="E10" s="26" t="s">
        <v>27</v>
      </c>
      <c r="F10" s="26" t="s">
        <v>31</v>
      </c>
      <c r="G10" s="27">
        <v>2</v>
      </c>
      <c r="H10" s="21" t="s">
        <v>49</v>
      </c>
      <c r="I10" s="23">
        <f>(100%+(100%-$I$12))/H10</f>
        <v>0.77500000000000002</v>
      </c>
      <c r="J10" s="22">
        <f t="shared" si="0"/>
        <v>1</v>
      </c>
      <c r="V10" s="24">
        <f>VLOOKUP(V9,$A$2:$J$17,10)</f>
        <v>3</v>
      </c>
      <c r="W10" s="25">
        <f>X11-X8</f>
        <v>3</v>
      </c>
      <c r="X10" s="24">
        <f>AA8-X8</f>
        <v>0</v>
      </c>
      <c r="AA10" s="24">
        <f>VLOOKUP(AA9,$A$2:$J$17,10)</f>
        <v>5</v>
      </c>
      <c r="AB10" s="25">
        <f>AC11-AC8</f>
        <v>3</v>
      </c>
      <c r="AC10" s="24">
        <f>AF2-AC8</f>
        <v>0</v>
      </c>
    </row>
    <row r="11" spans="1:69" x14ac:dyDescent="0.2">
      <c r="A11" s="8" t="s">
        <v>31</v>
      </c>
      <c r="B11" s="72" t="s">
        <v>30</v>
      </c>
      <c r="C11" s="72"/>
      <c r="D11" s="72"/>
      <c r="E11" s="26" t="s">
        <v>29</v>
      </c>
      <c r="F11" s="26" t="s">
        <v>17</v>
      </c>
      <c r="G11" s="27">
        <v>2</v>
      </c>
      <c r="H11" s="21" t="s">
        <v>49</v>
      </c>
      <c r="I11" s="23">
        <f>(100%+(100%-$I$12))/H11</f>
        <v>0.77500000000000002</v>
      </c>
      <c r="J11" s="22">
        <f t="shared" si="0"/>
        <v>1</v>
      </c>
      <c r="V11" s="20">
        <f>X11-V10</f>
        <v>9</v>
      </c>
      <c r="W11" s="1"/>
      <c r="X11" s="20">
        <f>AA11</f>
        <v>12</v>
      </c>
      <c r="AA11" s="20">
        <f>AC11-AA10</f>
        <v>12</v>
      </c>
      <c r="AB11" s="1"/>
      <c r="AC11" s="20">
        <f>AF5</f>
        <v>17</v>
      </c>
    </row>
    <row r="12" spans="1:69" x14ac:dyDescent="0.2">
      <c r="A12" s="8" t="s">
        <v>11</v>
      </c>
      <c r="B12" s="72" t="s">
        <v>52</v>
      </c>
      <c r="C12" s="72"/>
      <c r="D12" s="72"/>
      <c r="E12" s="26" t="s">
        <v>22</v>
      </c>
      <c r="F12" s="26" t="s">
        <v>38</v>
      </c>
      <c r="G12" s="27">
        <v>10</v>
      </c>
      <c r="H12" s="21" t="s">
        <v>47</v>
      </c>
      <c r="I12" s="23">
        <v>0.45</v>
      </c>
      <c r="J12" s="22">
        <f t="shared" si="0"/>
        <v>22</v>
      </c>
    </row>
    <row r="13" spans="1:69" x14ac:dyDescent="0.2">
      <c r="A13" s="8" t="s">
        <v>17</v>
      </c>
      <c r="B13" s="72" t="s">
        <v>14</v>
      </c>
      <c r="C13" s="72"/>
      <c r="D13" s="72"/>
      <c r="E13" s="26" t="s">
        <v>31</v>
      </c>
      <c r="F13" s="26" t="s">
        <v>35</v>
      </c>
      <c r="G13" s="27">
        <v>3</v>
      </c>
      <c r="H13" s="21" t="s">
        <v>47</v>
      </c>
      <c r="I13" s="23">
        <v>1</v>
      </c>
      <c r="J13" s="22">
        <f t="shared" si="0"/>
        <v>3</v>
      </c>
    </row>
    <row r="14" spans="1:69" x14ac:dyDescent="0.2">
      <c r="A14" s="8" t="s">
        <v>35</v>
      </c>
      <c r="B14" s="72" t="s">
        <v>34</v>
      </c>
      <c r="C14" s="72"/>
      <c r="D14" s="72"/>
      <c r="E14" s="26" t="s">
        <v>17</v>
      </c>
      <c r="F14" s="26" t="s">
        <v>23</v>
      </c>
      <c r="G14" s="27">
        <v>3</v>
      </c>
      <c r="H14" s="21" t="s">
        <v>49</v>
      </c>
      <c r="I14" s="23">
        <f>(100%+(100%-$I$12))/H14</f>
        <v>0.77500000000000002</v>
      </c>
      <c r="J14" s="22">
        <f t="shared" si="0"/>
        <v>2</v>
      </c>
      <c r="Q14" s="20">
        <f>N2</f>
        <v>5</v>
      </c>
      <c r="R14" s="1"/>
      <c r="S14" s="20">
        <f>Q14+Q16</f>
        <v>6</v>
      </c>
      <c r="V14" s="20">
        <f>S14</f>
        <v>6</v>
      </c>
      <c r="W14" s="1"/>
      <c r="X14" s="20">
        <f>V14+V16</f>
        <v>9</v>
      </c>
      <c r="AA14" s="20">
        <f>X14</f>
        <v>9</v>
      </c>
      <c r="AB14" s="1"/>
      <c r="AC14" s="20">
        <f>AA14+AA16</f>
        <v>31</v>
      </c>
    </row>
    <row r="15" spans="1:69" x14ac:dyDescent="0.2">
      <c r="A15" s="8" t="s">
        <v>23</v>
      </c>
      <c r="B15" s="72" t="s">
        <v>20</v>
      </c>
      <c r="C15" s="72"/>
      <c r="D15" s="72"/>
      <c r="E15" s="26" t="s">
        <v>35</v>
      </c>
      <c r="F15" s="26" t="s">
        <v>37</v>
      </c>
      <c r="G15" s="27">
        <v>1</v>
      </c>
      <c r="H15" s="21" t="s">
        <v>47</v>
      </c>
      <c r="I15" s="23">
        <v>1</v>
      </c>
      <c r="J15" s="22">
        <f t="shared" si="0"/>
        <v>1</v>
      </c>
      <c r="Q15" s="70" t="s">
        <v>16</v>
      </c>
      <c r="R15" s="70"/>
      <c r="S15" s="70"/>
      <c r="V15" s="70" t="s">
        <v>22</v>
      </c>
      <c r="W15" s="70"/>
      <c r="X15" s="70"/>
      <c r="AA15" s="70" t="s">
        <v>11</v>
      </c>
      <c r="AB15" s="70"/>
      <c r="AC15" s="70"/>
    </row>
    <row r="16" spans="1:69" x14ac:dyDescent="0.2">
      <c r="A16" s="8" t="s">
        <v>37</v>
      </c>
      <c r="B16" s="72" t="s">
        <v>36</v>
      </c>
      <c r="C16" s="72"/>
      <c r="D16" s="72"/>
      <c r="E16" s="26" t="s">
        <v>23</v>
      </c>
      <c r="F16" s="26" t="s">
        <v>38</v>
      </c>
      <c r="G16" s="27">
        <v>5</v>
      </c>
      <c r="H16" s="21" t="s">
        <v>49</v>
      </c>
      <c r="I16" s="23">
        <f>(100%+(100%-$I$12))/H16</f>
        <v>0.77500000000000002</v>
      </c>
      <c r="J16" s="22">
        <f t="shared" si="0"/>
        <v>3</v>
      </c>
      <c r="Q16" s="24">
        <f>VLOOKUP(Q15,$A$2:$J$17,10)</f>
        <v>1</v>
      </c>
      <c r="R16" s="25">
        <f>S17-S14</f>
        <v>0</v>
      </c>
      <c r="S16" s="24">
        <f>V14-S14</f>
        <v>0</v>
      </c>
      <c r="V16" s="24">
        <f>VLOOKUP(V15,$A$2:$J$17,10)</f>
        <v>3</v>
      </c>
      <c r="W16" s="25">
        <f>X17-X14</f>
        <v>0</v>
      </c>
      <c r="X16" s="24">
        <f>MIN(AA14,AF2)-X14</f>
        <v>0</v>
      </c>
      <c r="AA16" s="24">
        <f>VLOOKUP(AA15,$A$2:$J$17,10)</f>
        <v>22</v>
      </c>
      <c r="AB16" s="25">
        <f>AC17-AC14</f>
        <v>0</v>
      </c>
      <c r="AC16" s="25">
        <f>BO2-AC14</f>
        <v>0</v>
      </c>
    </row>
    <row r="17" spans="1:29" x14ac:dyDescent="0.2">
      <c r="A17" s="10" t="s">
        <v>38</v>
      </c>
      <c r="B17" s="73" t="s">
        <v>39</v>
      </c>
      <c r="C17" s="73"/>
      <c r="D17" s="73"/>
      <c r="E17" s="28" t="s">
        <v>53</v>
      </c>
      <c r="F17" s="29"/>
      <c r="G17" s="30">
        <v>1</v>
      </c>
      <c r="H17" s="28" t="s">
        <v>47</v>
      </c>
      <c r="I17" s="31">
        <v>1</v>
      </c>
      <c r="J17" s="30">
        <f t="shared" si="0"/>
        <v>1</v>
      </c>
      <c r="Q17" s="20">
        <f>S17-Q16</f>
        <v>5</v>
      </c>
      <c r="R17" s="1"/>
      <c r="S17" s="20">
        <f>V17</f>
        <v>6</v>
      </c>
      <c r="V17" s="20">
        <f>X17-V16</f>
        <v>6</v>
      </c>
      <c r="W17" s="1"/>
      <c r="X17" s="20">
        <f>MIN(AA17,AF5)</f>
        <v>9</v>
      </c>
      <c r="AA17" s="20">
        <f>AC17-AA16</f>
        <v>9</v>
      </c>
      <c r="AB17" s="1"/>
      <c r="AC17" s="20">
        <f>BO5</f>
        <v>31</v>
      </c>
    </row>
    <row r="18" spans="1:29" x14ac:dyDescent="0.2">
      <c r="G18" s="74"/>
      <c r="H18" s="74"/>
      <c r="I18" s="74"/>
    </row>
    <row r="19" spans="1:29" x14ac:dyDescent="0.2">
      <c r="A19" s="32" t="s">
        <v>54</v>
      </c>
      <c r="B19" s="33" t="s">
        <v>55</v>
      </c>
      <c r="C19" s="34"/>
      <c r="D19" s="35" t="s">
        <v>56</v>
      </c>
      <c r="G19" s="74"/>
      <c r="H19" s="74"/>
      <c r="I19" s="74"/>
    </row>
    <row r="20" spans="1:29" x14ac:dyDescent="0.2">
      <c r="B20" s="70" t="s">
        <v>32</v>
      </c>
      <c r="C20" s="70"/>
      <c r="D20" s="70"/>
      <c r="G20" s="74"/>
      <c r="H20" s="74"/>
      <c r="I20" s="74"/>
    </row>
    <row r="21" spans="1:29" x14ac:dyDescent="0.2">
      <c r="B21" s="2" t="s">
        <v>45</v>
      </c>
      <c r="C21" s="25" t="s">
        <v>57</v>
      </c>
      <c r="D21" s="24" t="s">
        <v>58</v>
      </c>
      <c r="G21" s="74"/>
      <c r="H21" s="74"/>
      <c r="I21" s="74"/>
    </row>
    <row r="22" spans="1:29" x14ac:dyDescent="0.2">
      <c r="A22" s="36" t="s">
        <v>59</v>
      </c>
      <c r="B22" s="37" t="s">
        <v>55</v>
      </c>
      <c r="C22" s="38"/>
      <c r="D22" s="39" t="s">
        <v>56</v>
      </c>
      <c r="G22" s="74"/>
      <c r="H22" s="74"/>
      <c r="I22" s="74"/>
    </row>
    <row r="24" spans="1:29" x14ac:dyDescent="0.2">
      <c r="B24" s="40" t="s">
        <v>60</v>
      </c>
      <c r="C24" s="1"/>
      <c r="D24" s="20" t="s">
        <v>61</v>
      </c>
    </row>
    <row r="25" spans="1:29" x14ac:dyDescent="0.2">
      <c r="B25" s="70" t="s">
        <v>62</v>
      </c>
      <c r="C25" s="70"/>
      <c r="D25" s="70"/>
    </row>
    <row r="26" spans="1:29" x14ac:dyDescent="0.2">
      <c r="B26" s="2" t="s">
        <v>63</v>
      </c>
      <c r="C26" s="25" t="s">
        <v>64</v>
      </c>
      <c r="D26" s="24" t="s">
        <v>65</v>
      </c>
    </row>
    <row r="27" spans="1:29" x14ac:dyDescent="0.2">
      <c r="B27" s="40" t="s">
        <v>66</v>
      </c>
      <c r="C27" s="1"/>
      <c r="D27" s="20" t="s">
        <v>67</v>
      </c>
    </row>
    <row r="29" spans="1:29" x14ac:dyDescent="0.2">
      <c r="A29" t="s">
        <v>60</v>
      </c>
      <c r="B29" s="41" t="s">
        <v>68</v>
      </c>
      <c r="C29" s="71" t="s">
        <v>69</v>
      </c>
      <c r="D29" s="71"/>
    </row>
    <row r="30" spans="1:29" x14ac:dyDescent="0.2">
      <c r="A30" t="s">
        <v>61</v>
      </c>
      <c r="B30" s="41" t="s">
        <v>68</v>
      </c>
      <c r="C30" s="71" t="s">
        <v>70</v>
      </c>
      <c r="D30" s="71"/>
    </row>
    <row r="31" spans="1:29" x14ac:dyDescent="0.2">
      <c r="B31" s="41"/>
    </row>
    <row r="32" spans="1:29" x14ac:dyDescent="0.2">
      <c r="A32" t="s">
        <v>61</v>
      </c>
      <c r="B32" s="41" t="s">
        <v>68</v>
      </c>
      <c r="C32" s="71" t="s">
        <v>70</v>
      </c>
      <c r="D32" s="71"/>
    </row>
    <row r="33" spans="1:4" x14ac:dyDescent="0.2">
      <c r="A33" t="s">
        <v>60</v>
      </c>
      <c r="B33" s="41" t="s">
        <v>68</v>
      </c>
      <c r="C33" s="71" t="s">
        <v>69</v>
      </c>
      <c r="D33" s="71"/>
    </row>
    <row r="34" spans="1:4" x14ac:dyDescent="0.2">
      <c r="B34" s="41"/>
    </row>
    <row r="35" spans="1:4" x14ac:dyDescent="0.2">
      <c r="B35" s="41"/>
    </row>
  </sheetData>
  <mergeCells count="41">
    <mergeCell ref="B1:D1"/>
    <mergeCell ref="B2:D2"/>
    <mergeCell ref="B3:D3"/>
    <mergeCell ref="L3:N3"/>
    <mergeCell ref="Q3:S3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G19:I22"/>
    <mergeCell ref="B20:D20"/>
    <mergeCell ref="B25:D25"/>
    <mergeCell ref="C29:D29"/>
    <mergeCell ref="C30:D30"/>
    <mergeCell ref="C32:D32"/>
    <mergeCell ref="C33:D33"/>
  </mergeCells>
  <conditionalFormatting sqref="M4 R4 W4:X4 AG4 AL4 AQ4 AV4 BA4 BF4 BK4 BP4 W10 AB10 R16 W16 AB16:AC16 C21 C26">
    <cfRule type="cellIs" dxfId="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20"/>
  <sheetViews>
    <sheetView topLeftCell="I1" zoomScale="160" zoomScaleNormal="160" workbookViewId="0">
      <selection activeCell="AC6" sqref="AC6"/>
    </sheetView>
  </sheetViews>
  <sheetFormatPr baseColWidth="10" defaultColWidth="11.7109375" defaultRowHeight="12.75" outlineLevelCol="1" x14ac:dyDescent="0.2"/>
  <cols>
    <col min="5" max="5" width="16.140625" hidden="1" customWidth="1" outlineLevel="1"/>
    <col min="6" max="6" width="11.5703125" hidden="1" customWidth="1" outlineLevel="1"/>
    <col min="7" max="7" width="11.5703125" customWidth="1" collapsed="1"/>
    <col min="8" max="8" width="3.5703125" customWidth="1" outlineLevel="1"/>
    <col min="9" max="62" width="3.5703125" customWidth="1"/>
    <col min="63" max="63" width="7.7109375" customWidth="1"/>
    <col min="64" max="64" width="8.5703125" customWidth="1"/>
    <col min="65" max="65" width="11.5703125" customWidth="1"/>
    <col min="1022" max="1024" width="11.5703125" customWidth="1"/>
  </cols>
  <sheetData>
    <row r="1" spans="1:65" ht="43.5" x14ac:dyDescent="0.2">
      <c r="A1" s="5" t="s">
        <v>32</v>
      </c>
      <c r="B1" s="67" t="s">
        <v>33</v>
      </c>
      <c r="C1" s="67"/>
      <c r="D1" s="67"/>
      <c r="E1" s="14" t="s">
        <v>40</v>
      </c>
      <c r="F1" s="14" t="s">
        <v>41</v>
      </c>
      <c r="G1" s="42" t="s">
        <v>45</v>
      </c>
      <c r="H1" s="42"/>
      <c r="I1" s="43">
        <v>44515</v>
      </c>
      <c r="J1" s="43">
        <v>44516</v>
      </c>
      <c r="K1" s="43">
        <v>44517</v>
      </c>
      <c r="L1" s="43">
        <v>44518</v>
      </c>
      <c r="M1" s="43">
        <v>44519</v>
      </c>
      <c r="N1" s="43">
        <v>44520</v>
      </c>
      <c r="O1" s="43">
        <v>44521</v>
      </c>
      <c r="P1" s="43">
        <v>44522</v>
      </c>
      <c r="Q1" s="43">
        <v>44523</v>
      </c>
      <c r="R1" s="43">
        <v>44524</v>
      </c>
      <c r="S1" s="44">
        <v>44525</v>
      </c>
      <c r="T1" s="43">
        <v>44526</v>
      </c>
      <c r="U1" s="43">
        <v>44527</v>
      </c>
      <c r="V1" s="43">
        <v>44528</v>
      </c>
      <c r="W1" s="43">
        <v>44529</v>
      </c>
      <c r="X1" s="43">
        <v>44530</v>
      </c>
      <c r="Y1" s="43">
        <v>44531</v>
      </c>
      <c r="Z1" s="43">
        <v>44532</v>
      </c>
      <c r="AA1" s="43">
        <v>44533</v>
      </c>
      <c r="AB1" s="43">
        <v>44534</v>
      </c>
      <c r="AC1" s="43">
        <v>44535</v>
      </c>
      <c r="AD1" s="43">
        <v>44536</v>
      </c>
      <c r="AE1" s="43">
        <v>44537</v>
      </c>
      <c r="AF1" s="43">
        <v>44538</v>
      </c>
      <c r="AG1" s="43">
        <v>44539</v>
      </c>
      <c r="AH1" s="43">
        <v>44540</v>
      </c>
      <c r="AI1" s="43">
        <v>44541</v>
      </c>
      <c r="AJ1" s="43">
        <v>44542</v>
      </c>
      <c r="AK1" s="43">
        <v>44543</v>
      </c>
      <c r="AL1" s="43">
        <v>44544</v>
      </c>
      <c r="AM1" s="43">
        <v>44545</v>
      </c>
      <c r="AN1" s="43">
        <v>44546</v>
      </c>
      <c r="AO1" s="43">
        <v>44547</v>
      </c>
      <c r="AP1" s="43">
        <v>44548</v>
      </c>
      <c r="AQ1" s="43">
        <v>44549</v>
      </c>
      <c r="AR1" s="43">
        <v>44550</v>
      </c>
      <c r="AS1" s="43">
        <v>44551</v>
      </c>
      <c r="AT1" s="43">
        <v>44552</v>
      </c>
      <c r="AU1" s="43">
        <v>44553</v>
      </c>
      <c r="AV1" s="45">
        <v>44554</v>
      </c>
      <c r="AW1" s="43">
        <v>44555</v>
      </c>
      <c r="AX1" s="43">
        <v>44556</v>
      </c>
      <c r="AY1" s="43">
        <v>44557</v>
      </c>
      <c r="AZ1" s="43">
        <v>44558</v>
      </c>
      <c r="BA1" s="43">
        <v>44559</v>
      </c>
      <c r="BB1" s="43">
        <v>44560</v>
      </c>
      <c r="BC1" s="45">
        <v>44561</v>
      </c>
      <c r="BD1" s="43">
        <v>44562</v>
      </c>
      <c r="BE1" s="43">
        <v>44563</v>
      </c>
      <c r="BF1" s="43">
        <v>44564</v>
      </c>
      <c r="BG1" s="43">
        <v>44565</v>
      </c>
      <c r="BH1" s="43">
        <v>44566</v>
      </c>
      <c r="BI1" s="45">
        <v>44567</v>
      </c>
      <c r="BJ1" s="43">
        <v>44568</v>
      </c>
      <c r="BK1" s="46" t="s">
        <v>3</v>
      </c>
      <c r="BL1" s="47" t="s">
        <v>4</v>
      </c>
      <c r="BM1" s="48" t="s">
        <v>5</v>
      </c>
    </row>
    <row r="2" spans="1:65" x14ac:dyDescent="0.2">
      <c r="A2" s="6" t="s">
        <v>10</v>
      </c>
      <c r="B2" s="68" t="s">
        <v>7</v>
      </c>
      <c r="C2" s="68"/>
      <c r="D2" s="68"/>
      <c r="E2" s="16"/>
      <c r="F2" s="17" t="s">
        <v>46</v>
      </c>
      <c r="G2" s="49">
        <f>Netzplan!J2</f>
        <v>5</v>
      </c>
      <c r="H2" s="50">
        <f t="shared" ref="H2:H8" si="0">SUM(I2:BJ2)</f>
        <v>5</v>
      </c>
      <c r="I2" s="51">
        <v>1</v>
      </c>
      <c r="J2" s="51">
        <v>1</v>
      </c>
      <c r="K2" s="51">
        <v>1</v>
      </c>
      <c r="L2" s="51">
        <v>1</v>
      </c>
      <c r="M2" s="51">
        <v>1</v>
      </c>
      <c r="N2" s="52"/>
      <c r="O2" s="52"/>
      <c r="P2" s="52"/>
      <c r="Q2" s="52"/>
      <c r="R2" s="52"/>
      <c r="S2" s="53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4"/>
      <c r="AW2" s="52"/>
      <c r="AX2" s="52"/>
      <c r="AY2" s="52"/>
      <c r="AZ2" s="52"/>
      <c r="BA2" s="52"/>
      <c r="BB2" s="52"/>
      <c r="BC2" s="54"/>
      <c r="BD2" s="52"/>
      <c r="BE2" s="52"/>
      <c r="BF2" s="52"/>
      <c r="BG2" s="52"/>
      <c r="BH2" s="52"/>
      <c r="BI2" s="54"/>
      <c r="BJ2" s="7"/>
      <c r="BK2" s="46"/>
      <c r="BL2" s="47">
        <v>1</v>
      </c>
      <c r="BM2" s="48"/>
    </row>
    <row r="3" spans="1:65" x14ac:dyDescent="0.2">
      <c r="A3" s="8" t="s">
        <v>9</v>
      </c>
      <c r="B3" s="65" t="s">
        <v>6</v>
      </c>
      <c r="C3" s="65"/>
      <c r="D3" s="65"/>
      <c r="E3" s="21" t="s">
        <v>10</v>
      </c>
      <c r="F3" s="21" t="s">
        <v>48</v>
      </c>
      <c r="G3" s="49">
        <f>Netzplan!J3</f>
        <v>1</v>
      </c>
      <c r="H3" s="50">
        <f t="shared" si="0"/>
        <v>1</v>
      </c>
      <c r="I3" s="55"/>
      <c r="J3" s="55"/>
      <c r="K3" s="55"/>
      <c r="L3" s="55"/>
      <c r="M3" s="55"/>
      <c r="N3" s="55"/>
      <c r="O3" s="55"/>
      <c r="P3" s="56">
        <v>1</v>
      </c>
      <c r="Q3" s="55"/>
      <c r="R3" s="55"/>
      <c r="S3" s="57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8"/>
      <c r="AW3" s="55"/>
      <c r="AX3" s="55"/>
      <c r="AY3" s="55"/>
      <c r="AZ3" s="55"/>
      <c r="BA3" s="55"/>
      <c r="BB3" s="55"/>
      <c r="BC3" s="58"/>
      <c r="BD3" s="55"/>
      <c r="BE3" s="55"/>
      <c r="BF3" s="55"/>
      <c r="BG3" s="55"/>
      <c r="BH3" s="55"/>
      <c r="BI3" s="58"/>
      <c r="BJ3" s="9"/>
      <c r="BK3" s="46">
        <v>1</v>
      </c>
      <c r="BL3" s="47"/>
      <c r="BM3" s="48"/>
    </row>
    <row r="4" spans="1:65" x14ac:dyDescent="0.2">
      <c r="A4" s="8" t="s">
        <v>15</v>
      </c>
      <c r="B4" s="65" t="s">
        <v>12</v>
      </c>
      <c r="C4" s="65"/>
      <c r="D4" s="65"/>
      <c r="E4" s="21" t="s">
        <v>9</v>
      </c>
      <c r="F4" s="21" t="s">
        <v>27</v>
      </c>
      <c r="G4" s="49">
        <f>Netzplan!J4</f>
        <v>4</v>
      </c>
      <c r="H4" s="50">
        <f t="shared" si="0"/>
        <v>4</v>
      </c>
      <c r="I4" s="55"/>
      <c r="J4" s="55"/>
      <c r="K4" s="55"/>
      <c r="L4" s="55"/>
      <c r="M4" s="55"/>
      <c r="N4" s="55"/>
      <c r="O4" s="55"/>
      <c r="P4" s="55"/>
      <c r="Q4" s="56">
        <v>1</v>
      </c>
      <c r="R4" s="56">
        <v>1</v>
      </c>
      <c r="S4" s="59"/>
      <c r="T4" s="56">
        <v>1</v>
      </c>
      <c r="U4" s="55"/>
      <c r="V4" s="55"/>
      <c r="W4" s="55">
        <v>1</v>
      </c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8"/>
      <c r="AW4" s="55"/>
      <c r="AX4" s="55"/>
      <c r="AY4" s="55"/>
      <c r="AZ4" s="55"/>
      <c r="BA4" s="55"/>
      <c r="BB4" s="55"/>
      <c r="BC4" s="58"/>
      <c r="BD4" s="55"/>
      <c r="BE4" s="55"/>
      <c r="BF4" s="55"/>
      <c r="BG4" s="55"/>
      <c r="BH4" s="55"/>
      <c r="BI4" s="58"/>
      <c r="BJ4" s="9"/>
      <c r="BK4" s="46">
        <v>1</v>
      </c>
      <c r="BL4" s="47"/>
      <c r="BM4" s="48"/>
    </row>
    <row r="5" spans="1:65" x14ac:dyDescent="0.2">
      <c r="A5" s="8" t="s">
        <v>21</v>
      </c>
      <c r="B5" s="65" t="s">
        <v>18</v>
      </c>
      <c r="C5" s="65"/>
      <c r="D5" s="65"/>
      <c r="E5" s="21" t="s">
        <v>9</v>
      </c>
      <c r="F5" s="21" t="s">
        <v>26</v>
      </c>
      <c r="G5" s="49">
        <f>Netzplan!J5</f>
        <v>3</v>
      </c>
      <c r="H5" s="50">
        <f t="shared" si="0"/>
        <v>3</v>
      </c>
      <c r="I5" s="55"/>
      <c r="J5" s="55"/>
      <c r="K5" s="55"/>
      <c r="L5" s="55"/>
      <c r="M5" s="55"/>
      <c r="N5" s="55"/>
      <c r="O5" s="55"/>
      <c r="P5" s="55"/>
      <c r="Q5" s="56">
        <v>1</v>
      </c>
      <c r="R5" s="56">
        <v>1</v>
      </c>
      <c r="S5" s="59"/>
      <c r="T5" s="55">
        <v>1</v>
      </c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8"/>
      <c r="AW5" s="55"/>
      <c r="AX5" s="55"/>
      <c r="AY5" s="55"/>
      <c r="AZ5" s="55"/>
      <c r="BA5" s="55"/>
      <c r="BB5" s="55"/>
      <c r="BC5" s="58"/>
      <c r="BD5" s="55"/>
      <c r="BE5" s="55"/>
      <c r="BF5" s="55"/>
      <c r="BG5" s="55"/>
      <c r="BH5" s="55"/>
      <c r="BI5" s="58"/>
      <c r="BJ5" s="9"/>
      <c r="BK5" s="46">
        <v>1</v>
      </c>
      <c r="BL5" s="47"/>
      <c r="BM5" s="48"/>
    </row>
    <row r="6" spans="1:65" x14ac:dyDescent="0.2">
      <c r="A6" s="8" t="s">
        <v>26</v>
      </c>
      <c r="B6" s="65" t="s">
        <v>24</v>
      </c>
      <c r="C6" s="65"/>
      <c r="D6" s="65"/>
      <c r="E6" s="26" t="s">
        <v>21</v>
      </c>
      <c r="F6" s="26" t="s">
        <v>27</v>
      </c>
      <c r="G6" s="49">
        <f>Netzplan!J6</f>
        <v>5</v>
      </c>
      <c r="H6" s="50">
        <f t="shared" si="0"/>
        <v>5</v>
      </c>
      <c r="I6" s="55"/>
      <c r="J6" s="55"/>
      <c r="K6" s="55"/>
      <c r="L6" s="55"/>
      <c r="M6" s="55"/>
      <c r="N6" s="55"/>
      <c r="O6" s="55"/>
      <c r="P6" s="55"/>
      <c r="Q6" s="55"/>
      <c r="R6" s="55"/>
      <c r="S6" s="57"/>
      <c r="T6" s="56"/>
      <c r="U6" s="55"/>
      <c r="V6" s="55"/>
      <c r="W6" s="56">
        <v>1</v>
      </c>
      <c r="X6" s="56">
        <v>1</v>
      </c>
      <c r="Y6" s="56">
        <v>1</v>
      </c>
      <c r="Z6" s="56">
        <v>1</v>
      </c>
      <c r="AA6" s="60">
        <v>1</v>
      </c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8"/>
      <c r="AW6" s="55"/>
      <c r="AX6" s="55"/>
      <c r="AY6" s="55"/>
      <c r="AZ6" s="55"/>
      <c r="BA6" s="55"/>
      <c r="BB6" s="55"/>
      <c r="BC6" s="58"/>
      <c r="BD6" s="55"/>
      <c r="BE6" s="55"/>
      <c r="BF6" s="55"/>
      <c r="BG6" s="55"/>
      <c r="BH6" s="55"/>
      <c r="BI6" s="58"/>
      <c r="BJ6" s="9"/>
      <c r="BK6" s="46">
        <v>1</v>
      </c>
      <c r="BL6" s="47"/>
      <c r="BM6" s="48">
        <v>0.55000000000000004</v>
      </c>
    </row>
    <row r="7" spans="1:65" x14ac:dyDescent="0.2">
      <c r="A7" s="8" t="s">
        <v>16</v>
      </c>
      <c r="B7" s="65" t="s">
        <v>13</v>
      </c>
      <c r="C7" s="65"/>
      <c r="D7" s="65"/>
      <c r="E7" s="21" t="s">
        <v>10</v>
      </c>
      <c r="F7" s="21" t="s">
        <v>22</v>
      </c>
      <c r="G7" s="49">
        <f>Netzplan!J7</f>
        <v>1</v>
      </c>
      <c r="H7" s="50">
        <f t="shared" si="0"/>
        <v>1</v>
      </c>
      <c r="I7" s="55"/>
      <c r="J7" s="55"/>
      <c r="K7" s="55"/>
      <c r="L7" s="55"/>
      <c r="M7" s="55"/>
      <c r="N7" s="55"/>
      <c r="O7" s="55"/>
      <c r="P7" s="56">
        <v>1</v>
      </c>
      <c r="Q7" s="55"/>
      <c r="R7" s="55"/>
      <c r="S7" s="57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8"/>
      <c r="AW7" s="55"/>
      <c r="AX7" s="55"/>
      <c r="AY7" s="55"/>
      <c r="AZ7" s="55"/>
      <c r="BA7" s="55"/>
      <c r="BB7" s="55"/>
      <c r="BC7" s="58"/>
      <c r="BD7" s="55"/>
      <c r="BE7" s="55"/>
      <c r="BF7" s="55"/>
      <c r="BG7" s="55"/>
      <c r="BH7" s="55"/>
      <c r="BI7" s="58"/>
      <c r="BJ7" s="9"/>
      <c r="BK7" s="46"/>
      <c r="BL7" s="47">
        <v>1</v>
      </c>
      <c r="BM7" s="48"/>
    </row>
    <row r="8" spans="1:65" x14ac:dyDescent="0.2">
      <c r="A8" s="8" t="s">
        <v>22</v>
      </c>
      <c r="B8" s="65" t="s">
        <v>19</v>
      </c>
      <c r="C8" s="65"/>
      <c r="D8" s="65"/>
      <c r="E8" s="26" t="s">
        <v>16</v>
      </c>
      <c r="F8" s="26" t="s">
        <v>50</v>
      </c>
      <c r="G8" s="49">
        <f>Netzplan!J8</f>
        <v>3</v>
      </c>
      <c r="H8" s="50">
        <f t="shared" si="0"/>
        <v>3</v>
      </c>
      <c r="I8" s="55"/>
      <c r="J8" s="55"/>
      <c r="K8" s="55"/>
      <c r="L8" s="55"/>
      <c r="M8" s="55"/>
      <c r="N8" s="55"/>
      <c r="O8" s="55"/>
      <c r="P8" s="55"/>
      <c r="Q8" s="56">
        <v>1</v>
      </c>
      <c r="R8" s="56">
        <v>1</v>
      </c>
      <c r="S8" s="59">
        <v>1</v>
      </c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8"/>
      <c r="AW8" s="55"/>
      <c r="AX8" s="55"/>
      <c r="AY8" s="55"/>
      <c r="AZ8" s="55"/>
      <c r="BA8" s="55"/>
      <c r="BB8" s="55"/>
      <c r="BC8" s="58"/>
      <c r="BD8" s="55"/>
      <c r="BE8" s="55"/>
      <c r="BF8" s="55"/>
      <c r="BG8" s="55"/>
      <c r="BH8" s="55"/>
      <c r="BI8" s="58"/>
      <c r="BJ8" s="9"/>
      <c r="BK8" s="46"/>
      <c r="BL8" s="47">
        <v>1</v>
      </c>
      <c r="BM8" s="48"/>
    </row>
    <row r="9" spans="1:65" x14ac:dyDescent="0.2">
      <c r="A9" s="8"/>
      <c r="B9" s="77" t="s">
        <v>71</v>
      </c>
      <c r="C9" s="77"/>
      <c r="D9" s="77"/>
      <c r="E9" s="26"/>
      <c r="F9" s="26"/>
      <c r="G9" s="49"/>
      <c r="H9" s="50"/>
      <c r="I9" s="55"/>
      <c r="J9" s="55"/>
      <c r="K9" s="55"/>
      <c r="L9" s="55"/>
      <c r="M9" s="55"/>
      <c r="N9" s="55"/>
      <c r="O9" s="55"/>
      <c r="P9" s="55"/>
      <c r="Q9" s="56"/>
      <c r="R9" s="56"/>
      <c r="S9" s="59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8"/>
      <c r="AW9" s="55"/>
      <c r="AX9" s="55"/>
      <c r="AY9" s="55"/>
      <c r="AZ9" s="55"/>
      <c r="BA9" s="55"/>
      <c r="BB9" s="55"/>
      <c r="BC9" s="58"/>
      <c r="BD9" s="55"/>
      <c r="BE9" s="55"/>
      <c r="BF9" s="55"/>
      <c r="BG9" s="55"/>
      <c r="BH9" s="55"/>
      <c r="BI9" s="58"/>
      <c r="BJ9" s="9"/>
      <c r="BK9" s="46"/>
      <c r="BL9" s="47"/>
      <c r="BM9" s="48"/>
    </row>
    <row r="10" spans="1:65" x14ac:dyDescent="0.2">
      <c r="A10" s="8" t="s">
        <v>27</v>
      </c>
      <c r="B10" s="65" t="s">
        <v>25</v>
      </c>
      <c r="C10" s="65"/>
      <c r="D10" s="65"/>
      <c r="E10" s="26" t="s">
        <v>51</v>
      </c>
      <c r="F10" s="26" t="s">
        <v>29</v>
      </c>
      <c r="G10" s="49">
        <f>Netzplan!J9</f>
        <v>1</v>
      </c>
      <c r="H10" s="50">
        <f t="shared" ref="H10:H15" si="1">SUM(I10:BJ10)</f>
        <v>1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7"/>
      <c r="T10" s="55"/>
      <c r="U10" s="55"/>
      <c r="V10" s="55"/>
      <c r="W10" s="56"/>
      <c r="X10" s="56"/>
      <c r="Y10" s="56"/>
      <c r="Z10" s="56"/>
      <c r="AA10" s="9"/>
      <c r="AB10" s="55"/>
      <c r="AC10" s="55"/>
      <c r="AD10" s="56">
        <v>1</v>
      </c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8"/>
      <c r="AW10" s="55"/>
      <c r="AX10" s="55"/>
      <c r="AY10" s="55"/>
      <c r="AZ10" s="55"/>
      <c r="BA10" s="55"/>
      <c r="BB10" s="55"/>
      <c r="BC10" s="58"/>
      <c r="BD10" s="55"/>
      <c r="BE10" s="55"/>
      <c r="BF10" s="55"/>
      <c r="BG10" s="55"/>
      <c r="BH10" s="55"/>
      <c r="BI10" s="58"/>
      <c r="BJ10" s="9"/>
      <c r="BK10" s="46"/>
      <c r="BL10" s="47">
        <v>1</v>
      </c>
      <c r="BM10" s="48">
        <v>0.55000000000000004</v>
      </c>
    </row>
    <row r="11" spans="1:65" x14ac:dyDescent="0.2">
      <c r="A11" s="8" t="s">
        <v>29</v>
      </c>
      <c r="B11" s="65" t="s">
        <v>28</v>
      </c>
      <c r="C11" s="65"/>
      <c r="D11" s="65"/>
      <c r="E11" s="26" t="s">
        <v>27</v>
      </c>
      <c r="F11" s="26" t="s">
        <v>31</v>
      </c>
      <c r="G11" s="49">
        <f>Netzplan!J10</f>
        <v>1</v>
      </c>
      <c r="H11" s="50">
        <f t="shared" si="1"/>
        <v>1</v>
      </c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7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E11" s="9">
        <v>1</v>
      </c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8"/>
      <c r="AW11" s="55"/>
      <c r="AX11" s="55"/>
      <c r="AY11" s="55"/>
      <c r="AZ11" s="55"/>
      <c r="BA11" s="55"/>
      <c r="BB11" s="55"/>
      <c r="BC11" s="58"/>
      <c r="BD11" s="55"/>
      <c r="BE11" s="55"/>
      <c r="BF11" s="55"/>
      <c r="BG11" s="55"/>
      <c r="BH11" s="55"/>
      <c r="BI11" s="58"/>
      <c r="BJ11" s="9"/>
      <c r="BK11" s="46"/>
      <c r="BL11" s="47">
        <v>1</v>
      </c>
      <c r="BM11" s="48">
        <v>0.55000000000000004</v>
      </c>
    </row>
    <row r="12" spans="1:65" x14ac:dyDescent="0.2">
      <c r="A12" s="8" t="s">
        <v>31</v>
      </c>
      <c r="B12" s="65" t="s">
        <v>30</v>
      </c>
      <c r="C12" s="65"/>
      <c r="D12" s="65"/>
      <c r="E12" s="26" t="s">
        <v>29</v>
      </c>
      <c r="F12" s="26" t="s">
        <v>17</v>
      </c>
      <c r="G12" s="49">
        <f>Netzplan!J11</f>
        <v>1</v>
      </c>
      <c r="H12" s="50">
        <f t="shared" si="1"/>
        <v>1</v>
      </c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7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E12" s="9"/>
      <c r="AF12" s="55">
        <v>1</v>
      </c>
      <c r="AG12" s="56"/>
      <c r="AH12" s="56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8"/>
      <c r="AW12" s="55"/>
      <c r="AX12" s="55"/>
      <c r="AY12" s="55"/>
      <c r="AZ12" s="55"/>
      <c r="BA12" s="55"/>
      <c r="BB12" s="55"/>
      <c r="BC12" s="58"/>
      <c r="BD12" s="55"/>
      <c r="BE12" s="55"/>
      <c r="BF12" s="55"/>
      <c r="BG12" s="55"/>
      <c r="BH12" s="55"/>
      <c r="BI12" s="58"/>
      <c r="BJ12" s="9"/>
      <c r="BK12" s="46"/>
      <c r="BL12" s="47">
        <v>1</v>
      </c>
      <c r="BM12" s="48">
        <v>0.55000000000000004</v>
      </c>
    </row>
    <row r="13" spans="1:65" x14ac:dyDescent="0.2">
      <c r="A13" s="8" t="s">
        <v>11</v>
      </c>
      <c r="B13" s="65" t="s">
        <v>52</v>
      </c>
      <c r="C13" s="65"/>
      <c r="D13" s="65"/>
      <c r="E13" s="26" t="s">
        <v>22</v>
      </c>
      <c r="F13" s="26" t="s">
        <v>38</v>
      </c>
      <c r="G13" s="49">
        <f>Netzplan!J12</f>
        <v>22</v>
      </c>
      <c r="H13" s="50">
        <f t="shared" si="1"/>
        <v>22</v>
      </c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7"/>
      <c r="T13" s="56">
        <v>1</v>
      </c>
      <c r="U13" s="55"/>
      <c r="V13" s="55"/>
      <c r="W13" s="56">
        <v>1</v>
      </c>
      <c r="X13" s="56">
        <v>1</v>
      </c>
      <c r="Y13" s="56">
        <v>1</v>
      </c>
      <c r="Z13" s="56">
        <v>1</v>
      </c>
      <c r="AA13" s="60">
        <v>1</v>
      </c>
      <c r="AB13" s="55"/>
      <c r="AC13" s="55"/>
      <c r="AD13" s="56">
        <v>1</v>
      </c>
      <c r="AE13" s="56">
        <v>1</v>
      </c>
      <c r="AF13" s="56">
        <v>1</v>
      </c>
      <c r="AG13" s="56">
        <v>1</v>
      </c>
      <c r="AH13" s="56">
        <v>1</v>
      </c>
      <c r="AI13" s="55"/>
      <c r="AJ13" s="55"/>
      <c r="AK13" s="56">
        <v>1</v>
      </c>
      <c r="AL13" s="56">
        <v>1</v>
      </c>
      <c r="AM13" s="56">
        <v>1</v>
      </c>
      <c r="AN13" s="56">
        <v>1</v>
      </c>
      <c r="AO13" s="56">
        <v>1</v>
      </c>
      <c r="AP13" s="55"/>
      <c r="AQ13" s="55"/>
      <c r="AR13" s="56">
        <v>1</v>
      </c>
      <c r="AS13" s="56">
        <v>1</v>
      </c>
      <c r="AT13" s="56">
        <v>1</v>
      </c>
      <c r="AU13" s="56">
        <v>1</v>
      </c>
      <c r="AV13" s="58"/>
      <c r="AW13" s="55"/>
      <c r="AX13" s="55"/>
      <c r="AY13" s="56">
        <v>1</v>
      </c>
      <c r="AZ13" s="56">
        <v>1</v>
      </c>
      <c r="BA13" s="56"/>
      <c r="BB13" s="56"/>
      <c r="BC13" s="58"/>
      <c r="BD13" s="55"/>
      <c r="BE13" s="55"/>
      <c r="BF13" s="55"/>
      <c r="BG13" s="55"/>
      <c r="BH13" s="55"/>
      <c r="BI13" s="58"/>
      <c r="BJ13" s="9"/>
      <c r="BK13" s="46"/>
      <c r="BL13" s="47"/>
      <c r="BM13" s="48">
        <v>0.45</v>
      </c>
    </row>
    <row r="14" spans="1:65" x14ac:dyDescent="0.2">
      <c r="A14" s="8" t="s">
        <v>17</v>
      </c>
      <c r="B14" s="65" t="s">
        <v>14</v>
      </c>
      <c r="C14" s="65"/>
      <c r="D14" s="65"/>
      <c r="E14" s="26" t="s">
        <v>31</v>
      </c>
      <c r="F14" s="26" t="s">
        <v>35</v>
      </c>
      <c r="G14" s="49">
        <f>Netzplan!J13</f>
        <v>3</v>
      </c>
      <c r="H14" s="50">
        <f t="shared" si="1"/>
        <v>3</v>
      </c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7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9"/>
      <c r="AG14" s="55">
        <v>1</v>
      </c>
      <c r="AH14" s="55">
        <v>1</v>
      </c>
      <c r="AI14" s="55"/>
      <c r="AJ14" s="55"/>
      <c r="AK14" s="56">
        <v>1</v>
      </c>
      <c r="AL14" s="56"/>
      <c r="AM14" s="56"/>
      <c r="AN14" s="56"/>
      <c r="AO14" s="56"/>
      <c r="AP14" s="55"/>
      <c r="AQ14" s="55"/>
      <c r="AR14" s="55"/>
      <c r="AS14" s="55"/>
      <c r="AT14" s="55"/>
      <c r="AU14" s="55"/>
      <c r="AV14" s="58"/>
      <c r="AW14" s="55"/>
      <c r="AX14" s="55"/>
      <c r="AY14" s="55"/>
      <c r="AZ14" s="55"/>
      <c r="BA14" s="55"/>
      <c r="BB14" s="55"/>
      <c r="BC14" s="58"/>
      <c r="BD14" s="55"/>
      <c r="BE14" s="55"/>
      <c r="BF14" s="55"/>
      <c r="BG14" s="55"/>
      <c r="BH14" s="55"/>
      <c r="BI14" s="58"/>
      <c r="BJ14" s="9"/>
      <c r="BK14" s="46"/>
      <c r="BL14" s="47"/>
      <c r="BM14" s="48">
        <v>1</v>
      </c>
    </row>
    <row r="15" spans="1:65" x14ac:dyDescent="0.2">
      <c r="A15" s="8" t="s">
        <v>35</v>
      </c>
      <c r="B15" s="65" t="s">
        <v>34</v>
      </c>
      <c r="C15" s="65"/>
      <c r="D15" s="65"/>
      <c r="E15" s="26" t="s">
        <v>17</v>
      </c>
      <c r="F15" s="26" t="s">
        <v>23</v>
      </c>
      <c r="G15" s="49">
        <f>Netzplan!J14</f>
        <v>2</v>
      </c>
      <c r="H15" s="50">
        <f t="shared" si="1"/>
        <v>2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7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9"/>
      <c r="AI15" s="55"/>
      <c r="AJ15" s="55"/>
      <c r="AL15" s="55">
        <v>1</v>
      </c>
      <c r="AM15" s="55">
        <v>1</v>
      </c>
      <c r="AN15" s="55"/>
      <c r="AO15" s="56"/>
      <c r="AP15" s="55"/>
      <c r="AQ15" s="55"/>
      <c r="AR15" s="56"/>
      <c r="AS15" s="56"/>
      <c r="AT15" s="56"/>
      <c r="AU15" s="55"/>
      <c r="AV15" s="58"/>
      <c r="AW15" s="55"/>
      <c r="AX15" s="55"/>
      <c r="AY15" s="55"/>
      <c r="AZ15" s="55"/>
      <c r="BA15" s="55"/>
      <c r="BB15" s="55"/>
      <c r="BC15" s="58"/>
      <c r="BD15" s="55"/>
      <c r="BE15" s="55"/>
      <c r="BF15" s="55"/>
      <c r="BG15" s="55"/>
      <c r="BH15" s="55"/>
      <c r="BI15" s="58"/>
      <c r="BJ15" s="9"/>
      <c r="BK15" s="46"/>
      <c r="BL15" s="47">
        <v>1</v>
      </c>
      <c r="BM15" s="48">
        <v>0.55000000000000004</v>
      </c>
    </row>
    <row r="16" spans="1:65" x14ac:dyDescent="0.2">
      <c r="A16" s="8"/>
      <c r="B16" s="77" t="s">
        <v>72</v>
      </c>
      <c r="C16" s="77"/>
      <c r="D16" s="77"/>
      <c r="E16" s="26"/>
      <c r="F16" s="26"/>
      <c r="G16" s="49"/>
      <c r="H16" s="50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7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9"/>
      <c r="AI16" s="55"/>
      <c r="AJ16" s="55"/>
      <c r="AL16" s="55"/>
      <c r="AM16" s="55"/>
      <c r="AN16" s="55"/>
      <c r="AO16" s="56"/>
      <c r="AP16" s="55"/>
      <c r="AQ16" s="55"/>
      <c r="AR16" s="56"/>
      <c r="AS16" s="56"/>
      <c r="AT16" s="56"/>
      <c r="AU16" s="55"/>
      <c r="AV16" s="58"/>
      <c r="AW16" s="55"/>
      <c r="AX16" s="55"/>
      <c r="AY16" s="55"/>
      <c r="AZ16" s="55"/>
      <c r="BA16" s="55"/>
      <c r="BB16" s="55"/>
      <c r="BC16" s="58"/>
      <c r="BD16" s="55"/>
      <c r="BE16" s="55"/>
      <c r="BF16" s="55"/>
      <c r="BG16" s="55"/>
      <c r="BH16" s="55"/>
      <c r="BI16" s="58"/>
      <c r="BJ16" s="9"/>
      <c r="BK16" s="46"/>
      <c r="BL16" s="47"/>
      <c r="BM16" s="48">
        <v>0.55000000000000004</v>
      </c>
    </row>
    <row r="17" spans="1:65" x14ac:dyDescent="0.2">
      <c r="A17" s="8" t="s">
        <v>23</v>
      </c>
      <c r="B17" s="65" t="s">
        <v>20</v>
      </c>
      <c r="C17" s="65"/>
      <c r="D17" s="65"/>
      <c r="E17" s="26" t="s">
        <v>35</v>
      </c>
      <c r="F17" s="26" t="s">
        <v>37</v>
      </c>
      <c r="G17" s="49">
        <f>Netzplan!J15</f>
        <v>1</v>
      </c>
      <c r="H17" s="50">
        <f>SUM(I17:BJ17)</f>
        <v>1</v>
      </c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7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L17" s="55"/>
      <c r="AM17" s="9"/>
      <c r="AO17" s="55"/>
      <c r="AP17" s="55"/>
      <c r="AQ17" s="55"/>
      <c r="AR17" s="9">
        <v>1</v>
      </c>
      <c r="AS17" s="56"/>
      <c r="AT17" s="55"/>
      <c r="AU17" s="55"/>
      <c r="AV17" s="58"/>
      <c r="AW17" s="55"/>
      <c r="AX17" s="55"/>
      <c r="AY17" s="55"/>
      <c r="AZ17" s="55"/>
      <c r="BA17" s="55"/>
      <c r="BB17" s="55"/>
      <c r="BC17" s="58"/>
      <c r="BD17" s="55"/>
      <c r="BE17" s="55"/>
      <c r="BF17" s="55"/>
      <c r="BG17" s="55"/>
      <c r="BH17" s="55"/>
      <c r="BI17" s="58"/>
      <c r="BJ17" s="9"/>
      <c r="BK17" s="46"/>
      <c r="BL17" s="47"/>
      <c r="BM17" s="48">
        <v>1</v>
      </c>
    </row>
    <row r="18" spans="1:65" x14ac:dyDescent="0.2">
      <c r="A18" s="8" t="s">
        <v>37</v>
      </c>
      <c r="B18" s="65" t="s">
        <v>36</v>
      </c>
      <c r="C18" s="65"/>
      <c r="D18" s="65"/>
      <c r="E18" s="26" t="s">
        <v>23</v>
      </c>
      <c r="F18" s="26" t="s">
        <v>38</v>
      </c>
      <c r="G18" s="49">
        <f>Netzplan!J16</f>
        <v>3</v>
      </c>
      <c r="H18" s="50">
        <f>SUM(I18:BJ18)</f>
        <v>3</v>
      </c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7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9"/>
      <c r="AN18" s="9"/>
      <c r="AO18" s="9"/>
      <c r="AP18" s="55"/>
      <c r="AQ18" s="55"/>
      <c r="AR18" s="55"/>
      <c r="AS18" s="9">
        <v>1</v>
      </c>
      <c r="AT18" s="55">
        <v>1</v>
      </c>
      <c r="AU18" s="56">
        <v>1</v>
      </c>
      <c r="AV18" s="58"/>
      <c r="AW18" s="55"/>
      <c r="AX18" s="55"/>
      <c r="AY18" s="56"/>
      <c r="AZ18" s="56"/>
      <c r="BA18" s="56"/>
      <c r="BB18" s="55"/>
      <c r="BC18" s="58"/>
      <c r="BD18" s="55"/>
      <c r="BE18" s="55"/>
      <c r="BF18" s="55"/>
      <c r="BG18" s="55"/>
      <c r="BH18" s="55"/>
      <c r="BI18" s="58"/>
      <c r="BJ18" s="9"/>
      <c r="BK18" s="46"/>
      <c r="BL18" s="47">
        <v>1</v>
      </c>
      <c r="BM18" s="48">
        <v>0.55000000000000004</v>
      </c>
    </row>
    <row r="19" spans="1:65" x14ac:dyDescent="0.2">
      <c r="A19" s="8"/>
      <c r="B19" s="77" t="s">
        <v>73</v>
      </c>
      <c r="C19" s="77"/>
      <c r="D19" s="77"/>
      <c r="E19" s="26"/>
      <c r="F19" s="26"/>
      <c r="G19" s="49"/>
      <c r="H19" s="50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7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9"/>
      <c r="AN19" s="9"/>
      <c r="AO19" s="9"/>
      <c r="AP19" s="55"/>
      <c r="AQ19" s="55"/>
      <c r="AR19" s="55"/>
      <c r="AS19" s="9"/>
      <c r="AT19" s="55"/>
      <c r="AU19" s="56"/>
      <c r="AV19" s="58"/>
      <c r="AW19" s="55"/>
      <c r="AX19" s="55"/>
      <c r="AY19" s="56"/>
      <c r="AZ19" s="56"/>
      <c r="BA19" s="56"/>
      <c r="BB19" s="55"/>
      <c r="BC19" s="58"/>
      <c r="BD19" s="55"/>
      <c r="BE19" s="55"/>
      <c r="BF19" s="55"/>
      <c r="BG19" s="55"/>
      <c r="BH19" s="55"/>
      <c r="BI19" s="58"/>
      <c r="BJ19" s="9"/>
      <c r="BK19" s="46"/>
      <c r="BL19" s="47"/>
      <c r="BM19" s="48"/>
    </row>
    <row r="20" spans="1:65" x14ac:dyDescent="0.2">
      <c r="A20" s="10" t="s">
        <v>38</v>
      </c>
      <c r="B20" s="66" t="s">
        <v>39</v>
      </c>
      <c r="C20" s="66"/>
      <c r="D20" s="66"/>
      <c r="E20" s="28" t="s">
        <v>53</v>
      </c>
      <c r="F20" s="29"/>
      <c r="G20" s="49">
        <f>Netzplan!J17</f>
        <v>1</v>
      </c>
      <c r="H20" s="50">
        <f>SUM(I20:BJ20)</f>
        <v>1</v>
      </c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2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3"/>
      <c r="AW20" s="61"/>
      <c r="AX20" s="61"/>
      <c r="AY20" s="64"/>
      <c r="AZ20" s="64"/>
      <c r="BA20" s="61">
        <v>1</v>
      </c>
      <c r="BB20" s="61"/>
      <c r="BC20" s="63"/>
      <c r="BD20" s="61"/>
      <c r="BE20" s="61"/>
      <c r="BF20" s="61"/>
      <c r="BG20" s="61"/>
      <c r="BH20" s="61"/>
      <c r="BI20" s="63"/>
      <c r="BJ20" s="11"/>
      <c r="BK20" s="46"/>
      <c r="BL20" s="47">
        <v>1</v>
      </c>
      <c r="BM20" s="48"/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H2:H20">
    <cfRule type="expression" dxfId="2" priority="3">
      <formula>IF(H2&lt;&gt;G2,TRUE())</formula>
    </cfRule>
  </conditionalFormatting>
  <conditionalFormatting sqref="I1:BF10 I11:AC12 AE11:BF12 I13:BF14 AL15:BF16 I15:AJ17 AL17:AM17 AO17:BF17 I18:BF20">
    <cfRule type="expression" dxfId="1" priority="2">
      <formula>IF(OR(WEEKDAY(I$1)=7,WEEKDAY(I$1)=1),1,0)</formula>
    </cfRule>
  </conditionalFormatting>
  <conditionalFormatting sqref="I2:BF10 I11:AC12 AE11:BF12 I13:BF14 AL15:BF16 I15:AJ17 AL17:AM17 AO17:BF17 I18:BF20">
    <cfRule type="cellIs" dxfId="0" priority="4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PSP</vt:lpstr>
      <vt:lpstr>Netzplan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34</cp:revision>
  <dcterms:created xsi:type="dcterms:W3CDTF">2021-11-08T08:45:00Z</dcterms:created>
  <dcterms:modified xsi:type="dcterms:W3CDTF">2023-09-22T07:04:38Z</dcterms:modified>
  <dc:language>de-DE</dc:language>
</cp:coreProperties>
</file>