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El Sebi aka 1001\Desktop\"/>
    </mc:Choice>
  </mc:AlternateContent>
  <xr:revisionPtr revIDLastSave="0" documentId="8_{1EF174B2-5589-467B-BD4B-93C2854C55F4}" xr6:coauthVersionLast="47" xr6:coauthVersionMax="47" xr10:uidLastSave="{00000000-0000-0000-0000-000000000000}"/>
  <bookViews>
    <workbookView xWindow="-120" yWindow="-120" windowWidth="19440" windowHeight="15000" firstSheet="1" xr2:uid="{00000000-000D-0000-FFFF-FFFF00000000}"/>
  </bookViews>
  <sheets>
    <sheet name="Tareas" sheetId="1" r:id="rId1"/>
    <sheet name="Tipo de Tareas" sheetId="2" r:id="rId2"/>
    <sheet name="Configuración" sheetId="3" r:id="rId3"/>
  </sheets>
  <definedNames>
    <definedName name="rango_tipo_trabajo">'Tipo de Tareas'!$1:$10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H4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F14" i="1"/>
  <c r="H13" i="1"/>
  <c r="F13" i="1"/>
  <c r="G13" i="1" s="1"/>
  <c r="H12" i="1"/>
  <c r="G12" i="1"/>
  <c r="F12" i="1"/>
  <c r="F11" i="1"/>
  <c r="G10" i="1"/>
  <c r="F10" i="1"/>
  <c r="H10" i="1" s="1"/>
  <c r="F9" i="1"/>
  <c r="H9" i="1" s="1"/>
  <c r="F8" i="1"/>
  <c r="H8" i="1" s="1"/>
  <c r="F7" i="1"/>
  <c r="G6" i="1"/>
  <c r="H5" i="1"/>
  <c r="G5" i="1"/>
  <c r="I1" i="1"/>
  <c r="H11" i="1" l="1"/>
  <c r="G11" i="1"/>
  <c r="H7" i="1"/>
  <c r="G7" i="1"/>
  <c r="H14" i="1"/>
  <c r="G14" i="1"/>
  <c r="G9" i="1"/>
  <c r="I9" i="1" s="1"/>
  <c r="G8" i="1"/>
  <c r="I8" i="1" s="1"/>
  <c r="H6" i="1"/>
  <c r="I6" i="1" s="1"/>
  <c r="G4" i="1"/>
  <c r="I4" i="1" s="1"/>
  <c r="I17" i="1"/>
  <c r="I7" i="1"/>
  <c r="I5" i="1"/>
  <c r="I13" i="1"/>
  <c r="I21" i="1"/>
  <c r="I15" i="1"/>
  <c r="I10" i="1"/>
  <c r="I18" i="1"/>
  <c r="I16" i="1"/>
  <c r="I19" i="1"/>
  <c r="I11" i="1"/>
  <c r="I14" i="1"/>
  <c r="I22" i="1"/>
  <c r="I12" i="1"/>
  <c r="I20" i="1"/>
  <c r="G1" i="1" l="1"/>
</calcChain>
</file>

<file path=xl/sharedStrings.xml><?xml version="1.0" encoding="utf-8"?>
<sst xmlns="http://schemas.openxmlformats.org/spreadsheetml/2006/main" count="77" uniqueCount="50">
  <si>
    <t>CLIENTE</t>
  </si>
  <si>
    <t>Nombre del Cliente</t>
  </si>
  <si>
    <t xml:space="preserve">Khalil </t>
  </si>
  <si>
    <t>Emir</t>
  </si>
  <si>
    <t>Mohamed Naya</t>
  </si>
  <si>
    <t>TOTAL</t>
  </si>
  <si>
    <t>Días de trabajo</t>
  </si>
  <si>
    <t>Fecha</t>
  </si>
  <si>
    <t>Fecha de emisión</t>
  </si>
  <si>
    <t>Title</t>
  </si>
  <si>
    <t>Descripción</t>
  </si>
  <si>
    <t>Horas</t>
  </si>
  <si>
    <t>Precio</t>
  </si>
  <si>
    <t>Tipo</t>
  </si>
  <si>
    <t>Costo</t>
  </si>
  <si>
    <t>Administración</t>
  </si>
  <si>
    <t>Testeo</t>
  </si>
  <si>
    <t>Subtotal</t>
  </si>
  <si>
    <t>Primera Reunion Con el Cliente</t>
  </si>
  <si>
    <t>Nos Reunimos con el cliente para definir conceptos, la necesidad del cliente, las necesidades de los usuarios y cuantas paginas seran (5)</t>
  </si>
  <si>
    <t>Reunion</t>
  </si>
  <si>
    <t>Diseñando la Web</t>
  </si>
  <si>
    <t>Empezamos a diseñar las imágenes, fondos, fuentes que iran en la web para preparar el wireframe y mostrarselo al cliente</t>
  </si>
  <si>
    <t>Diseñador UX/UI</t>
  </si>
  <si>
    <t>Segunda reunion con el cliente</t>
  </si>
  <si>
    <t>Nos reunimos por segunda vez con el cliente para definir el diseño  y concretar el plazo de entrega que sera en 30 dias</t>
  </si>
  <si>
    <t>Desarrollo de la Web</t>
  </si>
  <si>
    <t>Empezamos a desarrollar la web agregangando los HTML para las 5 paginas y nos aseguramos de que funcionen bien todos los codigos.</t>
  </si>
  <si>
    <t>Desarrollador</t>
  </si>
  <si>
    <t>Agregamos los primeros estilizados, agregando fondo tipo de fuente, imagenes y procedemos a trabajar con la libreria bootstrap para armar el menu de las hamburguesas y el carusel del index</t>
  </si>
  <si>
    <t>Agregamos SASS para obtener un codigo CSS mas limpio y poder terminar con los ultimos detalles de la Web</t>
  </si>
  <si>
    <t>Testeo de la Web</t>
  </si>
  <si>
    <t>Comenzamos a Testear la Web para confirmar que este todo correcto, que los links anden bien y que no haya ningun tipo de bugs</t>
  </si>
  <si>
    <t>Tester QA</t>
  </si>
  <si>
    <t>Hosting y Mantenimiento de la Web</t>
  </si>
  <si>
    <t>El cliente nos contrata para hacerle hosting y mantenimiento de la Web durante 12 meses (dos veces por semana)</t>
  </si>
  <si>
    <t>Entrega de la pagina</t>
  </si>
  <si>
    <t>Nos reunimos con el cliente para entregarle el trabajo en tiempo y forma tal cual nos lo pidio</t>
  </si>
  <si>
    <t>Tipo de Trabajo</t>
  </si>
  <si>
    <t>Precio/Hora</t>
  </si>
  <si>
    <t>¿Incluye administración?</t>
  </si>
  <si>
    <t>¿Incluye Testeo?</t>
  </si>
  <si>
    <t>Maquetado</t>
  </si>
  <si>
    <t>Yes</t>
  </si>
  <si>
    <t>No</t>
  </si>
  <si>
    <t>Administrativo</t>
  </si>
  <si>
    <t>Valor</t>
  </si>
  <si>
    <r>
      <rPr>
        <b/>
        <sz val="10"/>
        <rFont val="Arial"/>
      </rPr>
      <t xml:space="preserve">Testing </t>
    </r>
    <r>
      <rPr>
        <sz val="10"/>
        <color rgb="FF000000"/>
        <rFont val="Arial"/>
      </rPr>
      <t>(% of tasks Hours)</t>
    </r>
  </si>
  <si>
    <r>
      <rPr>
        <b/>
        <sz val="10"/>
        <rFont val="Arial"/>
      </rPr>
      <t>Project Management</t>
    </r>
    <r>
      <rPr>
        <sz val="10"/>
        <color rgb="FF000000"/>
        <rFont val="Arial"/>
      </rPr>
      <t xml:space="preserve"> (% of task hours)</t>
    </r>
  </si>
  <si>
    <t>Horas por día de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</si>
</sst>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XDR&quot;* #,##0.00_-;\-&quot;XDR&quot;* #,##0.00_-;_-&quot;XDR&quot;* &quot;-&quot;??_-;_-@_-"/>
    <numFmt numFmtId="164" formatCode="[$€]#,##0.00"/>
    <numFmt numFmtId="165" formatCode="_-[$$-2C0A]\ * #,##0.00_-;\-[$$-2C0A]\ * #,##0.00_-;_-[$$-2C0A]\ * &quot;-&quot;??_-;_-@_-"/>
    <numFmt numFmtId="166" formatCode="_-[$$-409]* #,##0.00_ ;_-[$$-409]* \-#,##0.00\ ;_-[$$-409]* &quot;-&quot;??_ ;_-@_ "/>
  </numFmts>
  <fonts count="13">
    <font>
      <sz val="10"/>
      <color rgb="FF000000"/>
      <name val="Arial"/>
    </font>
    <font>
      <b/>
      <sz val="10"/>
      <color rgb="FFFFFFFF"/>
      <name val="Open Sans"/>
    </font>
    <font>
      <b/>
      <sz val="10"/>
      <color rgb="FF000000"/>
      <name val="Open Sans"/>
    </font>
    <font>
      <b/>
      <sz val="14"/>
      <color rgb="FFFFFFFF"/>
      <name val="Open Sans"/>
    </font>
    <font>
      <b/>
      <sz val="18"/>
      <name val="Open Sans"/>
    </font>
    <font>
      <b/>
      <sz val="10"/>
      <color rgb="FFFFFFFF"/>
      <name val="Arial"/>
    </font>
    <font>
      <sz val="10"/>
      <name val="Arial"/>
    </font>
    <font>
      <sz val="10"/>
      <color rgb="FF000000"/>
      <name val="Open Sans"/>
    </font>
    <font>
      <sz val="10"/>
      <name val="Open Sans"/>
    </font>
    <font>
      <b/>
      <sz val="10"/>
      <name val="Arial"/>
    </font>
    <font>
      <sz val="10"/>
      <color rgb="FF000000"/>
      <name val="Arial"/>
    </font>
    <font>
      <sz val="10"/>
      <name val="Open Sans"/>
      <family val="2"/>
    </font>
    <font>
      <sz val="9"/>
      <color rgb="FF00000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1A9FE0"/>
        <bgColor rgb="FF1A9FE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0" fillId="0" borderId="0" applyFont="0" applyFill="0" applyBorder="0" applyAlignment="0" applyProtection="0"/>
  </cellStyleXfs>
  <cellXfs count="42">
    <xf numFmtId="0" fontId="0" fillId="0" borderId="0" xfId="0"/>
    <xf numFmtId="0" fontId="1" fillId="2" borderId="0" xfId="0" applyFont="1" applyFill="1" applyAlignment="1">
      <alignment horizontal="right"/>
    </xf>
    <xf numFmtId="0" fontId="2" fillId="3" borderId="0" xfId="0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7" fillId="3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8" fillId="0" borderId="0" xfId="0" applyFont="1"/>
    <xf numFmtId="0" fontId="8" fillId="0" borderId="0" xfId="0" applyFont="1" applyAlignment="1">
      <alignment wrapText="1"/>
    </xf>
    <xf numFmtId="164" fontId="8" fillId="0" borderId="0" xfId="0" applyNumberFormat="1" applyFont="1"/>
    <xf numFmtId="164" fontId="8" fillId="0" borderId="0" xfId="0" applyNumberFormat="1" applyFont="1" applyAlignment="1">
      <alignment horizontal="center"/>
    </xf>
    <xf numFmtId="0" fontId="6" fillId="0" borderId="0" xfId="0" applyFont="1"/>
    <xf numFmtId="9" fontId="6" fillId="0" borderId="0" xfId="0" applyNumberFormat="1" applyFont="1"/>
    <xf numFmtId="165" fontId="8" fillId="4" borderId="0" xfId="0" applyNumberFormat="1" applyFont="1" applyFill="1"/>
    <xf numFmtId="165" fontId="8" fillId="4" borderId="0" xfId="0" applyNumberFormat="1" applyFont="1" applyFill="1" applyAlignment="1">
      <alignment horizontal="right"/>
    </xf>
    <xf numFmtId="165" fontId="8" fillId="0" borderId="0" xfId="0" applyNumberFormat="1" applyFont="1"/>
    <xf numFmtId="165" fontId="8" fillId="0" borderId="0" xfId="0" applyNumberFormat="1" applyFont="1" applyAlignment="1">
      <alignment horizontal="left"/>
    </xf>
    <xf numFmtId="165" fontId="8" fillId="0" borderId="0" xfId="1" applyNumberFormat="1" applyFont="1" applyAlignment="1"/>
    <xf numFmtId="0" fontId="8" fillId="0" borderId="0" xfId="0" applyFont="1" applyAlignment="1">
      <alignment horizontal="center" vertical="center"/>
    </xf>
    <xf numFmtId="165" fontId="8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/>
    </xf>
    <xf numFmtId="164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0" fontId="12" fillId="0" borderId="0" xfId="0" applyFont="1" applyAlignment="1">
      <alignment horizontal="center" vertical="center"/>
    </xf>
    <xf numFmtId="165" fontId="8" fillId="4" borderId="0" xfId="0" applyNumberFormat="1" applyFont="1" applyFill="1" applyAlignment="1">
      <alignment vertical="center"/>
    </xf>
    <xf numFmtId="166" fontId="8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right" vertical="center"/>
    </xf>
    <xf numFmtId="0" fontId="0" fillId="0" borderId="0" xfId="0" applyAlignment="1"/>
    <xf numFmtId="165" fontId="4" fillId="4" borderId="0" xfId="0" applyNumberFormat="1" applyFont="1" applyFill="1" applyAlignment="1">
      <alignment horizontal="center" vertical="center"/>
    </xf>
    <xf numFmtId="165" fontId="0" fillId="0" borderId="0" xfId="0" applyNumberFormat="1" applyAlignment="1"/>
  </cellXfs>
  <cellStyles count="2">
    <cellStyle name="Moneda" xfId="1" builtinId="4"/>
    <cellStyle name="Normal" xfId="0" builtinId="0"/>
  </cellStyles>
  <dxfs count="3">
    <dxf>
      <font>
        <b/>
        <color rgb="FF666666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134F5C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tabSelected="1" workbookViewId="0">
      <pane ySplit="3" topLeftCell="A4" activePane="bottomLeft" state="frozen"/>
      <selection pane="bottomLeft" activeCell="E4" sqref="E4"/>
    </sheetView>
  </sheetViews>
  <sheetFormatPr baseColWidth="10" defaultColWidth="12.5703125" defaultRowHeight="15.75" customHeight="1"/>
  <cols>
    <col min="1" max="1" width="20.5703125" customWidth="1"/>
    <col min="2" max="2" width="50.140625" customWidth="1"/>
    <col min="3" max="3" width="11.5703125" customWidth="1"/>
    <col min="5" max="5" width="21" customWidth="1"/>
    <col min="6" max="6" width="16.85546875" customWidth="1"/>
    <col min="7" max="7" width="28.42578125" customWidth="1"/>
    <col min="8" max="8" width="14.7109375" bestFit="1" customWidth="1"/>
    <col min="9" max="9" width="15.28515625" customWidth="1"/>
  </cols>
  <sheetData>
    <row r="1" spans="1:9" ht="15.75" customHeight="1">
      <c r="A1" s="1" t="s">
        <v>0</v>
      </c>
      <c r="B1" s="2" t="s">
        <v>1</v>
      </c>
      <c r="C1" s="32" t="s">
        <v>2</v>
      </c>
      <c r="D1" s="33" t="s">
        <v>3</v>
      </c>
      <c r="E1" s="32" t="s">
        <v>4</v>
      </c>
      <c r="F1" s="38" t="s">
        <v>5</v>
      </c>
      <c r="G1" s="40">
        <f>SUM(I4:I22)</f>
        <v>534903</v>
      </c>
      <c r="H1" s="4" t="s">
        <v>6</v>
      </c>
      <c r="I1" s="5">
        <f>ROUND(SUM(C:C) / Configuración!B4,0)</f>
        <v>79</v>
      </c>
    </row>
    <row r="2" spans="1:9" ht="15.75" customHeight="1">
      <c r="A2" s="1" t="s">
        <v>7</v>
      </c>
      <c r="B2" s="6" t="s">
        <v>8</v>
      </c>
      <c r="C2" s="34"/>
      <c r="D2" s="3"/>
      <c r="E2" s="34">
        <v>44819</v>
      </c>
      <c r="F2" s="39"/>
      <c r="G2" s="41"/>
    </row>
    <row r="3" spans="1:9" ht="15.75" customHeight="1">
      <c r="A3" s="7" t="s">
        <v>9</v>
      </c>
      <c r="B3" s="8" t="s">
        <v>10</v>
      </c>
      <c r="C3" s="7" t="s">
        <v>11</v>
      </c>
      <c r="D3" s="9" t="s">
        <v>12</v>
      </c>
      <c r="E3" s="7" t="s">
        <v>13</v>
      </c>
      <c r="F3" s="9" t="s">
        <v>14</v>
      </c>
      <c r="G3" s="9" t="s">
        <v>15</v>
      </c>
      <c r="H3" s="9" t="s">
        <v>16</v>
      </c>
      <c r="I3" s="9" t="s">
        <v>17</v>
      </c>
    </row>
    <row r="4" spans="1:9" s="23" customFormat="1" ht="46.5" customHeight="1">
      <c r="A4" s="24" t="s">
        <v>18</v>
      </c>
      <c r="B4" s="24" t="s">
        <v>19</v>
      </c>
      <c r="C4" s="21">
        <v>4</v>
      </c>
      <c r="D4" s="37"/>
      <c r="E4" s="25" t="s">
        <v>20</v>
      </c>
      <c r="F4" s="22">
        <f>IF(E7 = "",D4, C4* VLOOKUP(E4,'Tipo de Tareas'!$A$2:C22,3) + D4 )</f>
        <v>3400</v>
      </c>
      <c r="G4" s="22">
        <f>IFERROR(IF(VLOOKUP(E4,rango_tipo_trabajo,4, FALSE) = "Yes", F4*Configuración!$B$3,0),"")</f>
        <v>0</v>
      </c>
      <c r="H4" s="22">
        <f>IFERROR(IF(VLOOKUP(E4,rango_tipo_trabajo,5, FALSE) = "Yes", F4*Configuración!$B$2,0),"")</f>
        <v>0</v>
      </c>
      <c r="I4" s="22">
        <f>SUM(F4:H4)</f>
        <v>3400</v>
      </c>
    </row>
    <row r="5" spans="1:9" ht="49.5" customHeight="1">
      <c r="A5" s="27" t="s">
        <v>21</v>
      </c>
      <c r="B5" s="31" t="s">
        <v>22</v>
      </c>
      <c r="C5" s="21">
        <v>12</v>
      </c>
      <c r="D5" s="12"/>
      <c r="E5" s="21" t="s">
        <v>23</v>
      </c>
      <c r="F5" s="36">
        <f>IF(E5 = "",D5, C5* VLOOKUP(E5,'Tipo de Tareas'!$A$2:C22,3) + D7 )</f>
        <v>10200</v>
      </c>
      <c r="G5" s="16">
        <f>IFERROR(IF(VLOOKUP(E5,rango_tipo_trabajo,4, FALSE) = "Yes", F5*Configuración!$B$3,0),"")</f>
        <v>0</v>
      </c>
      <c r="H5" s="17">
        <f>IFERROR(IF(VLOOKUP(E5,rango_tipo_trabajo,5, FALSE) = "Yes", F5*Configuración!$B$2,0),"")</f>
        <v>0</v>
      </c>
      <c r="I5" s="22">
        <f t="shared" ref="I5:I22" si="0">IF(F5 = "","",SUM(F5:H5))</f>
        <v>10200</v>
      </c>
    </row>
    <row r="6" spans="1:9" ht="42" customHeight="1">
      <c r="A6" s="31" t="s">
        <v>24</v>
      </c>
      <c r="B6" s="31" t="s">
        <v>25</v>
      </c>
      <c r="C6" s="21">
        <v>4</v>
      </c>
      <c r="D6" s="12"/>
      <c r="E6" s="21" t="s">
        <v>20</v>
      </c>
      <c r="F6" s="22">
        <f>IF(E7 = "",D6, C6* VLOOKUP(E6,'Tipo de Tareas'!$A$2:C22,3) + D6 )</f>
        <v>3400</v>
      </c>
      <c r="G6" s="16">
        <f>IFERROR(IF(VLOOKUP(E6,rango_tipo_trabajo,4, FALSE) = "Yes", F6*Configuración!$B$3,0),"")</f>
        <v>0</v>
      </c>
      <c r="H6" s="17">
        <f>IFERROR(IF(VLOOKUP(E6,rango_tipo_trabajo,5, FALSE) = "Yes", F6*Configuración!$B$2,0),"")</f>
        <v>0</v>
      </c>
      <c r="I6" s="22">
        <f t="shared" si="0"/>
        <v>3400</v>
      </c>
    </row>
    <row r="7" spans="1:9" ht="48.75" customHeight="1">
      <c r="A7" s="27" t="s">
        <v>26</v>
      </c>
      <c r="B7" s="29" t="s">
        <v>27</v>
      </c>
      <c r="C7" s="21">
        <v>20</v>
      </c>
      <c r="D7" s="12"/>
      <c r="E7" s="21" t="s">
        <v>28</v>
      </c>
      <c r="F7" s="22">
        <f>IF(E7 = "",D7, C7* VLOOKUP(E7,'Tipo de Tareas'!$A$2:C22,3) + D7 )</f>
        <v>21400</v>
      </c>
      <c r="G7" s="22">
        <f>IFERROR(IF(VLOOKUP(E7,rango_tipo_trabajo,4, FALSE) = "Yes", F7*Configuración!$B$3,0),"")</f>
        <v>2140</v>
      </c>
      <c r="H7" s="22">
        <f>IFERROR(IF(VLOOKUP(E7,rango_tipo_trabajo,5, FALSE) = "Yes", F7*Configuración!$B$2,0),"")</f>
        <v>4280</v>
      </c>
      <c r="I7" s="22">
        <f t="shared" si="0"/>
        <v>27820</v>
      </c>
    </row>
    <row r="8" spans="1:9" ht="60.75" customHeight="1">
      <c r="A8" s="30" t="s">
        <v>26</v>
      </c>
      <c r="B8" s="31" t="s">
        <v>29</v>
      </c>
      <c r="C8" s="21">
        <v>30</v>
      </c>
      <c r="D8" s="12"/>
      <c r="E8" s="21" t="s">
        <v>28</v>
      </c>
      <c r="F8" s="22">
        <f>IF(E8 = "",D8, C8* VLOOKUP(E8,'Tipo de Tareas'!$A$2:C22,3) + D8 )</f>
        <v>32100</v>
      </c>
      <c r="G8" s="22">
        <f>IFERROR(IF(VLOOKUP(E8,rango_tipo_trabajo,4, FALSE) = "Yes", F8*Configuración!$B$3,0),"")</f>
        <v>3210</v>
      </c>
      <c r="H8" s="22">
        <f>IFERROR(IF(VLOOKUP(E8,rango_tipo_trabajo,5, FALSE) = "Yes", F8*Configuración!$B$2,0),"")</f>
        <v>6420</v>
      </c>
      <c r="I8" s="22">
        <f t="shared" si="0"/>
        <v>41730</v>
      </c>
    </row>
    <row r="9" spans="1:9" ht="65.25" customHeight="1">
      <c r="A9" s="28" t="s">
        <v>26</v>
      </c>
      <c r="B9" s="31" t="s">
        <v>30</v>
      </c>
      <c r="C9" s="21">
        <v>15</v>
      </c>
      <c r="D9" s="12"/>
      <c r="E9" s="35" t="s">
        <v>28</v>
      </c>
      <c r="F9" s="22">
        <f>IF(E9 = "",D9, C9* VLOOKUP(E9,'Tipo de Tareas'!$A$2:C22,3) + D9 )</f>
        <v>16050</v>
      </c>
      <c r="G9" s="22">
        <f>IFERROR(IF(VLOOKUP(E9,rango_tipo_trabajo,4, FALSE) = "Yes", F9*Configuración!$B$3,0),"")</f>
        <v>1605</v>
      </c>
      <c r="H9" s="22">
        <f>IFERROR(IF(VLOOKUP(E9,rango_tipo_trabajo,5, FALSE) = "Yes", F9*Configuración!$B$2,0),"")</f>
        <v>3210</v>
      </c>
      <c r="I9" s="22">
        <f t="shared" si="0"/>
        <v>20865</v>
      </c>
    </row>
    <row r="10" spans="1:9" ht="49.5" customHeight="1">
      <c r="A10" s="28" t="s">
        <v>31</v>
      </c>
      <c r="B10" s="31" t="s">
        <v>32</v>
      </c>
      <c r="C10" s="21">
        <v>20</v>
      </c>
      <c r="D10" s="12"/>
      <c r="E10" s="21" t="s">
        <v>33</v>
      </c>
      <c r="F10" s="22">
        <f>IF(E10 = "",D10, C10* VLOOKUP(E10,'Tipo de Tareas'!$A$2:C22,3) + D10 )</f>
        <v>22400</v>
      </c>
      <c r="G10" s="22">
        <f>IFERROR(IF(VLOOKUP(E10,rango_tipo_trabajo,4, FALSE) = "Yes", F10*Configuración!$B$3,0),"")</f>
        <v>0</v>
      </c>
      <c r="H10" s="22">
        <f>IFERROR(IF(VLOOKUP(E10,rango_tipo_trabajo,5, FALSE) = "Yes", F10*Configuración!$B$2,0),"")</f>
        <v>4480</v>
      </c>
      <c r="I10" s="22">
        <f t="shared" si="0"/>
        <v>26880</v>
      </c>
    </row>
    <row r="11" spans="1:9" ht="47.25" customHeight="1">
      <c r="A11" s="11" t="s">
        <v>34</v>
      </c>
      <c r="B11" s="31" t="s">
        <v>35</v>
      </c>
      <c r="C11" s="21">
        <v>288</v>
      </c>
      <c r="D11" s="12"/>
      <c r="E11" s="21" t="s">
        <v>28</v>
      </c>
      <c r="F11" s="36">
        <f>IF(E11 = "",D11, C11* VLOOKUP(E11,'Tipo de Tareas'!$A$2:C22,3) + D11 )</f>
        <v>308160</v>
      </c>
      <c r="G11" s="36">
        <f>IFERROR(IF(VLOOKUP(E11,rango_tipo_trabajo,4, FALSE) = "Yes", F11*Configuración!$B$3,0),"")</f>
        <v>30816</v>
      </c>
      <c r="H11" s="22">
        <f>IFERROR(IF(VLOOKUP(E11,rango_tipo_trabajo,5, FALSE) = "Yes", F11*Configuración!$B$2,0),"")</f>
        <v>61632</v>
      </c>
      <c r="I11" s="36">
        <f t="shared" si="0"/>
        <v>400608</v>
      </c>
    </row>
    <row r="12" spans="1:9" ht="42" customHeight="1">
      <c r="A12" s="28" t="s">
        <v>36</v>
      </c>
      <c r="B12" s="27" t="s">
        <v>37</v>
      </c>
      <c r="C12" s="10"/>
      <c r="D12" s="12"/>
      <c r="E12" s="10" t="s">
        <v>20</v>
      </c>
      <c r="F12" s="16">
        <f>IF(E12 = "",D12, C12* VLOOKUP(E12,'Tipo de Tareas'!$A$2:C22,3) + D12 )</f>
        <v>0</v>
      </c>
      <c r="G12" s="16">
        <f>IFERROR(IF(VLOOKUP(E12,rango_tipo_trabajo,4, FALSE) = "Yes", F12*Configuración!$B$3,0),"")</f>
        <v>0</v>
      </c>
      <c r="H12" s="17">
        <f>IFERROR(IF(VLOOKUP(E12,rango_tipo_trabajo,5, FALSE) = "Yes", F12*Configuración!$B$2,0),"")</f>
        <v>0</v>
      </c>
      <c r="I12" s="16">
        <f t="shared" si="0"/>
        <v>0</v>
      </c>
    </row>
    <row r="13" spans="1:9" ht="15.75" customHeight="1">
      <c r="A13" s="10"/>
      <c r="B13" s="11"/>
      <c r="C13" s="10"/>
      <c r="D13" s="12"/>
      <c r="E13" s="10" t="s">
        <v>20</v>
      </c>
      <c r="F13" s="16">
        <f>IF(E13 = "",D13, C13* VLOOKUP(E13,'Tipo de Tareas'!$A$2:C22,3) + D13 )</f>
        <v>0</v>
      </c>
      <c r="G13" s="16">
        <f>IFERROR(IF(VLOOKUP(E13,rango_tipo_trabajo,4, FALSE) = "Yes", F13*Configuración!$B$3,0),"")</f>
        <v>0</v>
      </c>
      <c r="H13" s="17">
        <f>IFERROR(IF(VLOOKUP(E13,rango_tipo_trabajo,5, FALSE) = "Yes", F13*Configuración!$B$2,0),"")</f>
        <v>0</v>
      </c>
      <c r="I13" s="16">
        <f t="shared" si="0"/>
        <v>0</v>
      </c>
    </row>
    <row r="14" spans="1:9" ht="15.75" customHeight="1">
      <c r="A14" s="10"/>
      <c r="B14" s="11"/>
      <c r="C14" s="10"/>
      <c r="D14" s="12"/>
      <c r="E14" s="10" t="s">
        <v>28</v>
      </c>
      <c r="F14" s="16">
        <f>IF(E14 = "",D14, C14* VLOOKUP(E14,'Tipo de Tareas'!$A$2:C22,3) + D14 )</f>
        <v>0</v>
      </c>
      <c r="G14" s="16">
        <f>IFERROR(IF(VLOOKUP(E14,rango_tipo_trabajo,4, FALSE) = "Yes", F14*Configuración!$B$3,0),"")</f>
        <v>0</v>
      </c>
      <c r="H14" s="17">
        <f>IFERROR(IF(VLOOKUP(E14,rango_tipo_trabajo,5, FALSE) = "Yes", F14*Configuración!$B$2,0),"")</f>
        <v>0</v>
      </c>
      <c r="I14" s="16">
        <f t="shared" si="0"/>
        <v>0</v>
      </c>
    </row>
    <row r="15" spans="1:9" ht="15.75" customHeight="1">
      <c r="A15" s="10"/>
      <c r="B15" s="11"/>
      <c r="C15" s="10"/>
      <c r="D15" s="12"/>
      <c r="E15" s="10"/>
      <c r="F15" s="16">
        <f>IF(E15 = "",D15, C15* VLOOKUP(E15,'Tipo de Tareas'!$A$2:C22,3) + D15 )</f>
        <v>0</v>
      </c>
      <c r="G15" s="16" t="str">
        <f>IFERROR(IF(VLOOKUP(E15,rango_tipo_trabajo,4, FALSE) = "Yes", F15*Configuración!$B$3,0),"")</f>
        <v/>
      </c>
      <c r="H15" s="17" t="str">
        <f>IFERROR(IF(VLOOKUP(E15,rango_tipo_trabajo,5, FALSE) = "Yes", F15*Configuración!$B$2,0),"")</f>
        <v/>
      </c>
      <c r="I15" s="16">
        <f t="shared" si="0"/>
        <v>0</v>
      </c>
    </row>
    <row r="16" spans="1:9" ht="15.75" customHeight="1">
      <c r="A16" s="10"/>
      <c r="B16" s="11"/>
      <c r="C16" s="10"/>
      <c r="D16" s="12"/>
      <c r="E16" s="10"/>
      <c r="F16" s="16">
        <f>IF(E16 = "",D16, C16* VLOOKUP(E16,'Tipo de Tareas'!$A$2:C22,3) + D16 )</f>
        <v>0</v>
      </c>
      <c r="G16" s="16" t="str">
        <f>IFERROR(IF(VLOOKUP(E16,rango_tipo_trabajo,4, FALSE) = "Yes", F16*Configuración!$B$3,0),"")</f>
        <v/>
      </c>
      <c r="H16" s="17" t="str">
        <f>IFERROR(IF(VLOOKUP(E16,rango_tipo_trabajo,5, FALSE) = "Yes", F16*Configuración!$B$2,0),"")</f>
        <v/>
      </c>
      <c r="I16" s="16">
        <f t="shared" si="0"/>
        <v>0</v>
      </c>
    </row>
    <row r="17" spans="1:9" ht="15.75" customHeight="1">
      <c r="A17" s="10"/>
      <c r="B17" s="11"/>
      <c r="C17" s="10"/>
      <c r="D17" s="12"/>
      <c r="E17" s="10"/>
      <c r="F17" s="16">
        <f>IF(E17 = "",D17, C17* VLOOKUP(E17,'Tipo de Tareas'!$A$2:C22,3) + D17 )</f>
        <v>0</v>
      </c>
      <c r="G17" s="16" t="str">
        <f>IFERROR(IF(VLOOKUP(E17,rango_tipo_trabajo,4, FALSE) = "Yes", F17*Configuración!$B$3,0),"")</f>
        <v/>
      </c>
      <c r="H17" s="17" t="str">
        <f>IFERROR(IF(VLOOKUP(E17,rango_tipo_trabajo,5, FALSE) = "Yes", F17*Configuración!$B$2,0),"")</f>
        <v/>
      </c>
      <c r="I17" s="16">
        <f t="shared" si="0"/>
        <v>0</v>
      </c>
    </row>
    <row r="18" spans="1:9" ht="15.75" customHeight="1">
      <c r="A18" s="10"/>
      <c r="B18" s="11"/>
      <c r="C18" s="10"/>
      <c r="D18" s="12"/>
      <c r="E18" s="10"/>
      <c r="F18" s="16">
        <f>IF(E18 = "",D18, C18* VLOOKUP(E18,'Tipo de Tareas'!$A$2:C22,3) + D18 )</f>
        <v>0</v>
      </c>
      <c r="G18" s="16" t="str">
        <f>IFERROR(IF(VLOOKUP(E18,rango_tipo_trabajo,4, FALSE) = "Yes", F18*Configuración!$B$3,0),"")</f>
        <v/>
      </c>
      <c r="H18" s="17" t="str">
        <f>IFERROR(IF(VLOOKUP(E18,rango_tipo_trabajo,5, FALSE) = "Yes", F18*Configuración!$B$2,0),"")</f>
        <v/>
      </c>
      <c r="I18" s="16">
        <f t="shared" si="0"/>
        <v>0</v>
      </c>
    </row>
    <row r="19" spans="1:9" ht="15.75" customHeight="1">
      <c r="A19" s="10"/>
      <c r="B19" s="11"/>
      <c r="C19" s="10"/>
      <c r="D19" s="12"/>
      <c r="E19" s="10"/>
      <c r="F19" s="16">
        <f>IF(E19 = "",D19, C19* VLOOKUP(E19,'Tipo de Tareas'!$A$2:C22,3) + D19 )</f>
        <v>0</v>
      </c>
      <c r="G19" s="16" t="str">
        <f>IFERROR(IF(VLOOKUP(E19,rango_tipo_trabajo,4, FALSE) = "Yes", F19*Configuración!$B$3,0),"")</f>
        <v/>
      </c>
      <c r="H19" s="17" t="str">
        <f>IFERROR(IF(VLOOKUP(E19,rango_tipo_trabajo,5, FALSE) = "Yes", F19*Configuración!$B$2,0),"")</f>
        <v/>
      </c>
      <c r="I19" s="16">
        <f t="shared" si="0"/>
        <v>0</v>
      </c>
    </row>
    <row r="20" spans="1:9" ht="15.75" customHeight="1">
      <c r="A20" s="10"/>
      <c r="B20" s="11"/>
      <c r="C20" s="10"/>
      <c r="D20" s="12"/>
      <c r="E20" s="10"/>
      <c r="F20" s="16">
        <f>IF(E20 = "",D20, C20* VLOOKUP(E20,'Tipo de Tareas'!$A$2:C22,3) + D20 )</f>
        <v>0</v>
      </c>
      <c r="G20" s="16" t="str">
        <f>IFERROR(IF(VLOOKUP(E20,rango_tipo_trabajo,4, FALSE) = "Yes", F20*Configuración!$B$3,0),"")</f>
        <v/>
      </c>
      <c r="H20" s="17" t="str">
        <f>IFERROR(IF(VLOOKUP(E20,rango_tipo_trabajo,5, FALSE) = "Yes", F20*Configuración!$B$2,0),"")</f>
        <v/>
      </c>
      <c r="I20" s="16">
        <f t="shared" si="0"/>
        <v>0</v>
      </c>
    </row>
    <row r="21" spans="1:9" ht="15.75" customHeight="1">
      <c r="A21" s="10"/>
      <c r="B21" s="11"/>
      <c r="C21" s="10"/>
      <c r="D21" s="12"/>
      <c r="E21" s="10"/>
      <c r="F21" s="16">
        <f>IF(E21 = "",D21, C21* VLOOKUP(E21,'Tipo de Tareas'!$A$2:C22,3) + D21 )</f>
        <v>0</v>
      </c>
      <c r="G21" s="16" t="str">
        <f>IFERROR(IF(VLOOKUP(E21,rango_tipo_trabajo,4, FALSE) = "Yes", F21*Configuración!$B$3,0),"")</f>
        <v/>
      </c>
      <c r="H21" s="17" t="str">
        <f>IFERROR(IF(VLOOKUP(E21,rango_tipo_trabajo,5, FALSE) = "Yes", F21*Configuración!$B$2,0),"")</f>
        <v/>
      </c>
      <c r="I21" s="16">
        <f t="shared" si="0"/>
        <v>0</v>
      </c>
    </row>
    <row r="22" spans="1:9" ht="15.75" customHeight="1">
      <c r="A22" s="10"/>
      <c r="B22" s="11"/>
      <c r="C22" s="10"/>
      <c r="D22" s="12"/>
      <c r="E22" s="10"/>
      <c r="F22" s="16">
        <f>IF(E22 = "",D22, C22* VLOOKUP(E22,'Tipo de Tareas'!$A$2:C22,3) + D22 )</f>
        <v>0</v>
      </c>
      <c r="G22" s="16" t="str">
        <f>IFERROR(IF(VLOOKUP(E22,rango_tipo_trabajo,4, FALSE) = "Yes", F22*Configuración!$B$3,0),"")</f>
        <v/>
      </c>
      <c r="H22" s="17" t="str">
        <f>IFERROR(IF(VLOOKUP(E22,rango_tipo_trabajo,5, FALSE) = "Yes", F22*Configuración!$B$2,0),"")</f>
        <v/>
      </c>
      <c r="I22" s="16">
        <f t="shared" si="0"/>
        <v>0</v>
      </c>
    </row>
  </sheetData>
  <mergeCells count="2">
    <mergeCell ref="F1:F2"/>
    <mergeCell ref="G1:G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'Tipo de Tareas'!$A$2:$A22</xm:f>
          </x14:formula1>
          <xm:sqref>E4:E22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"/>
  <sheetViews>
    <sheetView workbookViewId="0">
      <selection activeCell="C8" sqref="C8"/>
    </sheetView>
  </sheetViews>
  <sheetFormatPr baseColWidth="10" defaultColWidth="12.5703125" defaultRowHeight="15.75" customHeight="1"/>
  <cols>
    <col min="1" max="1" width="16.7109375" customWidth="1"/>
    <col min="2" max="2" width="15.42578125" customWidth="1"/>
    <col min="3" max="3" width="13" customWidth="1"/>
    <col min="4" max="4" width="21.140625" customWidth="1"/>
    <col min="5" max="5" width="14.5703125" customWidth="1"/>
  </cols>
  <sheetData>
    <row r="1" spans="1:5" ht="15.75" customHeight="1">
      <c r="A1" s="7" t="s">
        <v>38</v>
      </c>
      <c r="B1" s="7" t="s">
        <v>10</v>
      </c>
      <c r="C1" s="9" t="s">
        <v>39</v>
      </c>
      <c r="D1" s="9" t="s">
        <v>40</v>
      </c>
      <c r="E1" s="9" t="s">
        <v>41</v>
      </c>
    </row>
    <row r="2" spans="1:5" ht="15.75" customHeight="1">
      <c r="A2" s="10" t="s">
        <v>42</v>
      </c>
      <c r="B2" s="10"/>
      <c r="C2" s="18">
        <v>1800</v>
      </c>
      <c r="D2" s="13" t="s">
        <v>43</v>
      </c>
      <c r="E2" s="13" t="s">
        <v>44</v>
      </c>
    </row>
    <row r="3" spans="1:5" ht="15.75" customHeight="1">
      <c r="A3" s="10" t="s">
        <v>45</v>
      </c>
      <c r="B3" s="10"/>
      <c r="C3" s="18">
        <v>2200</v>
      </c>
      <c r="D3" s="13" t="s">
        <v>43</v>
      </c>
      <c r="E3" s="13" t="s">
        <v>44</v>
      </c>
    </row>
    <row r="4" spans="1:5" ht="15.75" customHeight="1">
      <c r="A4" s="10" t="s">
        <v>28</v>
      </c>
      <c r="B4" s="10"/>
      <c r="C4" s="19">
        <v>1070</v>
      </c>
      <c r="D4" s="13" t="s">
        <v>43</v>
      </c>
      <c r="E4" s="13" t="s">
        <v>43</v>
      </c>
    </row>
    <row r="5" spans="1:5" ht="15.75" customHeight="1">
      <c r="A5" s="26" t="s">
        <v>23</v>
      </c>
      <c r="B5" s="10"/>
      <c r="C5" s="20">
        <v>850</v>
      </c>
      <c r="D5" s="13" t="s">
        <v>44</v>
      </c>
      <c r="E5" s="13" t="s">
        <v>44</v>
      </c>
    </row>
    <row r="6" spans="1:5" ht="15.75" customHeight="1">
      <c r="A6" s="10" t="s">
        <v>33</v>
      </c>
      <c r="B6" s="10"/>
      <c r="C6" s="18">
        <v>1120</v>
      </c>
      <c r="D6" s="13" t="s">
        <v>44</v>
      </c>
      <c r="E6" s="13" t="s">
        <v>43</v>
      </c>
    </row>
    <row r="7" spans="1:5" ht="15.75" customHeight="1">
      <c r="A7" s="10" t="s">
        <v>20</v>
      </c>
      <c r="B7" s="10"/>
      <c r="C7" s="18">
        <v>0</v>
      </c>
      <c r="D7" s="13" t="s">
        <v>44</v>
      </c>
      <c r="E7" s="13" t="s">
        <v>44</v>
      </c>
    </row>
    <row r="8" spans="1:5" ht="15.75" customHeight="1">
      <c r="A8" s="26"/>
      <c r="B8" s="10"/>
      <c r="C8" s="18">
        <v>0</v>
      </c>
      <c r="D8" s="13" t="s">
        <v>44</v>
      </c>
      <c r="E8" s="13" t="s">
        <v>44</v>
      </c>
    </row>
    <row r="9" spans="1:5" ht="15.75" customHeight="1">
      <c r="A9" s="10"/>
      <c r="B9" s="10"/>
      <c r="C9" s="12"/>
      <c r="D9" s="13"/>
      <c r="E9" s="13"/>
    </row>
    <row r="10" spans="1:5" ht="15.75" customHeight="1">
      <c r="A10" s="10"/>
      <c r="B10" s="10"/>
      <c r="C10" s="12"/>
      <c r="D10" s="13"/>
      <c r="E10" s="13"/>
    </row>
  </sheetData>
  <conditionalFormatting sqref="D2:E10">
    <cfRule type="containsText" dxfId="2" priority="1" operator="containsText" text="Yes">
      <formula>NOT(ISERROR(SEARCH(("Yes"),(E2))))</formula>
    </cfRule>
  </conditionalFormatting>
  <conditionalFormatting sqref="D2:E10">
    <cfRule type="containsBlanks" dxfId="1" priority="2">
      <formula>LEN(TRIM(E2))=0</formula>
    </cfRule>
  </conditionalFormatting>
  <conditionalFormatting sqref="D2:E10">
    <cfRule type="containsText" dxfId="0" priority="3" operator="containsText" text="No">
      <formula>NOT(ISERROR(SEARCH(("No"),(E2))))</formula>
    </cfRule>
  </conditionalFormatting>
  <dataValidations count="1">
    <dataValidation type="list" allowBlank="1" showErrorMessage="1" sqref="D2:E10" xr:uid="{00000000-0002-0000-0100-000000000000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4"/>
  <sheetViews>
    <sheetView workbookViewId="0">
      <selection activeCell="B5" sqref="B5"/>
    </sheetView>
  </sheetViews>
  <sheetFormatPr baseColWidth="10" defaultColWidth="12.5703125" defaultRowHeight="15.75" customHeight="1"/>
  <cols>
    <col min="1" max="1" width="35.42578125" customWidth="1"/>
    <col min="2" max="2" width="9.42578125" customWidth="1"/>
  </cols>
  <sheetData>
    <row r="1" spans="1:2" ht="15.75" customHeight="1">
      <c r="A1" s="7" t="s">
        <v>10</v>
      </c>
      <c r="B1" s="7" t="s">
        <v>46</v>
      </c>
    </row>
    <row r="2" spans="1:2" ht="15.75" customHeight="1">
      <c r="A2" s="14" t="s">
        <v>47</v>
      </c>
      <c r="B2" s="15">
        <v>0.2</v>
      </c>
    </row>
    <row r="3" spans="1:2" ht="15.75" customHeight="1">
      <c r="A3" s="14" t="s">
        <v>48</v>
      </c>
      <c r="B3" s="15">
        <v>0.1</v>
      </c>
    </row>
    <row r="4" spans="1:2" ht="15.75" customHeight="1">
      <c r="A4" s="14" t="s">
        <v>49</v>
      </c>
      <c r="B4" s="14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Tareas</vt:lpstr>
      <vt:lpstr>Tipo de Tareas</vt:lpstr>
      <vt:lpstr>Configuración</vt:lpstr>
      <vt:lpstr>rango_tipo_trabajo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 Sebi aka 1001</dc:creator>
  <cp:keywords/>
  <dc:description/>
  <cp:lastModifiedBy>sebastian sanguinetti</cp:lastModifiedBy>
  <cp:revision/>
  <dcterms:created xsi:type="dcterms:W3CDTF">2022-09-13T04:00:15Z</dcterms:created>
  <dcterms:modified xsi:type="dcterms:W3CDTF">2022-09-13T04:03:59Z</dcterms:modified>
  <cp:category/>
  <cp:contentStatus/>
</cp:coreProperties>
</file>