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Names" sheetId="2" r:id="rId5"/>
    <sheet state="visible" name="2017 Data" sheetId="3" r:id="rId6"/>
    <sheet state="visible" name="2018 Data" sheetId="4" r:id="rId7"/>
    <sheet state="visible" name="Event1" sheetId="5" r:id="rId8"/>
    <sheet state="visible" name="Sheet21" sheetId="6" r:id="rId9"/>
    <sheet state="visible" name="Years Surfing" sheetId="7" r:id="rId10"/>
    <sheet state="visible" name="Event1 Assist" sheetId="8" r:id="rId11"/>
    <sheet state="visible" name="Event 2" sheetId="9" r:id="rId12"/>
    <sheet state="visible" name="Event2 Assist" sheetId="10" r:id="rId13"/>
    <sheet state="visible" name="Event 3" sheetId="11" r:id="rId14"/>
    <sheet state="visible" name="Stances" sheetId="12" r:id="rId15"/>
    <sheet state="visible" name="Event 4" sheetId="13" r:id="rId16"/>
    <sheet state="visible" name="Event 5" sheetId="14" r:id="rId17"/>
    <sheet state="visible" name="Event 6" sheetId="15" r:id="rId18"/>
    <sheet state="visible" name="Event7" sheetId="16" r:id="rId19"/>
    <sheet state="visible" name="Event8" sheetId="17" r:id="rId20"/>
    <sheet state="visible" name="Event 8" sheetId="18" r:id="rId21"/>
    <sheet state="visible" name="EVENT9" sheetId="19" r:id="rId22"/>
    <sheet state="visible" name="Event 9" sheetId="20" r:id="rId23"/>
    <sheet state="visible" name="E9 ASSIST" sheetId="21" r:id="rId24"/>
    <sheet state="visible" name="Event 10" sheetId="22" r:id="rId25"/>
    <sheet state="visible" name="Event 11" sheetId="23" r:id="rId26"/>
    <sheet state="visible" name="Event11" sheetId="24" r:id="rId27"/>
  </sheets>
  <definedNames>
    <definedName localSheetId="20" name="solver_cvg">0.0001</definedName>
    <definedName localSheetId="7" name="solver_cvg">0.0001</definedName>
    <definedName localSheetId="9" name="solver_cvg">0.0001</definedName>
    <definedName localSheetId="11" name="solver_cvg">0.0001</definedName>
    <definedName localSheetId="12" name="solver_cvg">0.0001</definedName>
    <definedName localSheetId="13" name="solver_cvg">0.0001</definedName>
    <definedName localSheetId="3" name="solver_cvg">0.0001</definedName>
    <definedName localSheetId="22" name="solver_cvg">0.0001</definedName>
    <definedName localSheetId="14" name="solver_cvg">0.0001</definedName>
    <definedName localSheetId="15" name="solver_cvg">0.0001</definedName>
    <definedName localSheetId="17" name="solver_cvg">0.0001</definedName>
    <definedName localSheetId="20" name="solver_drv">1</definedName>
    <definedName localSheetId="7" name="solver_drv">1</definedName>
    <definedName localSheetId="9" name="solver_drv">1</definedName>
    <definedName localSheetId="11" name="solver_drv">1</definedName>
    <definedName localSheetId="12" name="solver_drv">1</definedName>
    <definedName localSheetId="13" name="solver_drv">1</definedName>
    <definedName localSheetId="3" name="solver_drv">1</definedName>
    <definedName localSheetId="22" name="solver_drv">2</definedName>
    <definedName localSheetId="14" name="solver_drv">2</definedName>
    <definedName localSheetId="15" name="solver_drv">1</definedName>
    <definedName localSheetId="17" name="solver_drv">2</definedName>
    <definedName localSheetId="20" name="solver_eng">2</definedName>
    <definedName localSheetId="7" name="solver_eng">2</definedName>
    <definedName localSheetId="9" name="solver_eng">2</definedName>
    <definedName localSheetId="11" name="solver_eng">2</definedName>
    <definedName localSheetId="12" name="solver_eng">2</definedName>
    <definedName localSheetId="13" name="solver_eng">2</definedName>
    <definedName localSheetId="3" name="solver_eng">2</definedName>
    <definedName localSheetId="22" name="solver_eng">2</definedName>
    <definedName localSheetId="14" name="solver_eng">2</definedName>
    <definedName localSheetId="15" name="solver_eng">2</definedName>
    <definedName localSheetId="17" name="solver_eng">2</definedName>
    <definedName localSheetId="20" name="solver_est">1</definedName>
    <definedName localSheetId="7" name="solver_est">1</definedName>
    <definedName localSheetId="9" name="solver_est">1</definedName>
    <definedName localSheetId="11" name="solver_est">1</definedName>
    <definedName localSheetId="12" name="solver_est">1</definedName>
    <definedName localSheetId="13" name="solver_est">1</definedName>
    <definedName localSheetId="3" name="solver_est">1</definedName>
    <definedName localSheetId="22" name="solver_est">1</definedName>
    <definedName localSheetId="14" name="solver_est">1</definedName>
    <definedName localSheetId="15" name="solver_est">1</definedName>
    <definedName localSheetId="17" name="solver_est">1</definedName>
    <definedName localSheetId="20" name="solver_itr">2147483647</definedName>
    <definedName localSheetId="7" name="solver_itr">2147483647</definedName>
    <definedName localSheetId="9" name="solver_itr">2147483647</definedName>
    <definedName localSheetId="11" name="solver_itr">2147483647</definedName>
    <definedName localSheetId="12" name="solver_itr">2147483647</definedName>
    <definedName localSheetId="13" name="solver_itr">2147483647</definedName>
    <definedName localSheetId="3" name="solver_itr">2147483647</definedName>
    <definedName localSheetId="22" name="solver_itr">2147483647</definedName>
    <definedName localSheetId="14" name="solver_itr">2147483647</definedName>
    <definedName localSheetId="15" name="solver_itr">2147483647</definedName>
    <definedName localSheetId="17" name="solver_itr">2147483647</definedName>
    <definedName localSheetId="20" name="solver_mip">2147483647</definedName>
    <definedName localSheetId="7" name="solver_mip">2147483647</definedName>
    <definedName localSheetId="9" name="solver_mip">2147483647</definedName>
    <definedName localSheetId="11" name="solver_mip">2147483647</definedName>
    <definedName localSheetId="12" name="solver_mip">2147483647</definedName>
    <definedName localSheetId="13" name="solver_mip">2147483647</definedName>
    <definedName localSheetId="3" name="solver_mip">2147483647</definedName>
    <definedName localSheetId="22" name="solver_mip">2147483647</definedName>
    <definedName localSheetId="14" name="solver_mip">2147483647</definedName>
    <definedName localSheetId="15" name="solver_mip">2147483647</definedName>
    <definedName localSheetId="17" name="solver_mip">2147483647</definedName>
    <definedName localSheetId="20" name="solver_mni">30</definedName>
    <definedName localSheetId="7" name="solver_mni">30</definedName>
    <definedName localSheetId="9" name="solver_mni">30</definedName>
    <definedName localSheetId="11" name="solver_mni">30</definedName>
    <definedName localSheetId="12" name="solver_mni">30</definedName>
    <definedName localSheetId="13" name="solver_mni">30</definedName>
    <definedName localSheetId="3" name="solver_mni">30</definedName>
    <definedName localSheetId="22" name="solver_mni">30</definedName>
    <definedName localSheetId="14" name="solver_mni">30</definedName>
    <definedName localSheetId="15" name="solver_mni">30</definedName>
    <definedName localSheetId="17" name="solver_mni">30</definedName>
    <definedName localSheetId="20" name="solver_mrt">0.075</definedName>
    <definedName localSheetId="7" name="solver_mrt">0.075</definedName>
    <definedName localSheetId="9" name="solver_mrt">0.075</definedName>
    <definedName localSheetId="11" name="solver_mrt">0.075</definedName>
    <definedName localSheetId="12" name="solver_mrt">0.075</definedName>
    <definedName localSheetId="13" name="solver_mrt">0.075</definedName>
    <definedName localSheetId="3" name="solver_mrt">0.075</definedName>
    <definedName localSheetId="22" name="solver_mrt">0.075</definedName>
    <definedName localSheetId="14" name="solver_mrt">0.075</definedName>
    <definedName localSheetId="15" name="solver_mrt">0.075</definedName>
    <definedName localSheetId="17" name="solver_mrt">0.075</definedName>
    <definedName localSheetId="20" name="solver_msl">2</definedName>
    <definedName localSheetId="7" name="solver_msl">2</definedName>
    <definedName localSheetId="9" name="solver_msl">2</definedName>
    <definedName localSheetId="11" name="solver_msl">2</definedName>
    <definedName localSheetId="12" name="solver_msl">2</definedName>
    <definedName localSheetId="13" name="solver_msl">2</definedName>
    <definedName localSheetId="3" name="solver_msl">2</definedName>
    <definedName localSheetId="22" name="solver_msl">2</definedName>
    <definedName localSheetId="14" name="solver_msl">2</definedName>
    <definedName localSheetId="15" name="solver_msl">2</definedName>
    <definedName localSheetId="17" name="solver_msl">2</definedName>
    <definedName localSheetId="20" name="solver_neg">1</definedName>
    <definedName localSheetId="7" name="solver_neg">1</definedName>
    <definedName localSheetId="9" name="solver_neg">1</definedName>
    <definedName localSheetId="11" name="solver_neg">1</definedName>
    <definedName localSheetId="12" name="solver_neg">1</definedName>
    <definedName localSheetId="13" name="solver_neg">1</definedName>
    <definedName localSheetId="3" name="solver_neg">1</definedName>
    <definedName localSheetId="22" name="solver_neg">1</definedName>
    <definedName localSheetId="14" name="solver_neg">1</definedName>
    <definedName localSheetId="15" name="solver_neg">1</definedName>
    <definedName localSheetId="17" name="solver_neg">1</definedName>
    <definedName localSheetId="20" name="solver_nod">2147483647</definedName>
    <definedName localSheetId="7" name="solver_nod">2147483647</definedName>
    <definedName localSheetId="9" name="solver_nod">2147483647</definedName>
    <definedName localSheetId="11" name="solver_nod">2147483647</definedName>
    <definedName localSheetId="12" name="solver_nod">2147483647</definedName>
    <definedName localSheetId="13" name="solver_nod">2147483647</definedName>
    <definedName localSheetId="3" name="solver_nod">2147483647</definedName>
    <definedName localSheetId="22" name="solver_nod">2147483647</definedName>
    <definedName localSheetId="14" name="solver_nod">2147483647</definedName>
    <definedName localSheetId="15" name="solver_nod">2147483647</definedName>
    <definedName localSheetId="17" name="solver_nod">2147483647</definedName>
    <definedName localSheetId="20" name="solver_num">4</definedName>
    <definedName localSheetId="7" name="solver_num">4</definedName>
    <definedName localSheetId="9" name="solver_num">5</definedName>
    <definedName localSheetId="11" name="solver_num">5</definedName>
    <definedName localSheetId="12" name="solver_num">5</definedName>
    <definedName localSheetId="13" name="solver_num">9</definedName>
    <definedName localSheetId="3" name="solver_num">5</definedName>
    <definedName localSheetId="22" name="solver_num">10</definedName>
    <definedName localSheetId="14" name="solver_num">10</definedName>
    <definedName localSheetId="15" name="solver_num">4</definedName>
    <definedName localSheetId="17" name="solver_num">9</definedName>
    <definedName localSheetId="20" name="solver_nwt">1</definedName>
    <definedName localSheetId="7" name="solver_nwt">1</definedName>
    <definedName localSheetId="9" name="solver_nwt">1</definedName>
    <definedName localSheetId="11" name="solver_nwt">1</definedName>
    <definedName localSheetId="12" name="solver_nwt">1</definedName>
    <definedName localSheetId="13" name="solver_nwt">1</definedName>
    <definedName localSheetId="3" name="solver_nwt">1</definedName>
    <definedName localSheetId="22" name="solver_nwt">1</definedName>
    <definedName localSheetId="14" name="solver_nwt">1</definedName>
    <definedName localSheetId="15" name="solver_nwt">1</definedName>
    <definedName localSheetId="17" name="solver_nwt">1</definedName>
    <definedName localSheetId="20" name="solver_pre">0.000001</definedName>
    <definedName localSheetId="7" name="solver_pre">0.000001</definedName>
    <definedName localSheetId="9" name="solver_pre">0.000001</definedName>
    <definedName localSheetId="11" name="solver_pre">0.000001</definedName>
    <definedName localSheetId="12" name="solver_pre">0.000001</definedName>
    <definedName localSheetId="13" name="solver_pre">0.000001</definedName>
    <definedName localSheetId="3" name="solver_pre">0.000001</definedName>
    <definedName localSheetId="22" name="solver_pre">0.000001</definedName>
    <definedName localSheetId="14" name="solver_pre">0.000001</definedName>
    <definedName localSheetId="15" name="solver_pre">0.000001</definedName>
    <definedName localSheetId="17" name="solver_pre">0.000001</definedName>
    <definedName localSheetId="20" name="solver_rbv">1</definedName>
    <definedName localSheetId="7" name="solver_rbv">1</definedName>
    <definedName localSheetId="9" name="solver_rbv">1</definedName>
    <definedName localSheetId="11" name="solver_rbv">1</definedName>
    <definedName localSheetId="12" name="solver_rbv">1</definedName>
    <definedName localSheetId="13" name="solver_rbv">1</definedName>
    <definedName localSheetId="3" name="solver_rbv">1</definedName>
    <definedName localSheetId="22" name="solver_rbv">2</definedName>
    <definedName localSheetId="14" name="solver_rbv">2</definedName>
    <definedName localSheetId="15" name="solver_rbv">1</definedName>
    <definedName localSheetId="17" name="solver_rbv">2</definedName>
    <definedName localSheetId="11" name="solver_rel0">5</definedName>
    <definedName localSheetId="22" name="solver_rel0">1</definedName>
    <definedName localSheetId="17" name="solver_rel0">1</definedName>
    <definedName localSheetId="20" name="solver_rel1">5</definedName>
    <definedName localSheetId="7" name="solver_rel1">5</definedName>
    <definedName localSheetId="9" name="solver_rel1">5</definedName>
    <definedName localSheetId="11" name="solver_rel1">2</definedName>
    <definedName localSheetId="12" name="solver_rel1">3</definedName>
    <definedName localSheetId="13" name="solver_rel1">5</definedName>
    <definedName localSheetId="3" name="solver_rel1">5</definedName>
    <definedName localSheetId="22" name="solver_rel1">3</definedName>
    <definedName localSheetId="14" name="solver_rel1">5</definedName>
    <definedName localSheetId="15" name="solver_rel1">5</definedName>
    <definedName localSheetId="17" name="solver_rel1">3</definedName>
    <definedName localSheetId="22" name="solver_rel10">1</definedName>
    <definedName localSheetId="14" name="solver_rel10">1</definedName>
    <definedName localSheetId="17" name="solver_rel10">1</definedName>
    <definedName localSheetId="22" name="solver_rel11">1</definedName>
    <definedName localSheetId="14" name="solver_rel11">1</definedName>
    <definedName localSheetId="17" name="solver_rel11">1</definedName>
    <definedName localSheetId="22" name="solver_rel12">1</definedName>
    <definedName localSheetId="14" name="solver_rel12">1</definedName>
    <definedName localSheetId="17" name="solver_rel12">1</definedName>
    <definedName localSheetId="20" name="solver_rel2">1</definedName>
    <definedName localSheetId="7" name="solver_rel2">1</definedName>
    <definedName localSheetId="9" name="solver_rel2">1</definedName>
    <definedName localSheetId="11" name="solver_rel2">1</definedName>
    <definedName localSheetId="12" name="solver_rel2">1</definedName>
    <definedName localSheetId="13" name="solver_rel2">1</definedName>
    <definedName localSheetId="3" name="solver_rel2">1</definedName>
    <definedName localSheetId="22" name="solver_rel2">2</definedName>
    <definedName localSheetId="14" name="solver_rel2">1</definedName>
    <definedName localSheetId="15" name="solver_rel2">1</definedName>
    <definedName localSheetId="17" name="solver_rel2">5</definedName>
    <definedName localSheetId="20" name="solver_rel3">3</definedName>
    <definedName localSheetId="7" name="solver_rel3">2</definedName>
    <definedName localSheetId="9" name="solver_rel3">2</definedName>
    <definedName localSheetId="11" name="solver_rel3">5</definedName>
    <definedName localSheetId="12" name="solver_rel3">2</definedName>
    <definedName localSheetId="13" name="solver_rel3">5</definedName>
    <definedName localSheetId="3" name="solver_rel3">3</definedName>
    <definedName localSheetId="22" name="solver_rel3">2</definedName>
    <definedName localSheetId="14" name="solver_rel3">5</definedName>
    <definedName localSheetId="15" name="solver_rel3">3</definedName>
    <definedName localSheetId="17" name="solver_rel3">2</definedName>
    <definedName localSheetId="20" name="solver_rel4">2</definedName>
    <definedName localSheetId="7" name="solver_rel4">3</definedName>
    <definedName localSheetId="9" name="solver_rel4">3</definedName>
    <definedName localSheetId="11" name="solver_rel4">3</definedName>
    <definedName localSheetId="12" name="solver_rel4">5</definedName>
    <definedName localSheetId="13" name="solver_rel4">2</definedName>
    <definedName localSheetId="3" name="solver_rel4">3</definedName>
    <definedName localSheetId="22" name="solver_rel4">1</definedName>
    <definedName localSheetId="14" name="solver_rel4">2</definedName>
    <definedName localSheetId="15" name="solver_rel4">2</definedName>
    <definedName localSheetId="17" name="solver_rel4">2</definedName>
    <definedName localSheetId="9" name="solver_rel5">1</definedName>
    <definedName localSheetId="11" name="solver_rel5">3</definedName>
    <definedName localSheetId="12" name="solver_rel5">1</definedName>
    <definedName localSheetId="13" name="solver_rel5">3</definedName>
    <definedName localSheetId="3" name="solver_rel5">2</definedName>
    <definedName localSheetId="22" name="solver_rel5">1</definedName>
    <definedName localSheetId="14" name="solver_rel5">2</definedName>
    <definedName localSheetId="15" name="solver_rel5">2</definedName>
    <definedName localSheetId="17" name="solver_rel5">2</definedName>
    <definedName localSheetId="13" name="solver_rel6">3</definedName>
    <definedName localSheetId="22" name="solver_rel6">3</definedName>
    <definedName localSheetId="14" name="solver_rel6">2</definedName>
    <definedName localSheetId="15" name="solver_rel6">2</definedName>
    <definedName localSheetId="17" name="solver_rel6">3</definedName>
    <definedName localSheetId="13" name="solver_rel7">2</definedName>
    <definedName localSheetId="22" name="solver_rel7">2</definedName>
    <definedName localSheetId="14" name="solver_rel7">2</definedName>
    <definedName localSheetId="15" name="solver_rel7">2</definedName>
    <definedName localSheetId="17" name="solver_rel7">2</definedName>
    <definedName localSheetId="13" name="solver_rel8">2</definedName>
    <definedName localSheetId="22" name="solver_rel8">2</definedName>
    <definedName localSheetId="14" name="solver_rel8">1</definedName>
    <definedName localSheetId="15" name="solver_rel8">2</definedName>
    <definedName localSheetId="17" name="solver_rel8">1</definedName>
    <definedName localSheetId="13" name="solver_rel9">2</definedName>
    <definedName localSheetId="22" name="solver_rel9">5</definedName>
    <definedName localSheetId="14" name="solver_rel9">1</definedName>
    <definedName localSheetId="15" name="solver_rel9">2</definedName>
    <definedName localSheetId="17" name="solver_rel9">1</definedName>
    <definedName localSheetId="11" name="solver_rhs0">"binary"</definedName>
    <definedName localSheetId="20" name="solver_rhs1">"binary"</definedName>
    <definedName localSheetId="7" name="solver_rhs1">"binary"</definedName>
    <definedName localSheetId="9" name="solver_rhs1">"binary"</definedName>
    <definedName localSheetId="13" name="solver_rhs1">"binary"</definedName>
    <definedName localSheetId="3" name="solver_rhs1">"binary"</definedName>
    <definedName localSheetId="14" name="solver_rhs1">"binary"</definedName>
    <definedName localSheetId="15" name="solver_rhs1">"binary"</definedName>
    <definedName localSheetId="17" name="solver_rhs2">"binary"</definedName>
    <definedName localSheetId="11" name="solver_rhs3">"binary"</definedName>
    <definedName localSheetId="13" name="solver_rhs3">"binary"</definedName>
    <definedName localSheetId="22" name="solver_rhs3">1</definedName>
    <definedName localSheetId="14" name="solver_rhs3">"binary"</definedName>
    <definedName localSheetId="17" name="solver_rhs3">1</definedName>
    <definedName localSheetId="12" name="solver_rhs4">"binary"</definedName>
    <definedName localSheetId="14" name="solver_rhs4">1</definedName>
    <definedName localSheetId="22" name="solver_rhs9">"binary"</definedName>
    <definedName localSheetId="20" name="solver_rlx">2</definedName>
    <definedName localSheetId="7" name="solver_rlx">2</definedName>
    <definedName localSheetId="9" name="solver_rlx">2</definedName>
    <definedName localSheetId="11" name="solver_rlx">2</definedName>
    <definedName localSheetId="12" name="solver_rlx">2</definedName>
    <definedName localSheetId="13" name="solver_rlx">2</definedName>
    <definedName localSheetId="3" name="solver_rlx">2</definedName>
    <definedName localSheetId="22" name="solver_rlx">2</definedName>
    <definedName localSheetId="14" name="solver_rlx">2</definedName>
    <definedName localSheetId="15" name="solver_rlx">2</definedName>
    <definedName localSheetId="17" name="solver_rlx">2</definedName>
    <definedName localSheetId="20" name="solver_rsd">0</definedName>
    <definedName localSheetId="7" name="solver_rsd">0</definedName>
    <definedName localSheetId="9" name="solver_rsd">0</definedName>
    <definedName localSheetId="11" name="solver_rsd">0</definedName>
    <definedName localSheetId="12" name="solver_rsd">0</definedName>
    <definedName localSheetId="13" name="solver_rsd">0</definedName>
    <definedName localSheetId="3" name="solver_rsd">0</definedName>
    <definedName localSheetId="22" name="solver_rsd">0</definedName>
    <definedName localSheetId="14" name="solver_rsd">0</definedName>
    <definedName localSheetId="15" name="solver_rsd">0</definedName>
    <definedName localSheetId="17" name="solver_rsd">0</definedName>
    <definedName localSheetId="20" name="solver_scl">1</definedName>
    <definedName localSheetId="7" name="solver_scl">1</definedName>
    <definedName localSheetId="9" name="solver_scl">1</definedName>
    <definedName localSheetId="11" name="solver_scl">1</definedName>
    <definedName localSheetId="12" name="solver_scl">1</definedName>
    <definedName localSheetId="13" name="solver_scl">1</definedName>
    <definedName localSheetId="3" name="solver_scl">1</definedName>
    <definedName localSheetId="22" name="solver_scl">2</definedName>
    <definedName localSheetId="14" name="solver_scl">2</definedName>
    <definedName localSheetId="15" name="solver_scl">1</definedName>
    <definedName localSheetId="17" name="solver_scl">2</definedName>
    <definedName localSheetId="20" name="solver_sho">2</definedName>
    <definedName localSheetId="7" name="solver_sho">2</definedName>
    <definedName localSheetId="9" name="solver_sho">2</definedName>
    <definedName localSheetId="11" name="solver_sho">2</definedName>
    <definedName localSheetId="12" name="solver_sho">2</definedName>
    <definedName localSheetId="13" name="solver_sho">2</definedName>
    <definedName localSheetId="3" name="solver_sho">2</definedName>
    <definedName localSheetId="22" name="solver_sho">2</definedName>
    <definedName localSheetId="14" name="solver_sho">2</definedName>
    <definedName localSheetId="15" name="solver_sho">2</definedName>
    <definedName localSheetId="17" name="solver_sho">2</definedName>
    <definedName localSheetId="20" name="solver_ssz">100</definedName>
    <definedName localSheetId="7" name="solver_ssz">100</definedName>
    <definedName localSheetId="9" name="solver_ssz">100</definedName>
    <definedName localSheetId="11" name="solver_ssz">100</definedName>
    <definedName localSheetId="12" name="solver_ssz">100</definedName>
    <definedName localSheetId="13" name="solver_ssz">100</definedName>
    <definedName localSheetId="3" name="solver_ssz">100</definedName>
    <definedName localSheetId="22" name="solver_ssz">100</definedName>
    <definedName localSheetId="14" name="solver_ssz">100</definedName>
    <definedName localSheetId="15" name="solver_ssz">100</definedName>
    <definedName localSheetId="17" name="solver_ssz">100</definedName>
    <definedName localSheetId="20" name="solver_tim">2147483647</definedName>
    <definedName localSheetId="7" name="solver_tim">2147483647</definedName>
    <definedName localSheetId="9" name="solver_tim">2147483647</definedName>
    <definedName localSheetId="11" name="solver_tim">2147483647</definedName>
    <definedName localSheetId="12" name="solver_tim">2147483647</definedName>
    <definedName localSheetId="13" name="solver_tim">2147483647</definedName>
    <definedName localSheetId="3" name="solver_tim">2147483647</definedName>
    <definedName localSheetId="22" name="solver_tim">2147483647</definedName>
    <definedName localSheetId="14" name="solver_tim">2147483647</definedName>
    <definedName localSheetId="15" name="solver_tim">2147483647</definedName>
    <definedName localSheetId="17" name="solver_tim">2147483647</definedName>
    <definedName localSheetId="20" name="solver_tol">0.01</definedName>
    <definedName localSheetId="7" name="solver_tol">0.01</definedName>
    <definedName localSheetId="9" name="solver_tol">0.01</definedName>
    <definedName localSheetId="11" name="solver_tol">0.01</definedName>
    <definedName localSheetId="12" name="solver_tol">0.01</definedName>
    <definedName localSheetId="13" name="solver_tol">0.01</definedName>
    <definedName localSheetId="3" name="solver_tol">0.01</definedName>
    <definedName localSheetId="22" name="solver_tol">0.01</definedName>
    <definedName localSheetId="14" name="solver_tol">0.01</definedName>
    <definedName localSheetId="15" name="solver_tol">0.01</definedName>
    <definedName localSheetId="17" name="solver_tol">0.01</definedName>
    <definedName localSheetId="20" name="solver_typ">2</definedName>
    <definedName localSheetId="7" name="solver_typ">1</definedName>
    <definedName localSheetId="9" name="solver_typ">2</definedName>
    <definedName localSheetId="11" name="solver_typ">2</definedName>
    <definedName localSheetId="12" name="solver_typ">2</definedName>
    <definedName localSheetId="13" name="solver_typ">1</definedName>
    <definedName localSheetId="3" name="solver_typ">1</definedName>
    <definedName localSheetId="22" name="solver_typ">1</definedName>
    <definedName localSheetId="14" name="solver_typ">1</definedName>
    <definedName localSheetId="15" name="solver_typ">1</definedName>
    <definedName localSheetId="17" name="solver_typ">1</definedName>
    <definedName localSheetId="20" name="solver_val">0</definedName>
    <definedName localSheetId="7" name="solver_val">0</definedName>
    <definedName localSheetId="9" name="solver_val">0</definedName>
    <definedName localSheetId="11" name="solver_val">0</definedName>
    <definedName localSheetId="12" name="solver_val">0</definedName>
    <definedName localSheetId="13" name="solver_val">0</definedName>
    <definedName localSheetId="3" name="solver_val">0</definedName>
    <definedName localSheetId="22" name="solver_val">0</definedName>
    <definedName localSheetId="14" name="solver_val">0</definedName>
    <definedName localSheetId="15" name="solver_val">0</definedName>
    <definedName localSheetId="17" name="solver_val">0</definedName>
    <definedName localSheetId="20" name="solver_ver">3</definedName>
    <definedName localSheetId="7" name="solver_ver">3</definedName>
    <definedName localSheetId="9" name="solver_ver">3</definedName>
    <definedName localSheetId="11" name="solver_ver">3</definedName>
    <definedName localSheetId="12" name="solver_ver">3</definedName>
    <definedName localSheetId="13" name="solver_ver">3</definedName>
    <definedName localSheetId="3" name="solver_ver">3</definedName>
    <definedName localSheetId="22" name="solver_ver">3</definedName>
    <definedName localSheetId="14" name="solver_ver">3</definedName>
    <definedName localSheetId="15" name="solver_ver">3</definedName>
    <definedName localSheetId="17" name="solver_ver">3</definedName>
    <definedName localSheetId="23" name="solver_lhs11">Event11!$O$7</definedName>
    <definedName localSheetId="18" name="solver_rhs1">EVENT9!$H$2:$H$37</definedName>
    <definedName localSheetId="10" name="solver_lhs1">'Event 3'!$J$2:$K$37</definedName>
    <definedName localSheetId="21" name="solver_lhs2">'Event 10'!$H$2:$H$36</definedName>
    <definedName localSheetId="14" name="solver_lhs2">'Event 6'!$G$2:$G$35</definedName>
    <definedName localSheetId="13" name="solver_opt">'Event 5'!$N$3</definedName>
    <definedName localSheetId="14" name="solver_rhs2">'Event 6'!$F$2:$F$35</definedName>
    <definedName localSheetId="23" name="solver_rhs1">Event11!$H$2:$H$38</definedName>
    <definedName localSheetId="16" name="solver_lhs8">Event8!$M$8</definedName>
    <definedName localSheetId="16" name="solver_lhs2">Event8!$H$2:$H$37</definedName>
    <definedName localSheetId="18" name="solver_lhs8">EVENT9!$O$5</definedName>
    <definedName localSheetId="4" name="solver_opt">Event1!$M$2</definedName>
    <definedName localSheetId="21" name="solver_lhs4">'Event 10'!$M$8:$M$12</definedName>
    <definedName localSheetId="4" name="solver_lhs1">Event1!$I$2:$J$44</definedName>
    <definedName localSheetId="18" name="solver_lhs4">EVENT9!$M$10</definedName>
    <definedName localSheetId="13" name="solver_rhs1">'Event 5'!$P$4:$P$7</definedName>
    <definedName localSheetId="21" name="solver_lhs1">'Event 10'!$G$2:$H$36</definedName>
    <definedName localSheetId="10" name="solver_adj">'Event 3'!$J$2:$K$37</definedName>
    <definedName localSheetId="8" name="solver_rhs2">'Event 2'!$J$2:$J$38</definedName>
    <definedName localSheetId="13" name="solver_adj">'Event 5'!$J$2:$K$34</definedName>
    <definedName localSheetId="15" name="solver_rhs7">Event7!$O$9</definedName>
    <definedName localSheetId="15" name="solver_lhs10">Event7!$O$6</definedName>
    <definedName localSheetId="12" name="solver_rhs4">'Event 4'!$G$2:$G$37</definedName>
    <definedName localSheetId="16" name="solver_rhs6">Event8!$O$8</definedName>
    <definedName localSheetId="14" name="solver_lhs4">'Event 6'!$L$10</definedName>
    <definedName localSheetId="23" name="solver_rhs2">Event11!$O$10</definedName>
    <definedName localSheetId="23" name="solver_rhs7">Event11!$O$11</definedName>
    <definedName localSheetId="8" name="solver_rhs3">'Event 2'!$P$10:$P$13</definedName>
    <definedName localSheetId="18" name="solver_rhs11">EVENT9!$M$7</definedName>
    <definedName localSheetId="4" name="solver_rhs4">Event1!$O$6</definedName>
    <definedName localSheetId="18" name="solver_lhs0">EVENT9!$O$6</definedName>
    <definedName localSheetId="12" name="solver_adj">'Event 4'!$F$2:$G$37</definedName>
    <definedName localSheetId="15" name="solver_rhs10">Event7!$M$6</definedName>
    <definedName localSheetId="8" name="solver_lhs2">'Event 2'!$K$2:$K$38</definedName>
    <definedName localSheetId="4" name="solver_adj">Event1!$I$2:$J$44</definedName>
    <definedName localSheetId="18" name="solver_rhs6">EVENT9!$O$4</definedName>
    <definedName localSheetId="18" name="solver_lhs11">EVENT9!$O$7</definedName>
    <definedName localSheetId="16" name="solver_lhs7">Event8!$M$8</definedName>
    <definedName localSheetId="23" name="solver_lhs3">Event11!$H$39</definedName>
    <definedName localSheetId="21" name="solver_rhs3">'Event 10'!$O$4:$O$6</definedName>
    <definedName localSheetId="4" name="solver_rhs3">Event1!$O$3:$O$5</definedName>
    <definedName localSheetId="4" name="solver_lhs3">Event1!$M$3:$M$5</definedName>
    <definedName localSheetId="16" name="solver_rhs5">Event8!$O$8</definedName>
    <definedName localSheetId="23" name="solver_rhs4">Event11!$M$6</definedName>
    <definedName localSheetId="12" name="solver_lhs4">'Event 4'!$F$2:$F$37</definedName>
    <definedName localSheetId="10" name="solver_lhs2">'Event 3'!$K$2:$K$37</definedName>
    <definedName localSheetId="13" name="solver_lhs4">'Event 5'!$J$2:$K$34</definedName>
    <definedName localSheetId="14" name="solver_lhs9">'Event 6'!$L$8</definedName>
    <definedName localSheetId="18" name="solver_rhs12">EVENT9!$M$7</definedName>
    <definedName localSheetId="15" name="solver_lhs5">Event7!$M$10</definedName>
    <definedName localSheetId="10" name="solver_rhs5">'Event 3'!$N$4:$N$8</definedName>
    <definedName localSheetId="16" name="solver_opt">Event8!$N$2</definedName>
    <definedName localSheetId="14" name="solver_lhs5">'Event 6'!$L$4</definedName>
    <definedName localSheetId="23" name="solver_rhs10">Event11!$M$5</definedName>
    <definedName localSheetId="18" name="solver_lhs2">EVENT9!$G$2:$H$37</definedName>
    <definedName localSheetId="21" name="solver_adj">'Event 10'!$G$2:$H$36</definedName>
    <definedName localSheetId="14" name="solver_rhs6">'Event 6'!$N$5</definedName>
    <definedName localSheetId="23" name="solver_lhs8">Event11!$M$9</definedName>
    <definedName localSheetId="23" name="solver_rhs5">Event11!$M$5</definedName>
    <definedName localSheetId="12" name="solver_rhs2">'Event 4'!$K$4:$K$8</definedName>
    <definedName localSheetId="15" name="solver_lhs11">Event7!$O$7</definedName>
    <definedName localSheetId="16" name="solver_adj">Event8!$G$2:$H$37</definedName>
    <definedName localSheetId="14" name="solver_lhs1">'Event 6'!$F$2:$F$35</definedName>
    <definedName localSheetId="18" name="solver_rhs4">EVENT9!$O$10</definedName>
    <definedName localSheetId="14" name="solver_rhs9">'Event 6'!$N$8</definedName>
    <definedName localSheetId="14" name="solver_rhs8">'Event 6'!$N$7</definedName>
    <definedName localSheetId="18" name="solver_adj">EVENT9!$G$2:$H$37</definedName>
    <definedName localSheetId="23" name="solver_lhs12">Event11!$O$7</definedName>
    <definedName localSheetId="14" name="solver_lhs6">'Event 6'!$L$5</definedName>
    <definedName localSheetId="15" name="solver_rhs9">Event7!$M$5</definedName>
    <definedName localSheetId="18" name="solver_lhs3">EVENT9!$H$38</definedName>
    <definedName localSheetId="16" name="solver_rhs9">Event8!$O$8</definedName>
    <definedName localSheetId="15" name="solver_lhs9">Event7!$O$5</definedName>
    <definedName localSheetId="14" name="solver_lhs3">'Event 6'!$G$2:$G$35</definedName>
    <definedName localSheetId="12" name="solver_lhs0">'Event 4'!$F$2:$G$37</definedName>
    <definedName localSheetId="18" name="solver_rhs10">EVENT9!$M$6</definedName>
    <definedName localSheetId="16" name="solver_lhs4">Event8!$M$6:$M$10</definedName>
    <definedName localSheetId="15" name="solver_opt">Event7!$M$2</definedName>
    <definedName localSheetId="10" name="solver_rhs4">'Event 3'!$P$4:$P$7</definedName>
    <definedName localSheetId="18" name="solver_lhs1">EVENT9!$G$2:$G$37</definedName>
    <definedName localSheetId="23" name="solver_rhs6">Event11!$O$4</definedName>
    <definedName localSheetId="23" name="solver_lhs10">Event11!$O$5</definedName>
    <definedName localSheetId="21" name="solver_opt">'Event 10'!$M$3</definedName>
    <definedName localSheetId="23" name="solver_lhs1">Event11!$G$2:$G$38</definedName>
    <definedName localSheetId="18" name="solver_rhs7">EVENT9!$O$9</definedName>
    <definedName localSheetId="12" name="solver_rhs5">'Event 4'!$M$4:$M$7</definedName>
    <definedName localSheetId="13" name="solver_lhs5">'Event 5'!$P$4:$P$8</definedName>
    <definedName localSheetId="12" name="solver_opt">'Event 4'!$K$3</definedName>
    <definedName localSheetId="15" name="solver_rhs12">Event7!$M$7</definedName>
    <definedName localSheetId="18" name="solver_rhs0">EVENT9!$M$6</definedName>
    <definedName localSheetId="21" name="solver_rhs4">'Event 10'!$O$8:$O$12</definedName>
    <definedName localSheetId="23" name="solver_lhs7">Event11!$M$11</definedName>
    <definedName localSheetId="16" name="solver_lhs6">Event8!$M$8</definedName>
    <definedName localSheetId="13" name="solver_rhs2">'Event 5'!$J$2:$J$34</definedName>
    <definedName localSheetId="12" name="solver_rhs1">'Event 4'!$M$9:$M$12</definedName>
    <definedName localSheetId="14" name="solver_adj">'Event 6'!$F$2:$G$35</definedName>
    <definedName localSheetId="16" name="solver_lhs5">Event8!$M$8</definedName>
    <definedName localSheetId="15" name="solver_lhs1">Event7!$G$2:$G$37</definedName>
    <definedName localSheetId="18" name="solver_lhs10">EVENT9!$O$6</definedName>
    <definedName localSheetId="16" name="solver_lhs3">Event8!$M$3:$M$5</definedName>
    <definedName localSheetId="13" name="solver_rhs5">'Event 5'!$N$4:$N$8</definedName>
    <definedName localSheetId="16" name="solver_lhs9">Event8!$M$8</definedName>
    <definedName localSheetId="23" name="solver_lhs0">Event11!$O$6</definedName>
    <definedName localSheetId="12" name="solver_lhs1">'Event 4'!$K$9:$K$12</definedName>
    <definedName localSheetId="15" name="solver_rhs5">Event7!$O$10</definedName>
    <definedName localSheetId="14" name="solver_lhs8">'Event 6'!$L$7</definedName>
    <definedName localSheetId="16" name="solver_rhs7">Event8!$O$8</definedName>
    <definedName localSheetId="15" name="solver_rhs6">Event7!$O$11</definedName>
    <definedName localSheetId="23" name="solver_rhs8">Event11!$O$9</definedName>
    <definedName localSheetId="23" name="solver_lhs5">Event11!$O$5</definedName>
    <definedName localSheetId="15" name="solver_lhs7">Event7!$M$9</definedName>
    <definedName localSheetId="4" name="solver_rhs2">Event1!$I$2:$I$44</definedName>
    <definedName localSheetId="15" name="solver_rhs2">Event7!$G$2:$G$37</definedName>
    <definedName localSheetId="13" name="solver_lhs3">'Event 5'!$N$9:$N$12</definedName>
    <definedName localSheetId="14" name="solver_lhs7">'Event 6'!$L$6</definedName>
    <definedName localSheetId="15" name="solver_rhs11">Event7!$M$7</definedName>
    <definedName localSheetId="8" name="solver_opt">'Event 2'!$N$3</definedName>
    <definedName localSheetId="23" name="solver_rhs11">Event11!$M$7</definedName>
    <definedName localSheetId="16" name="solver_rhs8">Event8!$O$8</definedName>
    <definedName localSheetId="12" name="solver_lhs5">'Event 4'!$K$4:$K$7</definedName>
    <definedName localSheetId="15" name="solver_lhs2">Event7!$H$2:$H$37</definedName>
    <definedName localSheetId="15" name="solver_lhs8">Event7!$O$4</definedName>
    <definedName localSheetId="23" name="solver_rhs0">Event11!$M$6</definedName>
    <definedName localSheetId="8" name="solver_lhs3">'Event 2'!$N$10:$N$13</definedName>
    <definedName localSheetId="15" name="solver_lhs3">Event7!$H$2:$H$37</definedName>
    <definedName localSheetId="12" name="solver_lhs3">'Event 4'!$F$2:$G$37</definedName>
    <definedName localSheetId="23" name="solver_lhs6">Event11!$M$4</definedName>
    <definedName localSheetId="15" name="solver_lhs12">Event7!$O$7</definedName>
    <definedName localSheetId="23" name="solver_lhs9">Event11!$G$2:$H$38</definedName>
    <definedName localSheetId="8" name="solver_rhs4">'Event 2'!$P$4:$P$8</definedName>
    <definedName localSheetId="10" name="solver_lhs3">'Event 3'!$N$9:$N$12</definedName>
    <definedName localSheetId="10" name="solver_rhs2">'Event 3'!$J$2:$J$37</definedName>
    <definedName localSheetId="16" name="solver_rhs2">Event8!$G$2:$G$37</definedName>
    <definedName localSheetId="18" name="solver_rhs9">EVENT9!$M$6</definedName>
    <definedName localSheetId="23" name="solver_rhs12">Event11!$M$7</definedName>
    <definedName localSheetId="8" name="solver_adj">'Event 2'!$J$2:$K$38</definedName>
    <definedName localSheetId="15" name="solver_rhs8">Event7!$M$4</definedName>
    <definedName localSheetId="23" name="solver_opt">Event11!$M$2</definedName>
    <definedName localSheetId="14" name="solver_rhs7">'Event 6'!$N$6</definedName>
    <definedName localSheetId="18" name="solver_rhs5">EVENT9!$O$11</definedName>
    <definedName localSheetId="16" name="solver_lhs1">Event8!$G$2:$H$37</definedName>
    <definedName localSheetId="13" name="solver_rhs3">'Event 5'!$P$9:$P$12</definedName>
    <definedName localSheetId="15" name="solver_lhs4">Event7!$H$39</definedName>
    <definedName localSheetId="18" name="solver_lhs5">EVENT9!$M$11</definedName>
    <definedName localSheetId="14" name="solver_rhs4">'Event 6'!$N$10</definedName>
    <definedName localSheetId="16" name="solver_rhs3">Event8!$O$3:$O$5</definedName>
    <definedName localSheetId="8" name="solver_lhs1">'Event 2'!$J$2:$K$38</definedName>
    <definedName localSheetId="21" name="solver_rhs2">'Event 10'!$G$2:$G$36</definedName>
    <definedName localSheetId="18" name="solver_lhs12">EVENT9!$O$7</definedName>
    <definedName localSheetId="23" name="solver_lhs4">Event11!$O$6</definedName>
    <definedName localSheetId="8" name="solver_lhs4">'Event 2'!$N$4:$N$8</definedName>
    <definedName localSheetId="18" name="solver_lhs6">EVENT9!$M$4</definedName>
    <definedName localSheetId="18" name="solver_lhs7">EVENT9!$M$9</definedName>
    <definedName localSheetId="14" name="solver_rhs5">'Event 6'!$N$4</definedName>
    <definedName localSheetId="18" name="solver_rhs8">EVENT9!$M$5</definedName>
    <definedName localSheetId="14" name="solver_opt">'Event 6'!$M$2</definedName>
    <definedName localSheetId="4" name="solver_rhs5">Event1!$O$7:$O$10</definedName>
    <definedName localSheetId="18" name="solver_lhs9">EVENT9!$O$6</definedName>
    <definedName localSheetId="4" name="solver_lhs2">Event1!$J$2:$J$44</definedName>
    <definedName localSheetId="12" name="solver_lhs2">'Event 4'!$M$4:$M$8</definedName>
    <definedName localSheetId="23" name="solver_lhs2">Event11!$M$10</definedName>
    <definedName localSheetId="10" name="solver_lhs5">'Event 3'!$P$4:$P$8</definedName>
    <definedName localSheetId="13" name="solver_lhs1">'Event 5'!$N$4:$N$7</definedName>
    <definedName localSheetId="21" name="solver_lhs3">'Event 10'!$M$4:$M$6</definedName>
    <definedName localSheetId="16" name="solver_rhs4">Event8!$O$6:$O$10</definedName>
    <definedName localSheetId="15" name="solver_lhs6">Event7!$M$11</definedName>
    <definedName localSheetId="18" name="solver_opt">EVENT9!$M$2</definedName>
    <definedName localSheetId="10" name="solver_lhs4">'Event 3'!$N$4:$N$7</definedName>
    <definedName localSheetId="4" name="solver_lhs5">Event1!$M$7:$M$10</definedName>
    <definedName localSheetId="10" name="solver_rhs3">'Event 3'!$P$9:$P$12</definedName>
    <definedName localSheetId="13" name="solver_lhs2">'Event 5'!$K$2:$K$34</definedName>
    <definedName localSheetId="10" name="solver_opt">'Event 3'!$N$3</definedName>
    <definedName localSheetId="4" name="solver_lhs4">Event1!$M$6</definedName>
    <definedName localSheetId="23" name="solver_adj">Event11!$G$2:$H$38</definedName>
    <definedName localSheetId="15" name="solver_adj">Event7!$G$2:$H$37</definedName>
  </definedNames>
  <calcPr/>
  <extLst>
    <ext uri="GoogleSheetsCustomDataVersion2">
      <go:sheetsCustomData xmlns:go="http://customooxmlschemas.google.com/" r:id="rId28" roundtripDataChecksum="OfWyP5Sug1+etlOFkozhbG67vjyBrEJ2oH+TXt2kA5M="/>
    </ext>
  </extLst>
</workbook>
</file>

<file path=xl/sharedStrings.xml><?xml version="1.0" encoding="utf-8"?>
<sst xmlns="http://schemas.openxmlformats.org/spreadsheetml/2006/main" count="15527" uniqueCount="345">
  <si>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</si>
  <si>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</si>
  <si>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</si>
  <si>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</si>
  <si>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</si>
  <si>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</si>
  <si>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</si>
  <si>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</si>
  <si>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</si>
  <si>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</si>
  <si>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</si>
  <si>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</si>
  <si>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</si>
  <si>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</si>
  <si>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</si>
  <si>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</si>
  <si>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</si>
  <si>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</si>
  <si>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</si>
  <si>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</si>
  <si>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</si>
  <si>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</si>
  <si>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</si>
  <si>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</si>
  <si>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</si>
  <si>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</si>
  <si>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</si>
  <si>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</si>
  <si>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</si>
  <si>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</si>
  <si>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</si>
  <si>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</si>
  <si>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</si>
  <si>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</si>
  <si>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</si>
  <si>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</si>
  <si>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</si>
  <si>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</si>
  <si>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</si>
  <si>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</si>
  <si>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</si>
  <si>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</si>
  <si>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</si>
  <si>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</si>
  <si>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</si>
  <si>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</si>
  <si>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</si>
  <si>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</si>
  <si>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</si>
  <si>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</si>
  <si>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</si>
  <si>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</si>
  <si>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</si>
  <si>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</si>
  <si>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</si>
  <si>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</si>
  <si>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</si>
  <si>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</si>
  <si>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</si>
  <si>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</si>
  <si>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</si>
  <si>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</si>
  <si>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</si>
  <si>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</si>
  <si>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</si>
  <si>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</si>
  <si>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</si>
  <si>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</si>
  <si>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</si>
  <si>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</si>
  <si>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</si>
  <si>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</si>
  <si>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</si>
  <si>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</si>
  <si>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</si>
  <si>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</si>
  <si>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</si>
  <si>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</si>
  <si>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</si>
  <si>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</si>
  <si>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</si>
  <si>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</si>
  <si>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</si>
  <si>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</si>
  <si>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</si>
  <si>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</si>
  <si>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</si>
  <si>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</si>
  <si>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</si>
  <si>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</si>
  <si>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</si>
  <si>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</si>
  <si>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</si>
  <si>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</si>
  <si>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</si>
  <si>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</si>
  <si>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</si>
  <si>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</si>
  <si>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</si>
  <si>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</si>
  <si>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</si>
  <si>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</si>
  <si>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</si>
  <si>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</si>
  <si>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</si>
  <si>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</si>
  <si>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</si>
  <si>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</si>
  <si>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</si>
  <si>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</si>
  <si>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</si>
  <si>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</si>
  <si>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</si>
  <si>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</si>
  <si>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</si>
  <si>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</si>
  <si>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</si>
  <si>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</si>
  <si>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</si>
  <si>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</si>
  <si>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</si>
  <si>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</si>
  <si>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</si>
  <si>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</si>
  <si>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</si>
  <si>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</si>
  <si>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</si>
  <si>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</si>
  <si>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</si>
  <si>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</si>
  <si>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</si>
  <si>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</si>
  <si>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</si>
  <si>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</si>
  <si>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</si>
  <si>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</si>
  <si>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</si>
  <si>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</si>
  <si>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</si>
  <si>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</si>
  <si>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</si>
  <si>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</si>
  <si>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</si>
  <si>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</si>
  <si>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</si>
  <si>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</si>
  <si>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</si>
  <si>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</si>
  <si>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</si>
  <si>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</si>
  <si>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</si>
  <si>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</si>
  <si>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</si>
  <si>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</si>
  <si>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</si>
  <si>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</si>
  <si>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</si>
  <si>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Cody Maverick</t>
  </si>
  <si>
    <t>Blaze Thunder</t>
  </si>
  <si>
    <t>Tank Evans</t>
  </si>
  <si>
    <t>Ivan</t>
  </si>
  <si>
    <t>Chicken Bob</t>
  </si>
  <si>
    <t>Finn Wilder</t>
  </si>
  <si>
    <t>Kelly</t>
  </si>
  <si>
    <t>Renato</t>
  </si>
  <si>
    <t>Jax Storm</t>
  </si>
  <si>
    <t>Duke Fury</t>
  </si>
  <si>
    <t>Ryder Cruz</t>
  </si>
  <si>
    <t>Hunter Reef</t>
  </si>
  <si>
    <t>Duke Waves</t>
  </si>
  <si>
    <t>Jett Blaze</t>
  </si>
  <si>
    <t>Arnold</t>
  </si>
  <si>
    <t>Big Z</t>
  </si>
  <si>
    <t>Leo Jetson</t>
  </si>
  <si>
    <t>Axel Riptide</t>
  </si>
  <si>
    <t>Tatsuhi Kobayashi</t>
  </si>
  <si>
    <t>Reggie</t>
  </si>
  <si>
    <t>Kai Surge</t>
  </si>
  <si>
    <t>Glen</t>
  </si>
  <si>
    <t>Cash Jetstream</t>
  </si>
  <si>
    <t>Rio Jet</t>
  </si>
  <si>
    <t>Zane Drift</t>
  </si>
  <si>
    <t>Logan Tidewalker</t>
  </si>
  <si>
    <t xml:space="preserve">Kai Otton </t>
  </si>
  <si>
    <t>Carter Wave</t>
  </si>
  <si>
    <t>Vince Surge</t>
  </si>
  <si>
    <t>Trey Storm</t>
  </si>
  <si>
    <t>Cody Blaze</t>
  </si>
  <si>
    <t>Troy Skye</t>
  </si>
  <si>
    <t>Orion Swell</t>
  </si>
  <si>
    <t>Chicken Joe</t>
  </si>
  <si>
    <t>Mason Surf</t>
  </si>
  <si>
    <t>Max Shore</t>
  </si>
  <si>
    <t>Mikey</t>
  </si>
  <si>
    <t>Rex Coral</t>
  </si>
  <si>
    <t>Lars Drift</t>
  </si>
  <si>
    <t>Cole Skye</t>
  </si>
  <si>
    <t>Rocco Tide</t>
  </si>
  <si>
    <t>Cruz Finn</t>
  </si>
  <si>
    <t>Reef Skipper</t>
  </si>
  <si>
    <t>Miguel Blanco</t>
  </si>
  <si>
    <t>Jake Thunder</t>
  </si>
  <si>
    <t>Timothe Bisso</t>
  </si>
  <si>
    <t>Jacob Willcox</t>
  </si>
  <si>
    <t>Jet Ryder</t>
  </si>
  <si>
    <t>Blaze O'Brien</t>
  </si>
  <si>
    <t>Finn Dune</t>
  </si>
  <si>
    <t>Zander Crest</t>
  </si>
  <si>
    <t>Dash Waverly</t>
  </si>
  <si>
    <t>Kai Kaimana</t>
  </si>
  <si>
    <t>Ryder Skim</t>
  </si>
  <si>
    <t>Buster Mako</t>
  </si>
  <si>
    <t xml:space="preserve">Dale Staples </t>
  </si>
  <si>
    <t>Jax Reef</t>
  </si>
  <si>
    <t>Colt Tidal</t>
  </si>
  <si>
    <t>Hunter Cove</t>
  </si>
  <si>
    <t>Jett Riptide</t>
  </si>
  <si>
    <t>Koa Hilo</t>
  </si>
  <si>
    <t>Marc Lacomare</t>
  </si>
  <si>
    <t>Cody Tidepool</t>
  </si>
  <si>
    <t>Axel Shorebreak</t>
  </si>
  <si>
    <t xml:space="preserve">Benji Brand </t>
  </si>
  <si>
    <t>Orion Drift</t>
  </si>
  <si>
    <t>Colt Waverider</t>
  </si>
  <si>
    <t>Michael Rodrigues</t>
  </si>
  <si>
    <t>Cruz Serpent</t>
  </si>
  <si>
    <t>Patrick Gudauskas</t>
  </si>
  <si>
    <t>Steele Mist</t>
  </si>
  <si>
    <t>Rocco Phantom</t>
  </si>
  <si>
    <t>Griffin Colapinto</t>
  </si>
  <si>
    <t>Nash Seafoam</t>
  </si>
  <si>
    <t>Willian Cardoso</t>
  </si>
  <si>
    <t>Leo Aqua</t>
  </si>
  <si>
    <t>Mikey McDonagh</t>
  </si>
  <si>
    <t>Ryder Pelican</t>
  </si>
  <si>
    <t>Carl Wright</t>
  </si>
  <si>
    <t>Dax Horizon</t>
  </si>
  <si>
    <t>Oney Anwar</t>
  </si>
  <si>
    <t>Finn Cascade</t>
  </si>
  <si>
    <t>Barron Mamiya</t>
  </si>
  <si>
    <t>Quinn Oceanus</t>
  </si>
  <si>
    <t>Kael Walsh</t>
  </si>
  <si>
    <t>Troy Beachcomber</t>
  </si>
  <si>
    <t>David Delroy-Carr</t>
  </si>
  <si>
    <t>Rex Windward</t>
  </si>
  <si>
    <t>Mateia Hiquily</t>
  </si>
  <si>
    <t>Brock Thunderbolt</t>
  </si>
  <si>
    <t>Tikanui Smith</t>
  </si>
  <si>
    <t>Leo Bay</t>
  </si>
  <si>
    <t>Jorgann Couzinet</t>
  </si>
  <si>
    <t>Chase Lagoon</t>
  </si>
  <si>
    <t>Seth Moniz</t>
  </si>
  <si>
    <t>Finn Grom</t>
  </si>
  <si>
    <t>Jett Coral</t>
  </si>
  <si>
    <t>Zane Tides</t>
  </si>
  <si>
    <t>Duke Sandbar</t>
  </si>
  <si>
    <t>Matthew McGillivray</t>
  </si>
  <si>
    <t>Finn Wavebreaker</t>
  </si>
  <si>
    <t>Axel Blue</t>
  </si>
  <si>
    <t>Number</t>
  </si>
  <si>
    <t>Heat Score</t>
  </si>
  <si>
    <t>JOan Duru</t>
  </si>
  <si>
    <t>ADriano de Souza</t>
  </si>
  <si>
    <t>MIguel Pupo</t>
  </si>
  <si>
    <t>MIkey Wright</t>
  </si>
  <si>
    <t>Tier</t>
  </si>
  <si>
    <t>Heats Surfed</t>
  </si>
  <si>
    <t>Max Heats</t>
  </si>
  <si>
    <t>Excellent Heats</t>
  </si>
  <si>
    <t>Years Surfed</t>
  </si>
  <si>
    <t>Rookie</t>
  </si>
  <si>
    <t>Actual Points</t>
  </si>
  <si>
    <t>Selected</t>
  </si>
  <si>
    <t>Power</t>
  </si>
  <si>
    <t>Goal: Maximise</t>
  </si>
  <si>
    <t>Heats Surfed Prev</t>
  </si>
  <si>
    <t>&gt;=</t>
  </si>
  <si>
    <t>YearsSurfing</t>
  </si>
  <si>
    <t>Tier 1</t>
  </si>
  <si>
    <t>=</t>
  </si>
  <si>
    <t>Tier 2</t>
  </si>
  <si>
    <t>Tier 3</t>
  </si>
  <si>
    <t>Power Surfer</t>
  </si>
  <si>
    <t>Nationality</t>
  </si>
  <si>
    <t>HAW</t>
  </si>
  <si>
    <t>ZAF</t>
  </si>
  <si>
    <t>AUS</t>
  </si>
  <si>
    <t>BRA</t>
  </si>
  <si>
    <t>USA</t>
  </si>
  <si>
    <t>AUS/JAP</t>
  </si>
  <si>
    <t>FRA</t>
  </si>
  <si>
    <t>FRA/TAH</t>
  </si>
  <si>
    <t>POR</t>
  </si>
  <si>
    <t>JAP</t>
  </si>
  <si>
    <t>ITA</t>
  </si>
  <si>
    <t>Years Surfin</t>
  </si>
  <si>
    <t>Fantasy Points</t>
  </si>
  <si>
    <t>2016 Average</t>
  </si>
  <si>
    <t>2017 Average</t>
  </si>
  <si>
    <t>Best Heat</t>
  </si>
  <si>
    <t>Previous Event</t>
  </si>
  <si>
    <t>Maximise</t>
  </si>
  <si>
    <t>Previous Event Ranking</t>
  </si>
  <si>
    <t>2015 Score</t>
  </si>
  <si>
    <t>2016 Score</t>
  </si>
  <si>
    <t>Max Heat Score</t>
  </si>
  <si>
    <t>Regular Surfer Stance</t>
  </si>
  <si>
    <t>Previous Heat Score</t>
  </si>
  <si>
    <t>Previous 2 Average</t>
  </si>
  <si>
    <t>2016 Placement</t>
  </si>
  <si>
    <t>Max Heat</t>
  </si>
  <si>
    <t>Previous Average</t>
  </si>
  <si>
    <t>Regualr Stances</t>
  </si>
  <si>
    <t>Previous Score</t>
  </si>
  <si>
    <t>Participant</t>
  </si>
  <si>
    <t>Surfer Stance</t>
  </si>
  <si>
    <t>Bin</t>
  </si>
  <si>
    <t>Regular</t>
  </si>
  <si>
    <t>Goofy</t>
  </si>
  <si>
    <t>Previous Heat Scre</t>
  </si>
  <si>
    <t>Excellent Score</t>
  </si>
  <si>
    <t>2017 Score</t>
  </si>
  <si>
    <t>Standings</t>
  </si>
  <si>
    <t>Constraints</t>
  </si>
  <si>
    <t>Subject to</t>
  </si>
  <si>
    <t>Champ</t>
  </si>
  <si>
    <t>Max 2016 Score</t>
  </si>
  <si>
    <t>ST</t>
  </si>
  <si>
    <t>Exc</t>
  </si>
  <si>
    <t>Prev</t>
  </si>
  <si>
    <t>A CF</t>
  </si>
  <si>
    <t>Previous</t>
  </si>
  <si>
    <t>Average HS</t>
  </si>
  <si>
    <t>Stance</t>
  </si>
  <si>
    <t>Max</t>
  </si>
  <si>
    <t>Championship</t>
  </si>
  <si>
    <t>Rank</t>
  </si>
  <si>
    <t>Points</t>
  </si>
  <si>
    <t>Injured</t>
  </si>
  <si>
    <t>Date</t>
  </si>
  <si>
    <t>New Tier</t>
  </si>
  <si>
    <t>WC</t>
  </si>
  <si>
    <t>2017 Placement</t>
  </si>
  <si>
    <t>Previous HS</t>
  </si>
  <si>
    <t>Minimise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</si>
</sst>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9.0"/>
      <color rgb="FF1F1F1F"/>
      <name val="&quot;Google Sans&quot;"/>
    </font>
    <font>
      <sz val="11.0"/>
      <color rgb="FF1F1F1F"/>
      <name val="&quot;Google Sans&quot;"/>
    </font>
    <font>
      <color theme="1"/>
      <name val="Aptos Narrow"/>
    </font>
    <font>
      <sz val="11.0"/>
      <color rgb="FF1F1F1F"/>
      <name val="Arial"/>
    </font>
    <font>
      <color theme="1"/>
      <name val="Arial"/>
    </font>
    <font>
      <sz val="9.0"/>
      <color rgb="FF000000"/>
      <name val="&quot;Google Sans Mono&quot;"/>
    </font>
  </fonts>
  <fills count="2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4EA72E"/>
        <bgColor rgb="FF4EA72E"/>
      </patternFill>
    </fill>
    <fill>
      <patternFill patternType="solid">
        <fgColor rgb="FF0F9ED5"/>
        <bgColor rgb="FF0F9ED5"/>
      </patternFill>
    </fill>
    <fill>
      <patternFill patternType="solid">
        <fgColor rgb="FFA02B93"/>
        <bgColor rgb="FFA02B93"/>
      </patternFill>
    </fill>
  </fills>
  <borders count="11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9" numFmtId="0" xfId="0" applyAlignment="1" applyFont="1">
      <alignment readingOrder="0"/>
    </xf>
    <xf borderId="0" fillId="0" fontId="6" numFmtId="0" xfId="0" applyAlignment="1" applyFont="1">
      <alignment vertical="top"/>
    </xf>
    <xf borderId="0" fillId="4" fontId="10" numFmtId="0" xfId="0" applyAlignment="1" applyFont="1">
      <alignment readingOrder="0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11" numFmtId="0" xfId="0" applyFont="1"/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1" fillId="19" fontId="3" numFmtId="0" xfId="0" applyBorder="1" applyFill="1" applyFont="1"/>
    <xf borderId="1" fillId="20" fontId="3" numFmtId="0" xfId="0" applyBorder="1" applyFill="1" applyFont="1"/>
    <xf borderId="1" fillId="21" fontId="3" numFmtId="0" xfId="0" applyBorder="1" applyFill="1" applyFont="1"/>
    <xf borderId="8" fillId="0" fontId="6" numFmtId="0" xfId="0" applyAlignment="1" applyBorder="1" applyFont="1">
      <alignment vertical="center"/>
    </xf>
    <xf borderId="0" fillId="0" fontId="6" numFmtId="0" xfId="0" applyAlignment="1" applyFont="1">
      <alignment shrinkToFit="0" wrapText="1"/>
    </xf>
    <xf borderId="8" fillId="0" fontId="3" numFmtId="0" xfId="0" applyAlignment="1" applyBorder="1" applyFont="1">
      <alignment shrinkToFit="0" wrapText="1"/>
    </xf>
    <xf borderId="8" fillId="22" fontId="6" numFmtId="0" xfId="0" applyAlignment="1" applyBorder="1" applyFill="1" applyFont="1">
      <alignment shrinkToFit="0" wrapText="1"/>
    </xf>
    <xf borderId="8" fillId="22" fontId="3" numFmtId="0" xfId="0" applyAlignment="1" applyBorder="1" applyFont="1">
      <alignment shrinkToFit="0" wrapText="1"/>
    </xf>
    <xf borderId="8" fillId="4" fontId="1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8" fillId="23" fontId="6" numFmtId="0" xfId="0" applyAlignment="1" applyBorder="1" applyFill="1" applyFont="1">
      <alignment horizontal="right" shrinkToFit="0" wrapText="1"/>
    </xf>
    <xf borderId="8" fillId="24" fontId="6" numFmtId="0" xfId="0" applyAlignment="1" applyBorder="1" applyFill="1" applyFont="1">
      <alignment horizontal="right" shrinkToFit="0" wrapText="1"/>
    </xf>
    <xf borderId="8" fillId="25" fontId="6" numFmtId="0" xfId="0" applyAlignment="1" applyBorder="1" applyFill="1" applyFont="1">
      <alignment horizontal="right" shrinkToFit="0" wrapText="1"/>
    </xf>
    <xf borderId="9" fillId="0" fontId="6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8" fillId="22" fontId="6" numFmtId="0" xfId="0" applyAlignment="1" applyBorder="1" applyFont="1">
      <alignment horizontal="right" shrinkToFit="0" wrapText="1"/>
    </xf>
    <xf borderId="8" fillId="4" fontId="6" numFmtId="0" xfId="0" applyAlignment="1" applyBorder="1" applyFont="1">
      <alignment shrinkToFit="0" wrapText="1"/>
    </xf>
    <xf borderId="0" fillId="0" fontId="3" numFmtId="3" xfId="0" applyFont="1" applyNumberFormat="1"/>
    <xf borderId="0" fillId="4" fontId="5" numFmtId="0" xfId="0" applyFont="1"/>
    <xf borderId="8" fillId="0" fontId="3" numFmtId="0" xfId="0" applyAlignment="1" applyBorder="1" applyFont="1">
      <alignment horizontal="right" shrinkToFit="0" wrapText="1"/>
    </xf>
    <xf borderId="0" fillId="0" fontId="6" numFmtId="0" xfId="0" applyAlignment="1" applyFont="1">
      <alignment horizontal="right" shrinkToFit="0" wrapText="1"/>
    </xf>
    <xf borderId="10" fillId="0" fontId="6" numFmtId="0" xfId="0" applyAlignment="1" applyBorder="1" applyFont="1">
      <alignment horizontal="right" shrinkToFit="0" wrapText="1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8" fillId="0" fontId="6" numFmtId="16" xfId="0" applyAlignment="1" applyBorder="1" applyFont="1" applyNumberFormat="1">
      <alignment horizontal="right" shrinkToFit="0" wrapText="1"/>
    </xf>
    <xf borderId="8" fillId="22" fontId="3" numFmtId="0" xfId="0" applyAlignment="1" applyBorder="1" applyFont="1">
      <alignment horizontal="right" shrinkToFit="0" wrapText="1"/>
    </xf>
    <xf borderId="0" fillId="0" fontId="13" numFmtId="0" xfId="0" applyFont="1"/>
    <xf borderId="0" fillId="4" fontId="14" numFmtId="0" xfId="0" applyFont="1"/>
    <xf borderId="8" fillId="0" fontId="6" numFmtId="0" xfId="0" applyAlignment="1" applyBorder="1" applyFont="1">
      <alignment shrinkToFit="0" wrapText="1"/>
    </xf>
    <xf borderId="9" fillId="0" fontId="3" numFmtId="0" xfId="0" applyAlignment="1" applyBorder="1" applyFont="1">
      <alignment horizontal="right" shrinkToFit="0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9" t="s">
        <v>6</v>
      </c>
      <c r="B1" s="39"/>
    </row>
    <row r="2">
      <c r="A2" s="39" t="s">
        <v>26</v>
      </c>
      <c r="B2" s="39" t="s">
        <v>157</v>
      </c>
    </row>
    <row r="3">
      <c r="A3" s="39" t="s">
        <v>28</v>
      </c>
      <c r="B3" s="39" t="s">
        <v>158</v>
      </c>
    </row>
    <row r="4">
      <c r="A4" s="39" t="s">
        <v>30</v>
      </c>
      <c r="B4" s="39" t="s">
        <v>159</v>
      </c>
    </row>
    <row r="5">
      <c r="A5" s="39" t="s">
        <v>32</v>
      </c>
      <c r="B5" s="39" t="s">
        <v>160</v>
      </c>
    </row>
    <row r="6">
      <c r="A6" s="39" t="s">
        <v>34</v>
      </c>
      <c r="B6" s="39" t="s">
        <v>161</v>
      </c>
    </row>
    <row r="7">
      <c r="A7" s="39" t="s">
        <v>27</v>
      </c>
      <c r="B7" s="39" t="s">
        <v>162</v>
      </c>
    </row>
    <row r="8">
      <c r="A8" s="39" t="s">
        <v>37</v>
      </c>
      <c r="B8" s="39" t="s">
        <v>163</v>
      </c>
    </row>
    <row r="9">
      <c r="A9" s="39" t="s">
        <v>31</v>
      </c>
      <c r="B9" s="39" t="s">
        <v>164</v>
      </c>
    </row>
    <row r="10">
      <c r="A10" s="39" t="s">
        <v>39</v>
      </c>
      <c r="B10" s="39" t="s">
        <v>165</v>
      </c>
    </row>
    <row r="11">
      <c r="A11" s="39" t="s">
        <v>33</v>
      </c>
      <c r="B11" s="39" t="s">
        <v>166</v>
      </c>
    </row>
    <row r="12">
      <c r="A12" s="39" t="s">
        <v>42</v>
      </c>
      <c r="B12" s="39" t="s">
        <v>167</v>
      </c>
    </row>
    <row r="13">
      <c r="A13" s="39" t="s">
        <v>38</v>
      </c>
      <c r="B13" s="39" t="s">
        <v>161</v>
      </c>
    </row>
    <row r="14">
      <c r="A14" s="39" t="s">
        <v>45</v>
      </c>
      <c r="B14" s="39" t="s">
        <v>168</v>
      </c>
    </row>
    <row r="15">
      <c r="A15" s="39" t="s">
        <v>47</v>
      </c>
      <c r="B15" s="39" t="s">
        <v>169</v>
      </c>
    </row>
    <row r="16">
      <c r="A16" s="39" t="s">
        <v>17</v>
      </c>
      <c r="B16" s="39" t="s">
        <v>170</v>
      </c>
    </row>
    <row r="17">
      <c r="A17" s="39" t="s">
        <v>40</v>
      </c>
      <c r="B17" s="39" t="s">
        <v>171</v>
      </c>
    </row>
    <row r="18">
      <c r="A18" s="39" t="s">
        <v>41</v>
      </c>
      <c r="B18" s="39" t="s">
        <v>172</v>
      </c>
    </row>
    <row r="19">
      <c r="A19" s="39" t="s">
        <v>52</v>
      </c>
      <c r="B19" s="39" t="s">
        <v>173</v>
      </c>
    </row>
    <row r="20">
      <c r="A20" s="39" t="s">
        <v>36</v>
      </c>
      <c r="B20" s="39" t="s">
        <v>174</v>
      </c>
    </row>
    <row r="21">
      <c r="A21" s="39" t="s">
        <v>53</v>
      </c>
      <c r="B21" s="39" t="s">
        <v>175</v>
      </c>
    </row>
    <row r="22">
      <c r="A22" s="39" t="s">
        <v>54</v>
      </c>
      <c r="B22" s="39" t="s">
        <v>176</v>
      </c>
    </row>
    <row r="23">
      <c r="A23" s="39" t="s">
        <v>55</v>
      </c>
      <c r="B23" s="39" t="s">
        <v>177</v>
      </c>
    </row>
    <row r="24">
      <c r="A24" s="39" t="s">
        <v>56</v>
      </c>
      <c r="B24" s="39" t="s">
        <v>178</v>
      </c>
    </row>
    <row r="25">
      <c r="A25" s="39" t="s">
        <v>25</v>
      </c>
      <c r="B25" s="39" t="s">
        <v>179</v>
      </c>
    </row>
    <row r="26">
      <c r="A26" s="39" t="s">
        <v>50</v>
      </c>
      <c r="B26" s="39" t="s">
        <v>180</v>
      </c>
    </row>
    <row r="27">
      <c r="A27" s="39" t="s">
        <v>35</v>
      </c>
      <c r="B27" s="39" t="s">
        <v>181</v>
      </c>
    </row>
    <row r="28">
      <c r="A28" s="39" t="s">
        <v>70</v>
      </c>
      <c r="B28" s="39" t="s">
        <v>182</v>
      </c>
    </row>
    <row r="29">
      <c r="A29" s="39" t="s">
        <v>183</v>
      </c>
      <c r="B29" s="39"/>
    </row>
    <row r="30">
      <c r="A30" s="39" t="s">
        <v>44</v>
      </c>
      <c r="B30" s="39"/>
    </row>
    <row r="31">
      <c r="A31" s="39" t="s">
        <v>51</v>
      </c>
      <c r="B31" s="39"/>
    </row>
    <row r="32">
      <c r="A32" s="39" t="s">
        <v>68</v>
      </c>
      <c r="B32" s="39" t="s">
        <v>184</v>
      </c>
    </row>
    <row r="33">
      <c r="A33" s="39" t="s">
        <v>76</v>
      </c>
      <c r="B33" s="39" t="s">
        <v>185</v>
      </c>
    </row>
    <row r="34">
      <c r="A34" s="39" t="s">
        <v>29</v>
      </c>
      <c r="B34" s="39"/>
    </row>
    <row r="35">
      <c r="A35" s="39" t="s">
        <v>18</v>
      </c>
      <c r="B35" s="39" t="s">
        <v>186</v>
      </c>
    </row>
    <row r="36">
      <c r="A36" s="39" t="s">
        <v>58</v>
      </c>
      <c r="B36" s="39" t="s">
        <v>187</v>
      </c>
    </row>
    <row r="37">
      <c r="A37" s="39" t="s">
        <v>66</v>
      </c>
      <c r="B37" s="39" t="s">
        <v>160</v>
      </c>
    </row>
    <row r="38">
      <c r="A38" s="39" t="s">
        <v>90</v>
      </c>
      <c r="B38" s="39"/>
    </row>
    <row r="39">
      <c r="A39" s="39" t="s">
        <v>59</v>
      </c>
      <c r="B39" s="39" t="s">
        <v>188</v>
      </c>
    </row>
    <row r="40">
      <c r="A40" s="39" t="s">
        <v>62</v>
      </c>
      <c r="B40" s="39"/>
    </row>
    <row r="41">
      <c r="A41" s="39" t="s">
        <v>91</v>
      </c>
      <c r="B41" s="39" t="s">
        <v>189</v>
      </c>
    </row>
    <row r="42">
      <c r="A42" s="39" t="s">
        <v>87</v>
      </c>
      <c r="B42" s="39"/>
    </row>
    <row r="43">
      <c r="A43" s="39" t="s">
        <v>57</v>
      </c>
      <c r="B43" s="39" t="s">
        <v>190</v>
      </c>
    </row>
    <row r="44">
      <c r="A44" s="39" t="s">
        <v>72</v>
      </c>
      <c r="B44" s="39" t="s">
        <v>191</v>
      </c>
    </row>
    <row r="45">
      <c r="A45" s="39" t="s">
        <v>64</v>
      </c>
      <c r="B45" s="39" t="s">
        <v>192</v>
      </c>
    </row>
    <row r="46">
      <c r="A46" s="39" t="s">
        <v>46</v>
      </c>
      <c r="B46" s="39" t="s">
        <v>193</v>
      </c>
    </row>
    <row r="47">
      <c r="A47" s="39" t="s">
        <v>78</v>
      </c>
      <c r="B47" s="39" t="s">
        <v>194</v>
      </c>
    </row>
    <row r="48">
      <c r="A48" s="39" t="s">
        <v>81</v>
      </c>
      <c r="B48" s="39" t="s">
        <v>195</v>
      </c>
    </row>
    <row r="49">
      <c r="A49" s="39" t="s">
        <v>80</v>
      </c>
      <c r="B49" s="39"/>
    </row>
    <row r="50">
      <c r="A50" s="39" t="s">
        <v>149</v>
      </c>
      <c r="B50" s="39" t="s">
        <v>196</v>
      </c>
    </row>
    <row r="51">
      <c r="A51" s="39" t="s">
        <v>65</v>
      </c>
      <c r="B51" s="39" t="s">
        <v>197</v>
      </c>
    </row>
    <row r="52">
      <c r="A52" s="39" t="s">
        <v>77</v>
      </c>
      <c r="B52" s="39"/>
    </row>
    <row r="53">
      <c r="A53" s="39" t="s">
        <v>43</v>
      </c>
      <c r="B53" s="39" t="s">
        <v>198</v>
      </c>
    </row>
    <row r="54">
      <c r="A54" s="39" t="s">
        <v>86</v>
      </c>
      <c r="B54" s="39"/>
    </row>
    <row r="55">
      <c r="A55" s="39" t="s">
        <v>82</v>
      </c>
      <c r="B55" s="39" t="s">
        <v>199</v>
      </c>
    </row>
    <row r="56">
      <c r="A56" s="39" t="s">
        <v>200</v>
      </c>
      <c r="B56" s="39" t="s">
        <v>201</v>
      </c>
    </row>
    <row r="57">
      <c r="A57" s="39" t="s">
        <v>83</v>
      </c>
      <c r="B57" s="39"/>
    </row>
    <row r="58">
      <c r="A58" s="39" t="s">
        <v>93</v>
      </c>
      <c r="B58" s="39"/>
    </row>
    <row r="59">
      <c r="A59" s="39" t="s">
        <v>94</v>
      </c>
      <c r="B59" s="39"/>
    </row>
    <row r="60">
      <c r="A60" s="39" t="s">
        <v>202</v>
      </c>
      <c r="B60" s="39"/>
    </row>
    <row r="61">
      <c r="A61" s="39" t="s">
        <v>92</v>
      </c>
      <c r="B61" s="39"/>
    </row>
    <row r="62">
      <c r="A62" s="39" t="s">
        <v>203</v>
      </c>
      <c r="B62" s="39" t="s">
        <v>197</v>
      </c>
    </row>
    <row r="63">
      <c r="A63" s="39" t="s">
        <v>74</v>
      </c>
      <c r="B63" s="39" t="s">
        <v>201</v>
      </c>
    </row>
    <row r="64">
      <c r="A64" s="39" t="s">
        <v>73</v>
      </c>
      <c r="B64" s="39"/>
    </row>
    <row r="65">
      <c r="A65" s="39"/>
      <c r="B65" s="39"/>
    </row>
    <row r="66">
      <c r="A66" s="40" t="s">
        <v>124</v>
      </c>
      <c r="B66" s="39" t="s">
        <v>204</v>
      </c>
    </row>
    <row r="67">
      <c r="A67" s="40" t="s">
        <v>125</v>
      </c>
      <c r="B67" s="39" t="s">
        <v>205</v>
      </c>
    </row>
    <row r="68">
      <c r="A68" s="40" t="s">
        <v>63</v>
      </c>
      <c r="B68" s="39" t="s">
        <v>206</v>
      </c>
    </row>
    <row r="69">
      <c r="A69" s="40" t="s">
        <v>67</v>
      </c>
      <c r="B69" s="39" t="s">
        <v>207</v>
      </c>
    </row>
    <row r="70">
      <c r="A70" s="40" t="s">
        <v>64</v>
      </c>
      <c r="B70" s="39" t="s">
        <v>208</v>
      </c>
    </row>
    <row r="71">
      <c r="A71" s="41" t="s">
        <v>149</v>
      </c>
      <c r="B71" s="39" t="s">
        <v>209</v>
      </c>
    </row>
    <row r="72">
      <c r="A72" s="40" t="s">
        <v>123</v>
      </c>
      <c r="B72" s="39" t="s">
        <v>210</v>
      </c>
    </row>
    <row r="73">
      <c r="A73" s="40" t="s">
        <v>110</v>
      </c>
      <c r="B73" s="39" t="s">
        <v>211</v>
      </c>
    </row>
    <row r="74">
      <c r="A74" s="40" t="s">
        <v>212</v>
      </c>
      <c r="B74" s="39" t="s">
        <v>213</v>
      </c>
    </row>
    <row r="75">
      <c r="A75" s="40" t="s">
        <v>107</v>
      </c>
      <c r="B75" s="39" t="s">
        <v>214</v>
      </c>
    </row>
    <row r="76">
      <c r="A76" s="40" t="s">
        <v>115</v>
      </c>
      <c r="B76" s="39" t="s">
        <v>215</v>
      </c>
    </row>
    <row r="77">
      <c r="A77" s="40" t="s">
        <v>154</v>
      </c>
      <c r="B77" s="39" t="s">
        <v>216</v>
      </c>
    </row>
    <row r="78">
      <c r="A78" s="40" t="s">
        <v>116</v>
      </c>
      <c r="B78" s="39" t="s">
        <v>217</v>
      </c>
    </row>
    <row r="79">
      <c r="A79" s="40" t="s">
        <v>218</v>
      </c>
      <c r="B79" s="39" t="s">
        <v>219</v>
      </c>
    </row>
    <row r="80">
      <c r="A80" s="40" t="s">
        <v>119</v>
      </c>
      <c r="B80" s="39" t="s">
        <v>220</v>
      </c>
    </row>
    <row r="81">
      <c r="A81" s="40" t="s">
        <v>221</v>
      </c>
      <c r="B81" s="39" t="s">
        <v>222</v>
      </c>
    </row>
    <row r="82">
      <c r="A82" s="40" t="s">
        <v>150</v>
      </c>
      <c r="B82" s="39" t="s">
        <v>223</v>
      </c>
    </row>
    <row r="83">
      <c r="A83" s="40" t="s">
        <v>224</v>
      </c>
      <c r="B83" s="39" t="s">
        <v>225</v>
      </c>
    </row>
    <row r="84">
      <c r="A84" s="40" t="s">
        <v>226</v>
      </c>
      <c r="B84" s="39" t="s">
        <v>227</v>
      </c>
    </row>
    <row r="85">
      <c r="A85" s="40" t="s">
        <v>111</v>
      </c>
      <c r="B85" s="39" t="s">
        <v>228</v>
      </c>
    </row>
    <row r="86">
      <c r="A86" s="40" t="s">
        <v>229</v>
      </c>
      <c r="B86" s="39" t="s">
        <v>230</v>
      </c>
    </row>
    <row r="87">
      <c r="A87" s="40" t="s">
        <v>231</v>
      </c>
      <c r="B87" s="39" t="s">
        <v>232</v>
      </c>
    </row>
    <row r="88">
      <c r="A88" s="40" t="s">
        <v>233</v>
      </c>
      <c r="B88" s="39" t="s">
        <v>234</v>
      </c>
    </row>
    <row r="89">
      <c r="A89" s="40" t="s">
        <v>235</v>
      </c>
      <c r="B89" s="39" t="s">
        <v>236</v>
      </c>
    </row>
    <row r="90">
      <c r="A90" s="40" t="s">
        <v>237</v>
      </c>
      <c r="B90" s="39" t="s">
        <v>238</v>
      </c>
    </row>
    <row r="91">
      <c r="A91" s="40" t="s">
        <v>239</v>
      </c>
      <c r="B91" s="39" t="s">
        <v>240</v>
      </c>
    </row>
    <row r="92">
      <c r="A92" s="40" t="s">
        <v>241</v>
      </c>
      <c r="B92" s="39" t="s">
        <v>242</v>
      </c>
    </row>
    <row r="93">
      <c r="A93" s="40" t="s">
        <v>243</v>
      </c>
      <c r="B93" s="39" t="s">
        <v>244</v>
      </c>
    </row>
    <row r="94">
      <c r="A94" s="40" t="s">
        <v>245</v>
      </c>
      <c r="B94" s="39" t="s">
        <v>246</v>
      </c>
    </row>
    <row r="95">
      <c r="A95" s="40" t="s">
        <v>247</v>
      </c>
      <c r="B95" s="39" t="s">
        <v>248</v>
      </c>
    </row>
    <row r="96">
      <c r="A96" s="40" t="s">
        <v>249</v>
      </c>
      <c r="B96" s="39" t="s">
        <v>250</v>
      </c>
    </row>
    <row r="97">
      <c r="A97" s="40" t="s">
        <v>251</v>
      </c>
      <c r="B97" s="39" t="s">
        <v>252</v>
      </c>
    </row>
    <row r="98">
      <c r="A98" s="40" t="s">
        <v>61</v>
      </c>
      <c r="B98" s="39" t="s">
        <v>253</v>
      </c>
    </row>
    <row r="99">
      <c r="A99" s="42" t="s">
        <v>69</v>
      </c>
      <c r="B99" s="39" t="s">
        <v>254</v>
      </c>
    </row>
    <row r="100">
      <c r="A100" s="43" t="s">
        <v>156</v>
      </c>
      <c r="B100" s="39" t="s">
        <v>255</v>
      </c>
    </row>
    <row r="101">
      <c r="A101" s="44" t="s">
        <v>256</v>
      </c>
      <c r="B101" s="39" t="s">
        <v>257</v>
      </c>
    </row>
    <row r="102">
      <c r="A102" s="39"/>
      <c r="B102" s="39" t="s">
        <v>258</v>
      </c>
    </row>
    <row r="103">
      <c r="A103" s="39"/>
      <c r="B103" s="39"/>
    </row>
    <row r="104">
      <c r="A104" s="39"/>
      <c r="B104" s="39"/>
    </row>
    <row r="105">
      <c r="A105" s="39"/>
      <c r="B105" s="39"/>
    </row>
    <row r="106">
      <c r="A106" s="39"/>
      <c r="B106" s="39"/>
    </row>
    <row r="107">
      <c r="A107" s="39"/>
      <c r="B107" s="39"/>
    </row>
    <row r="108">
      <c r="A108" s="39"/>
      <c r="B108" s="39"/>
    </row>
    <row r="109">
      <c r="A109" s="39"/>
      <c r="B109" s="39"/>
    </row>
    <row r="110">
      <c r="A110" s="39"/>
      <c r="B110" s="39"/>
    </row>
    <row r="111">
      <c r="A111" s="39"/>
      <c r="B111" s="39"/>
    </row>
    <row r="112">
      <c r="A112" s="39"/>
      <c r="B112" s="39"/>
    </row>
    <row r="113">
      <c r="A113" s="39"/>
      <c r="B113" s="39"/>
    </row>
    <row r="114">
      <c r="A114" s="39"/>
      <c r="B114" s="39"/>
    </row>
    <row r="115">
      <c r="A115" s="39"/>
      <c r="B115" s="39"/>
    </row>
    <row r="116">
      <c r="A116" s="39"/>
      <c r="B116" s="39"/>
    </row>
    <row r="117">
      <c r="A117" s="39"/>
      <c r="B117" s="39"/>
    </row>
    <row r="118">
      <c r="A118" s="39"/>
      <c r="B118" s="39"/>
    </row>
    <row r="119">
      <c r="A119" s="39"/>
      <c r="B119" s="39"/>
    </row>
    <row r="120">
      <c r="A120" s="39"/>
      <c r="B120" s="39"/>
    </row>
    <row r="121">
      <c r="A121" s="39"/>
      <c r="B121" s="39"/>
    </row>
    <row r="122">
      <c r="A122" s="39"/>
      <c r="B122" s="39"/>
    </row>
    <row r="123">
      <c r="A123" s="39"/>
      <c r="B123" s="39"/>
    </row>
    <row r="124">
      <c r="A124" s="39"/>
      <c r="B124" s="39"/>
    </row>
    <row r="125">
      <c r="A125" s="39"/>
      <c r="B125" s="39"/>
    </row>
    <row r="126">
      <c r="A126" s="39"/>
      <c r="B126" s="39"/>
    </row>
    <row r="127">
      <c r="A127" s="39"/>
      <c r="B127" s="39"/>
    </row>
    <row r="128">
      <c r="A128" s="39"/>
      <c r="B128" s="39"/>
    </row>
    <row r="129">
      <c r="A129" s="39"/>
      <c r="B129" s="39"/>
    </row>
    <row r="130">
      <c r="A130" s="39"/>
      <c r="B130" s="39"/>
    </row>
    <row r="131">
      <c r="A131" s="39"/>
      <c r="B131" s="39"/>
    </row>
    <row r="132">
      <c r="A132" s="39"/>
      <c r="B132" s="39"/>
    </row>
    <row r="133">
      <c r="A133" s="39"/>
      <c r="B133" s="39"/>
    </row>
    <row r="134">
      <c r="A134" s="39"/>
      <c r="B134" s="39"/>
    </row>
    <row r="135">
      <c r="A135" s="39"/>
      <c r="B135" s="39"/>
    </row>
    <row r="136">
      <c r="A136" s="39"/>
      <c r="B136" s="39"/>
    </row>
    <row r="137">
      <c r="A137" s="39"/>
      <c r="B137" s="39"/>
    </row>
    <row r="138">
      <c r="A138" s="39"/>
      <c r="B138" s="39"/>
    </row>
    <row r="139">
      <c r="A139" s="39"/>
      <c r="B139" s="39"/>
    </row>
    <row r="140">
      <c r="A140" s="39"/>
      <c r="B140" s="39"/>
    </row>
    <row r="141">
      <c r="A141" s="39"/>
      <c r="B141" s="39"/>
    </row>
    <row r="142">
      <c r="A142" s="39"/>
      <c r="B142" s="39"/>
    </row>
    <row r="143">
      <c r="A143" s="39"/>
      <c r="B143" s="39"/>
    </row>
    <row r="144">
      <c r="A144" s="39"/>
      <c r="B144" s="39"/>
    </row>
    <row r="145">
      <c r="A145" s="39"/>
      <c r="B145" s="39"/>
    </row>
    <row r="146">
      <c r="A146" s="39"/>
      <c r="B146" s="39"/>
    </row>
    <row r="147">
      <c r="A147" s="39"/>
      <c r="B147" s="39"/>
    </row>
    <row r="148">
      <c r="A148" s="39"/>
      <c r="B148" s="39"/>
    </row>
    <row r="149">
      <c r="A149" s="39"/>
      <c r="B149" s="39"/>
    </row>
    <row r="150">
      <c r="A150" s="39"/>
      <c r="B150" s="39"/>
    </row>
    <row r="151">
      <c r="A151" s="39"/>
      <c r="B151" s="39"/>
    </row>
    <row r="152">
      <c r="A152" s="39"/>
      <c r="B152" s="39"/>
    </row>
    <row r="153">
      <c r="A153" s="39"/>
      <c r="B153" s="39"/>
    </row>
    <row r="154">
      <c r="A154" s="39"/>
      <c r="B154" s="39"/>
    </row>
    <row r="155">
      <c r="A155" s="39"/>
      <c r="B155" s="39"/>
    </row>
    <row r="156">
      <c r="A156" s="39"/>
      <c r="B156" s="39"/>
    </row>
    <row r="157">
      <c r="A157" s="39"/>
      <c r="B157" s="39"/>
    </row>
    <row r="158">
      <c r="A158" s="39"/>
      <c r="B158" s="39"/>
    </row>
    <row r="159">
      <c r="A159" s="39"/>
      <c r="B159" s="39"/>
    </row>
    <row r="160">
      <c r="A160" s="39"/>
      <c r="B160" s="39"/>
    </row>
    <row r="161">
      <c r="A161" s="39"/>
      <c r="B161" s="39"/>
    </row>
    <row r="162">
      <c r="A162" s="39"/>
      <c r="B162" s="39"/>
    </row>
    <row r="163">
      <c r="A163" s="39"/>
      <c r="B163" s="39"/>
    </row>
    <row r="164">
      <c r="A164" s="39"/>
      <c r="B164" s="39"/>
    </row>
    <row r="165">
      <c r="A165" s="39"/>
      <c r="B165" s="39"/>
    </row>
    <row r="166">
      <c r="A166" s="39"/>
      <c r="B166" s="39"/>
    </row>
    <row r="167">
      <c r="A167" s="39"/>
      <c r="B167" s="39"/>
    </row>
    <row r="168">
      <c r="A168" s="39"/>
      <c r="B168" s="39"/>
    </row>
    <row r="169">
      <c r="A169" s="39"/>
      <c r="B169" s="39"/>
    </row>
    <row r="170">
      <c r="A170" s="39"/>
      <c r="B170" s="39"/>
    </row>
    <row r="171">
      <c r="A171" s="39"/>
      <c r="B171" s="39"/>
    </row>
    <row r="172">
      <c r="A172" s="39"/>
      <c r="B172" s="39"/>
    </row>
    <row r="173">
      <c r="A173" s="39"/>
      <c r="B173" s="39"/>
    </row>
    <row r="174">
      <c r="A174" s="39"/>
      <c r="B174" s="39"/>
    </row>
    <row r="175">
      <c r="A175" s="39"/>
      <c r="B175" s="39"/>
    </row>
    <row r="176">
      <c r="A176" s="39"/>
      <c r="B176" s="39"/>
    </row>
    <row r="177">
      <c r="A177" s="39"/>
      <c r="B177" s="39"/>
    </row>
    <row r="178">
      <c r="A178" s="39"/>
      <c r="B178" s="39"/>
    </row>
    <row r="179">
      <c r="A179" s="39"/>
      <c r="B179" s="39"/>
    </row>
    <row r="180">
      <c r="A180" s="39"/>
      <c r="B180" s="39"/>
    </row>
    <row r="181">
      <c r="A181" s="39"/>
      <c r="B181" s="39"/>
    </row>
    <row r="182">
      <c r="A182" s="39"/>
      <c r="B182" s="39"/>
    </row>
    <row r="183">
      <c r="A183" s="39"/>
      <c r="B183" s="39"/>
    </row>
    <row r="184">
      <c r="A184" s="39"/>
      <c r="B184" s="39"/>
    </row>
    <row r="185">
      <c r="A185" s="39"/>
      <c r="B185" s="39"/>
    </row>
    <row r="186">
      <c r="A186" s="39"/>
      <c r="B186" s="39"/>
    </row>
    <row r="187">
      <c r="A187" s="39"/>
      <c r="B187" s="39"/>
    </row>
    <row r="188">
      <c r="A188" s="39"/>
      <c r="B188" s="39"/>
    </row>
    <row r="189">
      <c r="A189" s="39"/>
      <c r="B189" s="39"/>
    </row>
    <row r="190">
      <c r="A190" s="39"/>
      <c r="B190" s="39"/>
    </row>
    <row r="191">
      <c r="A191" s="39"/>
      <c r="B191" s="39"/>
    </row>
    <row r="192">
      <c r="A192" s="39"/>
      <c r="B192" s="39"/>
    </row>
    <row r="193">
      <c r="A193" s="39"/>
      <c r="B193" s="39"/>
    </row>
    <row r="194">
      <c r="A194" s="39"/>
      <c r="B194" s="39"/>
    </row>
    <row r="195">
      <c r="A195" s="39"/>
      <c r="B195" s="39"/>
    </row>
    <row r="196">
      <c r="A196" s="39"/>
      <c r="B196" s="39"/>
    </row>
    <row r="197">
      <c r="A197" s="39"/>
      <c r="B197" s="39"/>
    </row>
    <row r="198">
      <c r="A198" s="39"/>
      <c r="B198" s="39"/>
    </row>
    <row r="199">
      <c r="A199" s="39"/>
      <c r="B199" s="39"/>
    </row>
    <row r="200">
      <c r="A200" s="39"/>
      <c r="B200" s="39"/>
    </row>
    <row r="201">
      <c r="A201" s="39"/>
      <c r="B201" s="39"/>
    </row>
    <row r="202">
      <c r="A202" s="39"/>
      <c r="B202" s="39"/>
    </row>
    <row r="203">
      <c r="A203" s="39"/>
      <c r="B203" s="39"/>
    </row>
    <row r="204">
      <c r="A204" s="39"/>
      <c r="B204" s="39"/>
    </row>
    <row r="205">
      <c r="A205" s="39"/>
      <c r="B205" s="39"/>
    </row>
    <row r="206">
      <c r="A206" s="39"/>
      <c r="B206" s="39"/>
    </row>
    <row r="207">
      <c r="A207" s="39"/>
      <c r="B207" s="39"/>
    </row>
    <row r="208">
      <c r="A208" s="39"/>
      <c r="B208" s="39"/>
    </row>
    <row r="209">
      <c r="A209" s="39"/>
      <c r="B209" s="39"/>
    </row>
    <row r="210">
      <c r="A210" s="39"/>
      <c r="B210" s="39"/>
    </row>
    <row r="211">
      <c r="A211" s="39"/>
      <c r="B211" s="39"/>
    </row>
    <row r="212">
      <c r="A212" s="39"/>
      <c r="B212" s="39"/>
    </row>
    <row r="213">
      <c r="A213" s="39"/>
      <c r="B213" s="39"/>
    </row>
    <row r="214">
      <c r="A214" s="39"/>
      <c r="B214" s="39"/>
    </row>
    <row r="215">
      <c r="A215" s="39"/>
      <c r="B215" s="39"/>
    </row>
    <row r="216">
      <c r="A216" s="39"/>
      <c r="B216" s="39"/>
    </row>
    <row r="217">
      <c r="A217" s="39"/>
      <c r="B217" s="39"/>
    </row>
    <row r="218">
      <c r="A218" s="39"/>
      <c r="B218" s="39"/>
    </row>
    <row r="219">
      <c r="A219" s="39"/>
      <c r="B219" s="39"/>
    </row>
    <row r="220">
      <c r="A220" s="39"/>
      <c r="B220" s="39"/>
    </row>
    <row r="221">
      <c r="A221" s="39"/>
      <c r="B221" s="39"/>
    </row>
    <row r="222">
      <c r="A222" s="39"/>
      <c r="B222" s="39"/>
    </row>
    <row r="223">
      <c r="A223" s="39"/>
      <c r="B223" s="39"/>
    </row>
    <row r="224">
      <c r="A224" s="39"/>
      <c r="B224" s="39"/>
    </row>
    <row r="225">
      <c r="A225" s="39"/>
      <c r="B225" s="39"/>
    </row>
    <row r="226">
      <c r="A226" s="39"/>
      <c r="B226" s="39"/>
    </row>
    <row r="227">
      <c r="A227" s="39"/>
      <c r="B227" s="39"/>
    </row>
    <row r="228">
      <c r="A228" s="39"/>
      <c r="B228" s="39"/>
    </row>
    <row r="229">
      <c r="A229" s="39"/>
      <c r="B229" s="39"/>
    </row>
    <row r="230">
      <c r="A230" s="39"/>
      <c r="B230" s="39"/>
    </row>
    <row r="231">
      <c r="A231" s="39"/>
      <c r="B231" s="39"/>
    </row>
    <row r="232">
      <c r="A232" s="39"/>
      <c r="B232" s="39"/>
    </row>
    <row r="233">
      <c r="A233" s="39"/>
      <c r="B233" s="39"/>
    </row>
    <row r="234">
      <c r="A234" s="39"/>
      <c r="B234" s="39"/>
    </row>
    <row r="235">
      <c r="A235" s="39"/>
      <c r="B235" s="39"/>
    </row>
    <row r="236">
      <c r="A236" s="39"/>
      <c r="B236" s="39"/>
    </row>
    <row r="237">
      <c r="A237" s="39"/>
      <c r="B237" s="39"/>
    </row>
    <row r="238">
      <c r="A238" s="39"/>
      <c r="B238" s="39"/>
    </row>
    <row r="239">
      <c r="A239" s="39"/>
      <c r="B239" s="39"/>
    </row>
    <row r="240">
      <c r="A240" s="39"/>
      <c r="B240" s="39"/>
    </row>
    <row r="241">
      <c r="A241" s="39"/>
      <c r="B241" s="39"/>
    </row>
    <row r="242">
      <c r="A242" s="39"/>
      <c r="B242" s="39"/>
    </row>
    <row r="243">
      <c r="A243" s="39"/>
      <c r="B243" s="39"/>
    </row>
    <row r="244">
      <c r="A244" s="39"/>
      <c r="B244" s="39"/>
    </row>
    <row r="245">
      <c r="A245" s="39"/>
      <c r="B245" s="39"/>
    </row>
    <row r="246">
      <c r="A246" s="39"/>
      <c r="B246" s="39"/>
    </row>
    <row r="247">
      <c r="A247" s="39"/>
      <c r="B247" s="39"/>
    </row>
    <row r="248">
      <c r="A248" s="39"/>
      <c r="B248" s="39"/>
    </row>
    <row r="249">
      <c r="A249" s="39"/>
      <c r="B249" s="39"/>
    </row>
    <row r="250">
      <c r="A250" s="39"/>
      <c r="B250" s="39"/>
    </row>
    <row r="251">
      <c r="A251" s="39"/>
      <c r="B251" s="39"/>
    </row>
    <row r="252">
      <c r="A252" s="39"/>
      <c r="B252" s="39"/>
    </row>
    <row r="253">
      <c r="A253" s="39"/>
      <c r="B253" s="39"/>
    </row>
    <row r="254">
      <c r="A254" s="39"/>
      <c r="B254" s="39"/>
    </row>
    <row r="255">
      <c r="A255" s="39"/>
      <c r="B255" s="39"/>
    </row>
    <row r="256">
      <c r="A256" s="39"/>
      <c r="B256" s="39"/>
    </row>
    <row r="257">
      <c r="A257" s="39"/>
      <c r="B257" s="39"/>
    </row>
    <row r="258">
      <c r="A258" s="39"/>
      <c r="B258" s="39"/>
    </row>
    <row r="259">
      <c r="A259" s="39"/>
      <c r="B259" s="39"/>
    </row>
    <row r="260">
      <c r="A260" s="39"/>
      <c r="B260" s="39"/>
    </row>
    <row r="261">
      <c r="A261" s="39"/>
      <c r="B261" s="39"/>
    </row>
    <row r="262">
      <c r="A262" s="39"/>
      <c r="B262" s="39"/>
    </row>
    <row r="263">
      <c r="A263" s="39"/>
      <c r="B263" s="39"/>
    </row>
    <row r="264">
      <c r="A264" s="39"/>
      <c r="B264" s="39"/>
    </row>
    <row r="265">
      <c r="A265" s="39"/>
      <c r="B265" s="39"/>
    </row>
    <row r="266">
      <c r="A266" s="39"/>
      <c r="B266" s="39"/>
    </row>
    <row r="267">
      <c r="A267" s="39"/>
      <c r="B267" s="39"/>
    </row>
    <row r="268">
      <c r="A268" s="39"/>
      <c r="B268" s="39"/>
    </row>
    <row r="269">
      <c r="A269" s="39"/>
      <c r="B269" s="39"/>
    </row>
    <row r="270">
      <c r="A270" s="39"/>
      <c r="B270" s="39"/>
    </row>
    <row r="271">
      <c r="A271" s="39"/>
      <c r="B271" s="39"/>
    </row>
    <row r="272">
      <c r="A272" s="39"/>
      <c r="B272" s="39"/>
    </row>
    <row r="273">
      <c r="A273" s="39"/>
      <c r="B273" s="39"/>
    </row>
    <row r="274">
      <c r="A274" s="39"/>
      <c r="B274" s="39"/>
    </row>
    <row r="275">
      <c r="A275" s="39"/>
      <c r="B275" s="39"/>
    </row>
    <row r="276">
      <c r="A276" s="39"/>
      <c r="B276" s="39"/>
    </row>
    <row r="277">
      <c r="A277" s="39"/>
      <c r="B277" s="39"/>
    </row>
    <row r="278">
      <c r="A278" s="39"/>
      <c r="B278" s="39"/>
    </row>
    <row r="279">
      <c r="A279" s="39"/>
      <c r="B279" s="39"/>
    </row>
    <row r="280">
      <c r="A280" s="39"/>
      <c r="B280" s="39"/>
    </row>
    <row r="281">
      <c r="A281" s="39"/>
      <c r="B281" s="39"/>
    </row>
    <row r="282">
      <c r="A282" s="39"/>
      <c r="B282" s="39"/>
    </row>
    <row r="283">
      <c r="A283" s="39"/>
      <c r="B283" s="39"/>
    </row>
    <row r="284">
      <c r="A284" s="39"/>
      <c r="B284" s="39"/>
    </row>
    <row r="285">
      <c r="A285" s="39"/>
      <c r="B285" s="39"/>
    </row>
    <row r="286">
      <c r="A286" s="39"/>
      <c r="B286" s="39"/>
    </row>
    <row r="287">
      <c r="A287" s="39"/>
      <c r="B287" s="39"/>
    </row>
    <row r="288">
      <c r="A288" s="39"/>
      <c r="B288" s="39"/>
    </row>
    <row r="289">
      <c r="A289" s="39"/>
      <c r="B289" s="39"/>
    </row>
    <row r="290">
      <c r="A290" s="39"/>
      <c r="B290" s="39"/>
    </row>
    <row r="291">
      <c r="A291" s="39"/>
      <c r="B291" s="39"/>
    </row>
    <row r="292">
      <c r="A292" s="39"/>
      <c r="B292" s="39"/>
    </row>
    <row r="293">
      <c r="A293" s="39"/>
      <c r="B293" s="39"/>
    </row>
    <row r="294">
      <c r="A294" s="39"/>
      <c r="B294" s="39"/>
    </row>
    <row r="295">
      <c r="A295" s="39"/>
      <c r="B295" s="39"/>
    </row>
    <row r="296">
      <c r="A296" s="39"/>
      <c r="B296" s="39"/>
    </row>
    <row r="297">
      <c r="A297" s="39"/>
      <c r="B297" s="39"/>
    </row>
    <row r="298">
      <c r="A298" s="39"/>
      <c r="B298" s="39"/>
    </row>
    <row r="299">
      <c r="A299" s="39"/>
      <c r="B299" s="39"/>
    </row>
    <row r="300">
      <c r="A300" s="39"/>
      <c r="B300" s="39"/>
    </row>
    <row r="301">
      <c r="A301" s="39"/>
      <c r="B301" s="39"/>
    </row>
    <row r="302">
      <c r="A302" s="39"/>
      <c r="B302" s="39"/>
    </row>
    <row r="303">
      <c r="A303" s="39"/>
      <c r="B303" s="39"/>
    </row>
    <row r="304">
      <c r="A304" s="39"/>
      <c r="B304" s="39"/>
    </row>
    <row r="305">
      <c r="A305" s="39"/>
      <c r="B305" s="39"/>
    </row>
    <row r="306">
      <c r="A306" s="39"/>
      <c r="B306" s="39"/>
    </row>
    <row r="307">
      <c r="A307" s="39"/>
      <c r="B307" s="39"/>
    </row>
    <row r="308">
      <c r="A308" s="39"/>
      <c r="B308" s="39"/>
    </row>
    <row r="309">
      <c r="A309" s="39"/>
      <c r="B309" s="39"/>
    </row>
    <row r="310">
      <c r="A310" s="39"/>
      <c r="B310" s="39"/>
    </row>
    <row r="311">
      <c r="A311" s="39"/>
      <c r="B311" s="39"/>
    </row>
    <row r="312">
      <c r="A312" s="39"/>
      <c r="B312" s="39"/>
    </row>
    <row r="313">
      <c r="A313" s="39"/>
      <c r="B313" s="39"/>
    </row>
    <row r="314">
      <c r="A314" s="39"/>
      <c r="B314" s="39"/>
    </row>
    <row r="315">
      <c r="A315" s="39"/>
      <c r="B315" s="39"/>
    </row>
    <row r="316">
      <c r="A316" s="39"/>
      <c r="B316" s="39"/>
    </row>
    <row r="317">
      <c r="A317" s="39"/>
      <c r="B317" s="39"/>
    </row>
    <row r="318">
      <c r="A318" s="39"/>
      <c r="B318" s="39"/>
    </row>
    <row r="319">
      <c r="A319" s="39"/>
      <c r="B319" s="39"/>
    </row>
    <row r="320">
      <c r="A320" s="39"/>
      <c r="B320" s="39"/>
    </row>
    <row r="321">
      <c r="A321" s="39"/>
      <c r="B321" s="39"/>
    </row>
    <row r="322">
      <c r="A322" s="39"/>
      <c r="B322" s="39"/>
    </row>
    <row r="323">
      <c r="A323" s="39"/>
      <c r="B323" s="39"/>
    </row>
    <row r="324">
      <c r="A324" s="39"/>
      <c r="B324" s="39"/>
    </row>
    <row r="325">
      <c r="A325" s="39"/>
      <c r="B325" s="39"/>
    </row>
    <row r="326">
      <c r="A326" s="39"/>
      <c r="B326" s="39"/>
    </row>
    <row r="327">
      <c r="A327" s="39"/>
      <c r="B327" s="39"/>
    </row>
    <row r="328">
      <c r="A328" s="39"/>
      <c r="B328" s="39"/>
    </row>
    <row r="329">
      <c r="A329" s="39"/>
      <c r="B329" s="39"/>
    </row>
    <row r="330">
      <c r="A330" s="39"/>
      <c r="B330" s="39"/>
    </row>
    <row r="331">
      <c r="A331" s="39"/>
      <c r="B331" s="39"/>
    </row>
    <row r="332">
      <c r="A332" s="39"/>
      <c r="B332" s="39"/>
    </row>
    <row r="333">
      <c r="A333" s="39"/>
      <c r="B333" s="39"/>
    </row>
    <row r="334">
      <c r="A334" s="39"/>
      <c r="B334" s="39"/>
    </row>
    <row r="335">
      <c r="A335" s="39"/>
      <c r="B335" s="39"/>
    </row>
    <row r="336">
      <c r="A336" s="39"/>
      <c r="B336" s="39"/>
    </row>
    <row r="337">
      <c r="A337" s="39"/>
      <c r="B337" s="39"/>
    </row>
    <row r="338">
      <c r="A338" s="39"/>
      <c r="B338" s="39"/>
    </row>
    <row r="339">
      <c r="A339" s="39"/>
      <c r="B339" s="39"/>
    </row>
    <row r="340">
      <c r="A340" s="39"/>
      <c r="B340" s="39"/>
    </row>
    <row r="341">
      <c r="A341" s="39"/>
      <c r="B341" s="39"/>
    </row>
    <row r="342">
      <c r="A342" s="39"/>
      <c r="B342" s="39"/>
    </row>
    <row r="343">
      <c r="A343" s="39"/>
      <c r="B343" s="39"/>
    </row>
    <row r="344">
      <c r="A344" s="39"/>
      <c r="B344" s="39"/>
    </row>
    <row r="345">
      <c r="A345" s="39"/>
      <c r="B345" s="39"/>
    </row>
    <row r="346">
      <c r="A346" s="39"/>
      <c r="B346" s="39"/>
    </row>
    <row r="347">
      <c r="A347" s="39"/>
      <c r="B347" s="39"/>
    </row>
    <row r="348">
      <c r="A348" s="39"/>
      <c r="B348" s="39"/>
    </row>
    <row r="349">
      <c r="A349" s="39"/>
      <c r="B349" s="39"/>
    </row>
    <row r="350">
      <c r="A350" s="39"/>
      <c r="B350" s="39"/>
    </row>
    <row r="351">
      <c r="A351" s="39"/>
      <c r="B351" s="39"/>
    </row>
    <row r="352">
      <c r="A352" s="39"/>
      <c r="B352" s="39"/>
    </row>
    <row r="353">
      <c r="A353" s="39"/>
      <c r="B353" s="39"/>
    </row>
    <row r="354">
      <c r="A354" s="39"/>
      <c r="B354" s="39"/>
    </row>
    <row r="355">
      <c r="A355" s="39"/>
      <c r="B355" s="39"/>
    </row>
    <row r="356">
      <c r="A356" s="39"/>
      <c r="B356" s="39"/>
    </row>
    <row r="357">
      <c r="A357" s="39"/>
      <c r="B357" s="39"/>
    </row>
    <row r="358">
      <c r="A358" s="39"/>
      <c r="B358" s="39"/>
    </row>
    <row r="359">
      <c r="A359" s="39"/>
      <c r="B359" s="39"/>
    </row>
    <row r="360">
      <c r="A360" s="39"/>
      <c r="B360" s="39"/>
    </row>
    <row r="361">
      <c r="A361" s="39"/>
      <c r="B361" s="39"/>
    </row>
    <row r="362">
      <c r="A362" s="39"/>
      <c r="B362" s="39"/>
    </row>
    <row r="363">
      <c r="A363" s="39"/>
      <c r="B363" s="39"/>
    </row>
    <row r="364">
      <c r="A364" s="39"/>
      <c r="B364" s="39"/>
    </row>
    <row r="365">
      <c r="A365" s="39"/>
      <c r="B365" s="39"/>
    </row>
    <row r="366">
      <c r="A366" s="39"/>
      <c r="B366" s="39"/>
    </row>
    <row r="367">
      <c r="A367" s="39"/>
      <c r="B367" s="39"/>
    </row>
    <row r="368">
      <c r="A368" s="39"/>
      <c r="B368" s="39"/>
    </row>
    <row r="369">
      <c r="A369" s="39"/>
      <c r="B369" s="39"/>
    </row>
    <row r="370">
      <c r="A370" s="39"/>
      <c r="B370" s="39"/>
    </row>
    <row r="371">
      <c r="A371" s="39"/>
      <c r="B371" s="39"/>
    </row>
    <row r="372">
      <c r="A372" s="39"/>
      <c r="B372" s="39"/>
    </row>
    <row r="373">
      <c r="A373" s="39"/>
      <c r="B373" s="39"/>
    </row>
    <row r="374">
      <c r="A374" s="39"/>
      <c r="B374" s="39"/>
    </row>
    <row r="375">
      <c r="A375" s="39"/>
      <c r="B375" s="39"/>
    </row>
    <row r="376">
      <c r="A376" s="39"/>
      <c r="B376" s="39"/>
    </row>
    <row r="377">
      <c r="A377" s="39"/>
      <c r="B377" s="39"/>
    </row>
    <row r="378">
      <c r="A378" s="39"/>
      <c r="B378" s="39"/>
    </row>
    <row r="379">
      <c r="A379" s="39"/>
      <c r="B379" s="39"/>
    </row>
    <row r="380">
      <c r="A380" s="39"/>
      <c r="B380" s="39"/>
    </row>
    <row r="381">
      <c r="A381" s="39"/>
      <c r="B381" s="39"/>
    </row>
    <row r="382">
      <c r="A382" s="39"/>
      <c r="B382" s="39"/>
    </row>
    <row r="383">
      <c r="A383" s="39"/>
      <c r="B383" s="39"/>
    </row>
    <row r="384">
      <c r="A384" s="39"/>
      <c r="B384" s="39"/>
    </row>
    <row r="385">
      <c r="A385" s="39"/>
      <c r="B385" s="39"/>
    </row>
    <row r="386">
      <c r="A386" s="39"/>
      <c r="B386" s="39"/>
    </row>
    <row r="387">
      <c r="A387" s="39"/>
      <c r="B387" s="39"/>
    </row>
    <row r="388">
      <c r="A388" s="39"/>
      <c r="B388" s="39"/>
    </row>
    <row r="389">
      <c r="A389" s="39"/>
      <c r="B389" s="39"/>
    </row>
    <row r="390">
      <c r="A390" s="39"/>
      <c r="B390" s="39"/>
    </row>
    <row r="391">
      <c r="A391" s="39"/>
      <c r="B391" s="39"/>
    </row>
    <row r="392">
      <c r="A392" s="39"/>
      <c r="B392" s="39"/>
    </row>
    <row r="393">
      <c r="A393" s="39"/>
      <c r="B393" s="39"/>
    </row>
    <row r="394">
      <c r="A394" s="39"/>
      <c r="B394" s="39"/>
    </row>
    <row r="395">
      <c r="A395" s="39"/>
      <c r="B395" s="39"/>
    </row>
    <row r="396">
      <c r="A396" s="39"/>
      <c r="B396" s="39"/>
    </row>
    <row r="397">
      <c r="A397" s="39"/>
      <c r="B397" s="39"/>
    </row>
    <row r="398">
      <c r="A398" s="39"/>
      <c r="B398" s="39"/>
    </row>
    <row r="399">
      <c r="A399" s="39"/>
      <c r="B399" s="39"/>
    </row>
    <row r="400">
      <c r="A400" s="39"/>
      <c r="B400" s="39"/>
    </row>
    <row r="401">
      <c r="A401" s="39"/>
      <c r="B401" s="39"/>
    </row>
    <row r="402">
      <c r="A402" s="39"/>
      <c r="B402" s="39"/>
    </row>
    <row r="403">
      <c r="A403" s="39"/>
      <c r="B403" s="39"/>
    </row>
    <row r="404">
      <c r="A404" s="39"/>
      <c r="B404" s="39"/>
    </row>
    <row r="405">
      <c r="A405" s="39"/>
      <c r="B405" s="39"/>
    </row>
    <row r="406">
      <c r="A406" s="39"/>
      <c r="B406" s="39"/>
    </row>
    <row r="407">
      <c r="A407" s="39"/>
      <c r="B407" s="39"/>
    </row>
    <row r="408">
      <c r="A408" s="39"/>
      <c r="B408" s="39"/>
    </row>
    <row r="409">
      <c r="A409" s="39"/>
      <c r="B409" s="39"/>
    </row>
    <row r="410">
      <c r="A410" s="39"/>
      <c r="B410" s="39"/>
    </row>
    <row r="411">
      <c r="A411" s="39"/>
      <c r="B411" s="39"/>
    </row>
    <row r="412">
      <c r="A412" s="39"/>
      <c r="B412" s="39"/>
    </row>
    <row r="413">
      <c r="A413" s="39"/>
      <c r="B413" s="39"/>
    </row>
    <row r="414">
      <c r="A414" s="39"/>
      <c r="B414" s="39"/>
    </row>
    <row r="415">
      <c r="A415" s="39"/>
      <c r="B415" s="39"/>
    </row>
    <row r="416">
      <c r="A416" s="39"/>
      <c r="B416" s="39"/>
    </row>
    <row r="417">
      <c r="A417" s="39"/>
      <c r="B417" s="39"/>
    </row>
    <row r="418">
      <c r="A418" s="39"/>
      <c r="B418" s="39"/>
    </row>
    <row r="419">
      <c r="A419" s="39"/>
      <c r="B419" s="39"/>
    </row>
    <row r="420">
      <c r="A420" s="39"/>
      <c r="B420" s="39"/>
    </row>
    <row r="421">
      <c r="A421" s="39"/>
      <c r="B421" s="39"/>
    </row>
    <row r="422">
      <c r="A422" s="39"/>
      <c r="B422" s="39"/>
    </row>
    <row r="423">
      <c r="A423" s="39"/>
      <c r="B423" s="39"/>
    </row>
    <row r="424">
      <c r="A424" s="39"/>
      <c r="B424" s="39"/>
    </row>
    <row r="425">
      <c r="A425" s="39"/>
      <c r="B425" s="39"/>
    </row>
    <row r="426">
      <c r="A426" s="39"/>
      <c r="B426" s="39"/>
    </row>
    <row r="427">
      <c r="A427" s="39"/>
      <c r="B427" s="39"/>
    </row>
    <row r="428">
      <c r="A428" s="39"/>
      <c r="B428" s="39"/>
    </row>
    <row r="429">
      <c r="A429" s="39"/>
      <c r="B429" s="39"/>
    </row>
    <row r="430">
      <c r="A430" s="39"/>
      <c r="B430" s="39"/>
    </row>
    <row r="431">
      <c r="A431" s="39"/>
      <c r="B431" s="39"/>
    </row>
    <row r="432">
      <c r="A432" s="39"/>
      <c r="B432" s="39"/>
    </row>
    <row r="433">
      <c r="A433" s="39"/>
      <c r="B433" s="39"/>
    </row>
    <row r="434">
      <c r="A434" s="39"/>
      <c r="B434" s="39"/>
    </row>
    <row r="435">
      <c r="A435" s="39"/>
      <c r="B435" s="39"/>
    </row>
    <row r="436">
      <c r="A436" s="39"/>
      <c r="B436" s="39"/>
    </row>
    <row r="437">
      <c r="A437" s="39"/>
      <c r="B437" s="39"/>
    </row>
    <row r="438">
      <c r="A438" s="39"/>
      <c r="B438" s="39"/>
    </row>
    <row r="439">
      <c r="A439" s="39"/>
      <c r="B439" s="39"/>
    </row>
    <row r="440">
      <c r="A440" s="39"/>
      <c r="B440" s="39"/>
    </row>
    <row r="441">
      <c r="A441" s="39"/>
      <c r="B441" s="39"/>
    </row>
    <row r="442">
      <c r="A442" s="39"/>
      <c r="B442" s="39"/>
    </row>
    <row r="443">
      <c r="A443" s="39"/>
      <c r="B443" s="39"/>
    </row>
    <row r="444">
      <c r="A444" s="39"/>
      <c r="B444" s="39"/>
    </row>
    <row r="445">
      <c r="A445" s="39"/>
      <c r="B445" s="39"/>
    </row>
    <row r="446">
      <c r="A446" s="39"/>
      <c r="B446" s="39"/>
    </row>
    <row r="447">
      <c r="A447" s="39"/>
      <c r="B447" s="39"/>
    </row>
    <row r="448">
      <c r="A448" s="39"/>
      <c r="B448" s="39"/>
    </row>
    <row r="449">
      <c r="A449" s="39"/>
      <c r="B449" s="39"/>
    </row>
    <row r="450">
      <c r="A450" s="39"/>
      <c r="B450" s="39"/>
    </row>
    <row r="451">
      <c r="A451" s="39"/>
      <c r="B451" s="39"/>
    </row>
    <row r="452">
      <c r="A452" s="39"/>
      <c r="B452" s="39"/>
    </row>
    <row r="453">
      <c r="A453" s="39"/>
      <c r="B453" s="39"/>
    </row>
    <row r="454">
      <c r="A454" s="39"/>
      <c r="B454" s="39"/>
    </row>
    <row r="455">
      <c r="A455" s="39"/>
      <c r="B455" s="39"/>
    </row>
    <row r="456">
      <c r="A456" s="39"/>
      <c r="B456" s="39"/>
    </row>
    <row r="457">
      <c r="A457" s="39"/>
      <c r="B457" s="39"/>
    </row>
    <row r="458">
      <c r="A458" s="39"/>
      <c r="B458" s="39"/>
    </row>
    <row r="459">
      <c r="A459" s="39"/>
      <c r="B459" s="39"/>
    </row>
    <row r="460">
      <c r="A460" s="39"/>
      <c r="B460" s="39"/>
    </row>
    <row r="461">
      <c r="A461" s="39"/>
      <c r="B461" s="39"/>
    </row>
    <row r="462">
      <c r="A462" s="39"/>
      <c r="B462" s="39"/>
    </row>
    <row r="463">
      <c r="A463" s="39"/>
      <c r="B463" s="39"/>
    </row>
    <row r="464">
      <c r="A464" s="39"/>
      <c r="B464" s="39"/>
    </row>
    <row r="465">
      <c r="A465" s="39"/>
      <c r="B465" s="39"/>
    </row>
    <row r="466">
      <c r="A466" s="39"/>
      <c r="B466" s="39"/>
    </row>
    <row r="467">
      <c r="A467" s="39"/>
      <c r="B467" s="39"/>
    </row>
    <row r="468">
      <c r="A468" s="39"/>
      <c r="B468" s="39"/>
    </row>
    <row r="469">
      <c r="A469" s="39"/>
      <c r="B469" s="39"/>
    </row>
    <row r="470">
      <c r="A470" s="39"/>
      <c r="B470" s="39"/>
    </row>
    <row r="471">
      <c r="A471" s="39"/>
      <c r="B471" s="39"/>
    </row>
    <row r="472">
      <c r="A472" s="39"/>
      <c r="B472" s="39"/>
    </row>
    <row r="473">
      <c r="A473" s="39"/>
      <c r="B473" s="39"/>
    </row>
    <row r="474">
      <c r="A474" s="39"/>
      <c r="B474" s="39"/>
    </row>
    <row r="475">
      <c r="A475" s="39"/>
      <c r="B475" s="39"/>
    </row>
    <row r="476">
      <c r="A476" s="39"/>
      <c r="B476" s="39"/>
    </row>
    <row r="477">
      <c r="A477" s="39"/>
      <c r="B477" s="39"/>
    </row>
    <row r="478">
      <c r="A478" s="39"/>
      <c r="B478" s="39"/>
    </row>
    <row r="479">
      <c r="A479" s="39"/>
      <c r="B479" s="39"/>
    </row>
    <row r="480">
      <c r="A480" s="39"/>
      <c r="B480" s="39"/>
    </row>
    <row r="481">
      <c r="A481" s="39"/>
      <c r="B481" s="39"/>
    </row>
    <row r="482">
      <c r="A482" s="39"/>
      <c r="B482" s="39"/>
    </row>
    <row r="483">
      <c r="A483" s="39"/>
      <c r="B483" s="39"/>
    </row>
    <row r="484">
      <c r="A484" s="39"/>
      <c r="B484" s="39"/>
    </row>
    <row r="485">
      <c r="A485" s="39"/>
      <c r="B485" s="39"/>
    </row>
    <row r="486">
      <c r="A486" s="39"/>
      <c r="B486" s="39"/>
    </row>
    <row r="487">
      <c r="A487" s="39"/>
      <c r="B487" s="39"/>
    </row>
    <row r="488">
      <c r="A488" s="39"/>
      <c r="B488" s="39"/>
    </row>
    <row r="489">
      <c r="A489" s="39"/>
      <c r="B489" s="39"/>
    </row>
    <row r="490">
      <c r="A490" s="39"/>
      <c r="B490" s="39"/>
    </row>
    <row r="491">
      <c r="A491" s="39"/>
      <c r="B491" s="39"/>
    </row>
    <row r="492">
      <c r="A492" s="39"/>
      <c r="B492" s="39"/>
    </row>
    <row r="493">
      <c r="A493" s="39"/>
      <c r="B493" s="39"/>
    </row>
    <row r="494">
      <c r="A494" s="39"/>
      <c r="B494" s="39"/>
    </row>
    <row r="495">
      <c r="A495" s="39"/>
      <c r="B495" s="39"/>
    </row>
    <row r="496">
      <c r="A496" s="39"/>
      <c r="B496" s="39"/>
    </row>
    <row r="497">
      <c r="A497" s="39"/>
      <c r="B497" s="39"/>
    </row>
    <row r="498">
      <c r="A498" s="39"/>
      <c r="B498" s="39"/>
    </row>
    <row r="499">
      <c r="A499" s="39"/>
      <c r="B499" s="39"/>
    </row>
    <row r="500">
      <c r="A500" s="39"/>
      <c r="B500" s="39"/>
    </row>
    <row r="501">
      <c r="A501" s="39"/>
      <c r="B501" s="39"/>
    </row>
    <row r="502">
      <c r="A502" s="39"/>
      <c r="B502" s="39"/>
    </row>
    <row r="503">
      <c r="A503" s="39"/>
      <c r="B503" s="39"/>
    </row>
    <row r="504">
      <c r="A504" s="39"/>
      <c r="B504" s="39"/>
    </row>
    <row r="505">
      <c r="A505" s="39"/>
      <c r="B505" s="39"/>
    </row>
    <row r="506">
      <c r="A506" s="39"/>
      <c r="B506" s="39"/>
    </row>
    <row r="507">
      <c r="A507" s="39"/>
      <c r="B507" s="39"/>
    </row>
    <row r="508">
      <c r="A508" s="39"/>
      <c r="B508" s="39"/>
    </row>
    <row r="509">
      <c r="A509" s="39"/>
      <c r="B509" s="39"/>
    </row>
    <row r="510">
      <c r="A510" s="39"/>
      <c r="B510" s="39"/>
    </row>
    <row r="511">
      <c r="A511" s="39"/>
      <c r="B511" s="39"/>
    </row>
    <row r="512">
      <c r="A512" s="39"/>
      <c r="B512" s="39"/>
    </row>
    <row r="513">
      <c r="A513" s="39"/>
      <c r="B513" s="39"/>
    </row>
    <row r="514">
      <c r="A514" s="39"/>
      <c r="B514" s="39"/>
    </row>
    <row r="515">
      <c r="A515" s="39"/>
      <c r="B515" s="39"/>
    </row>
    <row r="516">
      <c r="A516" s="39"/>
      <c r="B516" s="39"/>
    </row>
    <row r="517">
      <c r="A517" s="39"/>
      <c r="B517" s="39"/>
    </row>
    <row r="518">
      <c r="A518" s="39"/>
      <c r="B518" s="39"/>
    </row>
    <row r="519">
      <c r="A519" s="39"/>
      <c r="B519" s="39"/>
    </row>
    <row r="520">
      <c r="A520" s="39"/>
      <c r="B520" s="39"/>
    </row>
    <row r="521">
      <c r="A521" s="39"/>
      <c r="B521" s="39"/>
    </row>
    <row r="522">
      <c r="A522" s="39"/>
      <c r="B522" s="39"/>
    </row>
    <row r="523">
      <c r="A523" s="39"/>
      <c r="B523" s="39"/>
    </row>
    <row r="524">
      <c r="A524" s="39"/>
      <c r="B524" s="39"/>
    </row>
    <row r="525">
      <c r="A525" s="39"/>
      <c r="B525" s="39"/>
    </row>
    <row r="526">
      <c r="A526" s="39"/>
      <c r="B526" s="39"/>
    </row>
    <row r="527">
      <c r="A527" s="39"/>
      <c r="B527" s="39"/>
    </row>
    <row r="528">
      <c r="A528" s="39"/>
      <c r="B528" s="39"/>
    </row>
    <row r="529">
      <c r="A529" s="39"/>
      <c r="B529" s="39"/>
    </row>
    <row r="530">
      <c r="A530" s="39"/>
      <c r="B530" s="39"/>
    </row>
    <row r="531">
      <c r="A531" s="39"/>
      <c r="B531" s="39"/>
    </row>
    <row r="532">
      <c r="A532" s="39"/>
      <c r="B532" s="39"/>
    </row>
    <row r="533">
      <c r="A533" s="39"/>
      <c r="B533" s="39"/>
    </row>
    <row r="534">
      <c r="A534" s="39"/>
      <c r="B534" s="39"/>
    </row>
    <row r="535">
      <c r="A535" s="39"/>
      <c r="B535" s="39"/>
    </row>
    <row r="536">
      <c r="A536" s="39"/>
      <c r="B536" s="39"/>
    </row>
    <row r="537">
      <c r="A537" s="39"/>
      <c r="B537" s="39"/>
    </row>
    <row r="538">
      <c r="A538" s="39"/>
      <c r="B538" s="39"/>
    </row>
    <row r="539">
      <c r="A539" s="39"/>
      <c r="B539" s="39"/>
    </row>
    <row r="540">
      <c r="A540" s="39"/>
      <c r="B540" s="39"/>
    </row>
    <row r="541">
      <c r="A541" s="39"/>
      <c r="B541" s="39"/>
    </row>
    <row r="542">
      <c r="A542" s="39"/>
      <c r="B542" s="39"/>
    </row>
    <row r="543">
      <c r="A543" s="39"/>
      <c r="B543" s="39"/>
    </row>
    <row r="544">
      <c r="A544" s="39"/>
      <c r="B544" s="39"/>
    </row>
    <row r="545">
      <c r="A545" s="39"/>
      <c r="B545" s="39"/>
    </row>
    <row r="546">
      <c r="A546" s="39"/>
      <c r="B546" s="39"/>
    </row>
    <row r="547">
      <c r="A547" s="39"/>
      <c r="B547" s="39"/>
    </row>
    <row r="548">
      <c r="A548" s="39"/>
      <c r="B548" s="39"/>
    </row>
    <row r="549">
      <c r="A549" s="39"/>
      <c r="B549" s="39"/>
    </row>
    <row r="550">
      <c r="A550" s="39"/>
      <c r="B550" s="39"/>
    </row>
    <row r="551">
      <c r="A551" s="39"/>
      <c r="B551" s="39"/>
    </row>
    <row r="552">
      <c r="A552" s="39"/>
      <c r="B552" s="39"/>
    </row>
    <row r="553">
      <c r="A553" s="39"/>
      <c r="B553" s="39"/>
    </row>
    <row r="554">
      <c r="A554" s="39"/>
      <c r="B554" s="39"/>
    </row>
    <row r="555">
      <c r="A555" s="39"/>
      <c r="B555" s="39"/>
    </row>
    <row r="556">
      <c r="A556" s="39"/>
      <c r="B556" s="39"/>
    </row>
    <row r="557">
      <c r="A557" s="39"/>
      <c r="B557" s="39"/>
    </row>
    <row r="558">
      <c r="A558" s="39"/>
      <c r="B558" s="39"/>
    </row>
    <row r="559">
      <c r="A559" s="39"/>
      <c r="B559" s="39"/>
    </row>
    <row r="560">
      <c r="A560" s="39"/>
      <c r="B560" s="39"/>
    </row>
    <row r="561">
      <c r="A561" s="39"/>
      <c r="B561" s="39"/>
    </row>
    <row r="562">
      <c r="A562" s="39"/>
      <c r="B562" s="39"/>
    </row>
    <row r="563">
      <c r="A563" s="39"/>
      <c r="B563" s="39"/>
    </row>
    <row r="564">
      <c r="A564" s="39"/>
      <c r="B564" s="39"/>
    </row>
    <row r="565">
      <c r="A565" s="39"/>
      <c r="B565" s="39"/>
    </row>
    <row r="566">
      <c r="A566" s="39"/>
      <c r="B566" s="39"/>
    </row>
    <row r="567">
      <c r="A567" s="39"/>
      <c r="B567" s="39"/>
    </row>
    <row r="568">
      <c r="A568" s="39"/>
      <c r="B568" s="39"/>
    </row>
    <row r="569">
      <c r="A569" s="39"/>
      <c r="B569" s="39"/>
    </row>
    <row r="570">
      <c r="A570" s="39"/>
      <c r="B570" s="39"/>
    </row>
    <row r="571">
      <c r="A571" s="39"/>
      <c r="B571" s="39"/>
    </row>
    <row r="572">
      <c r="A572" s="39"/>
      <c r="B572" s="39"/>
    </row>
    <row r="573">
      <c r="A573" s="39"/>
      <c r="B573" s="39"/>
    </row>
    <row r="574">
      <c r="A574" s="39"/>
      <c r="B574" s="39"/>
    </row>
    <row r="575">
      <c r="A575" s="39"/>
      <c r="B575" s="39"/>
    </row>
    <row r="576">
      <c r="A576" s="39"/>
      <c r="B576" s="39"/>
    </row>
    <row r="577">
      <c r="A577" s="39"/>
      <c r="B577" s="39"/>
    </row>
    <row r="578">
      <c r="A578" s="39"/>
      <c r="B578" s="39"/>
    </row>
    <row r="579">
      <c r="A579" s="39"/>
      <c r="B579" s="39"/>
    </row>
    <row r="580">
      <c r="A580" s="39"/>
      <c r="B580" s="39"/>
    </row>
    <row r="581">
      <c r="A581" s="39"/>
      <c r="B581" s="39"/>
    </row>
    <row r="582">
      <c r="A582" s="39"/>
      <c r="B582" s="39"/>
    </row>
    <row r="583">
      <c r="A583" s="39"/>
      <c r="B583" s="39"/>
    </row>
    <row r="584">
      <c r="A584" s="39"/>
      <c r="B584" s="39"/>
    </row>
    <row r="585">
      <c r="A585" s="39"/>
      <c r="B585" s="39"/>
    </row>
    <row r="586">
      <c r="A586" s="39"/>
      <c r="B586" s="39"/>
    </row>
    <row r="587">
      <c r="A587" s="39"/>
      <c r="B587" s="39"/>
    </row>
    <row r="588">
      <c r="A588" s="39"/>
      <c r="B588" s="39"/>
    </row>
    <row r="589">
      <c r="A589" s="39"/>
      <c r="B589" s="39"/>
    </row>
    <row r="590">
      <c r="A590" s="39"/>
      <c r="B590" s="39"/>
    </row>
    <row r="591">
      <c r="A591" s="39"/>
      <c r="B591" s="39"/>
    </row>
    <row r="592">
      <c r="A592" s="39"/>
      <c r="B592" s="39"/>
    </row>
    <row r="593">
      <c r="A593" s="39"/>
      <c r="B593" s="39"/>
    </row>
    <row r="594">
      <c r="A594" s="39"/>
      <c r="B594" s="39"/>
    </row>
    <row r="595">
      <c r="A595" s="39"/>
      <c r="B595" s="39"/>
    </row>
    <row r="596">
      <c r="A596" s="39"/>
      <c r="B596" s="39"/>
    </row>
    <row r="597">
      <c r="A597" s="39"/>
      <c r="B597" s="39"/>
    </row>
    <row r="598">
      <c r="A598" s="39"/>
      <c r="B598" s="39"/>
    </row>
    <row r="599">
      <c r="A599" s="39"/>
      <c r="B599" s="39"/>
    </row>
    <row r="600">
      <c r="A600" s="39"/>
      <c r="B600" s="39"/>
    </row>
    <row r="601">
      <c r="A601" s="39"/>
      <c r="B601" s="39"/>
    </row>
    <row r="602">
      <c r="A602" s="39"/>
      <c r="B602" s="39"/>
    </row>
    <row r="603">
      <c r="A603" s="39"/>
      <c r="B603" s="39"/>
    </row>
    <row r="604">
      <c r="A604" s="39"/>
      <c r="B604" s="39"/>
    </row>
    <row r="605">
      <c r="A605" s="39"/>
      <c r="B605" s="39"/>
    </row>
    <row r="606">
      <c r="A606" s="39"/>
      <c r="B606" s="39"/>
    </row>
    <row r="607">
      <c r="A607" s="39"/>
      <c r="B607" s="39"/>
    </row>
    <row r="608">
      <c r="A608" s="39"/>
      <c r="B608" s="39"/>
    </row>
    <row r="609">
      <c r="A609" s="39"/>
      <c r="B609" s="39"/>
    </row>
    <row r="610">
      <c r="A610" s="39"/>
      <c r="B610" s="39"/>
    </row>
    <row r="611">
      <c r="A611" s="39"/>
      <c r="B611" s="39"/>
    </row>
    <row r="612">
      <c r="A612" s="39"/>
      <c r="B612" s="39"/>
    </row>
    <row r="613">
      <c r="A613" s="39"/>
      <c r="B613" s="39"/>
    </row>
    <row r="614">
      <c r="A614" s="39"/>
      <c r="B614" s="39"/>
    </row>
    <row r="615">
      <c r="A615" s="39"/>
      <c r="B615" s="39"/>
    </row>
    <row r="616">
      <c r="A616" s="39"/>
      <c r="B616" s="39"/>
    </row>
    <row r="617">
      <c r="A617" s="39"/>
      <c r="B617" s="39"/>
    </row>
    <row r="618">
      <c r="A618" s="39"/>
      <c r="B618" s="39"/>
    </row>
    <row r="619">
      <c r="A619" s="39"/>
      <c r="B619" s="39"/>
    </row>
    <row r="620">
      <c r="A620" s="39"/>
      <c r="B620" s="39"/>
    </row>
    <row r="621">
      <c r="A621" s="39"/>
      <c r="B621" s="39"/>
    </row>
    <row r="622">
      <c r="A622" s="39"/>
      <c r="B622" s="39"/>
    </row>
    <row r="623">
      <c r="A623" s="39"/>
      <c r="B623" s="39"/>
    </row>
    <row r="624">
      <c r="A624" s="39"/>
      <c r="B624" s="39"/>
    </row>
    <row r="625">
      <c r="A625" s="39"/>
      <c r="B625" s="39"/>
    </row>
    <row r="626">
      <c r="A626" s="39"/>
      <c r="B626" s="39"/>
    </row>
    <row r="627">
      <c r="A627" s="39"/>
      <c r="B627" s="39"/>
    </row>
    <row r="628">
      <c r="A628" s="39"/>
      <c r="B628" s="39"/>
    </row>
    <row r="629">
      <c r="A629" s="39"/>
      <c r="B629" s="39"/>
    </row>
    <row r="630">
      <c r="A630" s="39"/>
      <c r="B630" s="39"/>
    </row>
    <row r="631">
      <c r="A631" s="39"/>
      <c r="B631" s="39"/>
    </row>
    <row r="632">
      <c r="A632" s="39"/>
      <c r="B632" s="39"/>
    </row>
    <row r="633">
      <c r="A633" s="39"/>
      <c r="B633" s="39"/>
    </row>
    <row r="634">
      <c r="A634" s="39"/>
      <c r="B634" s="39"/>
    </row>
    <row r="635">
      <c r="A635" s="39"/>
      <c r="B635" s="39"/>
    </row>
    <row r="636">
      <c r="A636" s="39"/>
      <c r="B636" s="39"/>
    </row>
    <row r="637">
      <c r="A637" s="39"/>
      <c r="B637" s="39"/>
    </row>
    <row r="638">
      <c r="A638" s="39"/>
      <c r="B638" s="39"/>
    </row>
    <row r="639">
      <c r="A639" s="39"/>
      <c r="B639" s="39"/>
    </row>
    <row r="640">
      <c r="A640" s="39"/>
      <c r="B640" s="39"/>
    </row>
    <row r="641">
      <c r="A641" s="39"/>
      <c r="B641" s="39"/>
    </row>
    <row r="642">
      <c r="A642" s="39"/>
      <c r="B642" s="39"/>
    </row>
    <row r="643">
      <c r="A643" s="39"/>
      <c r="B643" s="39"/>
    </row>
    <row r="644">
      <c r="A644" s="39"/>
      <c r="B644" s="39"/>
    </row>
    <row r="645">
      <c r="A645" s="39"/>
      <c r="B645" s="39"/>
    </row>
    <row r="646">
      <c r="A646" s="39"/>
      <c r="B646" s="39"/>
    </row>
    <row r="647">
      <c r="A647" s="39"/>
      <c r="B647" s="39"/>
    </row>
    <row r="648">
      <c r="A648" s="39"/>
      <c r="B648" s="39"/>
    </row>
    <row r="649">
      <c r="A649" s="39"/>
      <c r="B649" s="39"/>
    </row>
    <row r="650">
      <c r="A650" s="39"/>
      <c r="B650" s="39"/>
    </row>
    <row r="651">
      <c r="A651" s="39"/>
      <c r="B651" s="39"/>
    </row>
    <row r="652">
      <c r="A652" s="39"/>
      <c r="B652" s="39"/>
    </row>
    <row r="653">
      <c r="A653" s="39"/>
      <c r="B653" s="39"/>
    </row>
    <row r="654">
      <c r="A654" s="39"/>
      <c r="B654" s="39"/>
    </row>
    <row r="655">
      <c r="A655" s="39"/>
      <c r="B655" s="39"/>
    </row>
    <row r="656">
      <c r="A656" s="39"/>
      <c r="B656" s="39"/>
    </row>
    <row r="657">
      <c r="A657" s="39"/>
      <c r="B657" s="39"/>
    </row>
    <row r="658">
      <c r="A658" s="39"/>
      <c r="B658" s="39"/>
    </row>
    <row r="659">
      <c r="A659" s="39"/>
      <c r="B659" s="39"/>
    </row>
    <row r="660">
      <c r="A660" s="39"/>
      <c r="B660" s="39"/>
    </row>
    <row r="661">
      <c r="A661" s="39"/>
      <c r="B661" s="39"/>
    </row>
    <row r="662">
      <c r="A662" s="39"/>
      <c r="B662" s="39"/>
    </row>
    <row r="663">
      <c r="A663" s="39"/>
      <c r="B663" s="39"/>
    </row>
    <row r="664">
      <c r="A664" s="39"/>
      <c r="B664" s="39"/>
    </row>
    <row r="665">
      <c r="A665" s="39"/>
      <c r="B665" s="39"/>
    </row>
    <row r="666">
      <c r="A666" s="39"/>
      <c r="B666" s="39"/>
    </row>
    <row r="667">
      <c r="A667" s="39"/>
      <c r="B667" s="39"/>
    </row>
    <row r="668">
      <c r="A668" s="39"/>
      <c r="B668" s="39"/>
    </row>
    <row r="669">
      <c r="A669" s="39"/>
      <c r="B669" s="39"/>
    </row>
    <row r="670">
      <c r="A670" s="39"/>
      <c r="B670" s="39"/>
    </row>
    <row r="671">
      <c r="A671" s="39"/>
      <c r="B671" s="39"/>
    </row>
    <row r="672">
      <c r="A672" s="39"/>
      <c r="B672" s="39"/>
    </row>
    <row r="673">
      <c r="A673" s="39"/>
      <c r="B673" s="39"/>
    </row>
    <row r="674">
      <c r="A674" s="39"/>
      <c r="B674" s="39"/>
    </row>
    <row r="675">
      <c r="A675" s="39"/>
      <c r="B675" s="39"/>
    </row>
    <row r="676">
      <c r="A676" s="39"/>
      <c r="B676" s="39"/>
    </row>
    <row r="677">
      <c r="A677" s="39"/>
      <c r="B677" s="39"/>
    </row>
    <row r="678">
      <c r="A678" s="39"/>
      <c r="B678" s="39"/>
    </row>
    <row r="679">
      <c r="A679" s="39"/>
      <c r="B679" s="39"/>
    </row>
    <row r="680">
      <c r="A680" s="39"/>
      <c r="B680" s="39"/>
    </row>
    <row r="681">
      <c r="A681" s="39"/>
      <c r="B681" s="39"/>
    </row>
    <row r="682">
      <c r="A682" s="39"/>
      <c r="B682" s="39"/>
    </row>
    <row r="683">
      <c r="A683" s="39"/>
      <c r="B683" s="39"/>
    </row>
    <row r="684">
      <c r="A684" s="39"/>
      <c r="B684" s="39"/>
    </row>
    <row r="685">
      <c r="A685" s="39"/>
      <c r="B685" s="39"/>
    </row>
    <row r="686">
      <c r="A686" s="39"/>
      <c r="B686" s="39"/>
    </row>
    <row r="687">
      <c r="A687" s="39"/>
      <c r="B687" s="39"/>
    </row>
    <row r="688">
      <c r="A688" s="39"/>
      <c r="B688" s="39"/>
    </row>
    <row r="689">
      <c r="A689" s="39"/>
      <c r="B689" s="39"/>
    </row>
    <row r="690">
      <c r="A690" s="39"/>
      <c r="B690" s="39"/>
    </row>
    <row r="691">
      <c r="A691" s="39"/>
      <c r="B691" s="39"/>
    </row>
    <row r="692">
      <c r="A692" s="39"/>
      <c r="B692" s="39"/>
    </row>
    <row r="693">
      <c r="A693" s="39"/>
      <c r="B693" s="39"/>
    </row>
    <row r="694">
      <c r="A694" s="39"/>
      <c r="B694" s="39"/>
    </row>
    <row r="695">
      <c r="A695" s="39"/>
      <c r="B695" s="39"/>
    </row>
    <row r="696">
      <c r="A696" s="39"/>
      <c r="B696" s="39"/>
    </row>
    <row r="697">
      <c r="A697" s="39"/>
      <c r="B697" s="39"/>
    </row>
    <row r="698">
      <c r="A698" s="39"/>
      <c r="B698" s="39"/>
    </row>
    <row r="699">
      <c r="A699" s="39"/>
      <c r="B699" s="39"/>
    </row>
    <row r="700">
      <c r="A700" s="39"/>
      <c r="B700" s="39"/>
    </row>
    <row r="701">
      <c r="A701" s="39"/>
      <c r="B701" s="39"/>
    </row>
    <row r="702">
      <c r="A702" s="39"/>
      <c r="B702" s="39"/>
    </row>
    <row r="703">
      <c r="A703" s="39"/>
      <c r="B703" s="39"/>
    </row>
    <row r="704">
      <c r="A704" s="39"/>
      <c r="B704" s="39"/>
    </row>
    <row r="705">
      <c r="A705" s="39"/>
      <c r="B705" s="39"/>
    </row>
    <row r="706">
      <c r="A706" s="39"/>
      <c r="B706" s="39"/>
    </row>
    <row r="707">
      <c r="A707" s="39"/>
      <c r="B707" s="39"/>
    </row>
    <row r="708">
      <c r="A708" s="39"/>
      <c r="B708" s="39"/>
    </row>
    <row r="709">
      <c r="A709" s="39"/>
      <c r="B709" s="39"/>
    </row>
    <row r="710">
      <c r="A710" s="39"/>
      <c r="B710" s="39"/>
    </row>
    <row r="711">
      <c r="A711" s="39"/>
      <c r="B711" s="39"/>
    </row>
    <row r="712">
      <c r="A712" s="39"/>
      <c r="B712" s="39"/>
    </row>
    <row r="713">
      <c r="A713" s="39"/>
      <c r="B713" s="39"/>
    </row>
    <row r="714">
      <c r="A714" s="39"/>
      <c r="B714" s="39"/>
    </row>
    <row r="715">
      <c r="A715" s="39"/>
      <c r="B715" s="39"/>
    </row>
    <row r="716">
      <c r="A716" s="39"/>
      <c r="B716" s="39"/>
    </row>
    <row r="717">
      <c r="A717" s="39"/>
      <c r="B717" s="39"/>
    </row>
    <row r="718">
      <c r="A718" s="39"/>
      <c r="B718" s="39"/>
    </row>
    <row r="719">
      <c r="A719" s="39"/>
      <c r="B719" s="39"/>
    </row>
    <row r="720">
      <c r="A720" s="39"/>
      <c r="B720" s="39"/>
    </row>
    <row r="721">
      <c r="A721" s="39"/>
      <c r="B721" s="39"/>
    </row>
    <row r="722">
      <c r="A722" s="39"/>
      <c r="B722" s="39"/>
    </row>
    <row r="723">
      <c r="A723" s="39"/>
      <c r="B723" s="39"/>
    </row>
    <row r="724">
      <c r="A724" s="39"/>
      <c r="B724" s="39"/>
    </row>
    <row r="725">
      <c r="A725" s="39"/>
      <c r="B725" s="39"/>
    </row>
    <row r="726">
      <c r="A726" s="39"/>
      <c r="B726" s="39"/>
    </row>
    <row r="727">
      <c r="A727" s="39"/>
      <c r="B727" s="39"/>
    </row>
    <row r="728">
      <c r="A728" s="39"/>
      <c r="B728" s="39"/>
    </row>
    <row r="729">
      <c r="A729" s="39"/>
      <c r="B729" s="39"/>
    </row>
    <row r="730">
      <c r="A730" s="39"/>
      <c r="B730" s="39"/>
    </row>
    <row r="731">
      <c r="A731" s="39"/>
      <c r="B731" s="39"/>
    </row>
    <row r="732">
      <c r="A732" s="39"/>
      <c r="B732" s="39"/>
    </row>
    <row r="733">
      <c r="A733" s="39"/>
      <c r="B733" s="39"/>
    </row>
    <row r="734">
      <c r="A734" s="39"/>
      <c r="B734" s="39"/>
    </row>
    <row r="735">
      <c r="A735" s="39"/>
      <c r="B735" s="39"/>
    </row>
    <row r="736">
      <c r="A736" s="39"/>
      <c r="B736" s="39"/>
    </row>
    <row r="737">
      <c r="A737" s="39"/>
      <c r="B737" s="39"/>
    </row>
    <row r="738">
      <c r="A738" s="39"/>
      <c r="B738" s="39"/>
    </row>
    <row r="739">
      <c r="A739" s="39"/>
      <c r="B739" s="39"/>
    </row>
    <row r="740">
      <c r="A740" s="39"/>
      <c r="B740" s="39"/>
    </row>
    <row r="741">
      <c r="A741" s="39"/>
      <c r="B741" s="39"/>
    </row>
    <row r="742">
      <c r="A742" s="39"/>
      <c r="B742" s="39"/>
    </row>
    <row r="743">
      <c r="A743" s="39"/>
      <c r="B743" s="39"/>
    </row>
    <row r="744">
      <c r="A744" s="39"/>
      <c r="B744" s="39"/>
    </row>
    <row r="745">
      <c r="A745" s="39"/>
      <c r="B745" s="39"/>
    </row>
    <row r="746">
      <c r="A746" s="39"/>
      <c r="B746" s="39"/>
    </row>
    <row r="747">
      <c r="A747" s="39"/>
      <c r="B747" s="39"/>
    </row>
    <row r="748">
      <c r="A748" s="39"/>
      <c r="B748" s="39"/>
    </row>
    <row r="749">
      <c r="A749" s="39"/>
      <c r="B749" s="39"/>
    </row>
    <row r="750">
      <c r="A750" s="39"/>
      <c r="B750" s="39"/>
    </row>
    <row r="751">
      <c r="A751" s="39"/>
      <c r="B751" s="39"/>
    </row>
    <row r="752">
      <c r="A752" s="39"/>
      <c r="B752" s="39"/>
    </row>
    <row r="753">
      <c r="A753" s="39"/>
      <c r="B753" s="39"/>
    </row>
    <row r="754">
      <c r="A754" s="39"/>
      <c r="B754" s="39"/>
    </row>
    <row r="755">
      <c r="A755" s="39"/>
      <c r="B755" s="39"/>
    </row>
    <row r="756">
      <c r="A756" s="39"/>
      <c r="B756" s="39"/>
    </row>
    <row r="757">
      <c r="A757" s="39"/>
      <c r="B757" s="39"/>
    </row>
    <row r="758">
      <c r="A758" s="39"/>
      <c r="B758" s="39"/>
    </row>
    <row r="759">
      <c r="A759" s="39"/>
      <c r="B759" s="39"/>
    </row>
    <row r="760">
      <c r="A760" s="39"/>
      <c r="B760" s="39"/>
    </row>
    <row r="761">
      <c r="A761" s="39"/>
      <c r="B761" s="39"/>
    </row>
    <row r="762">
      <c r="A762" s="39"/>
      <c r="B762" s="39"/>
    </row>
    <row r="763">
      <c r="A763" s="39"/>
      <c r="B763" s="39"/>
    </row>
    <row r="764">
      <c r="A764" s="39"/>
      <c r="B764" s="39"/>
    </row>
    <row r="765">
      <c r="A765" s="39"/>
      <c r="B765" s="39"/>
    </row>
    <row r="766">
      <c r="A766" s="39"/>
      <c r="B766" s="39"/>
    </row>
    <row r="767">
      <c r="A767" s="39"/>
      <c r="B767" s="39"/>
    </row>
    <row r="768">
      <c r="A768" s="39"/>
      <c r="B768" s="39"/>
    </row>
    <row r="769">
      <c r="A769" s="39"/>
      <c r="B769" s="39"/>
    </row>
    <row r="770">
      <c r="A770" s="39"/>
      <c r="B770" s="39"/>
    </row>
    <row r="771">
      <c r="A771" s="39"/>
      <c r="B771" s="39"/>
    </row>
    <row r="772">
      <c r="A772" s="39"/>
      <c r="B772" s="39"/>
    </row>
    <row r="773">
      <c r="A773" s="39"/>
      <c r="B773" s="39"/>
    </row>
    <row r="774">
      <c r="A774" s="39"/>
      <c r="B774" s="39"/>
    </row>
    <row r="775">
      <c r="A775" s="39"/>
      <c r="B775" s="39"/>
    </row>
    <row r="776">
      <c r="A776" s="39"/>
      <c r="B776" s="39"/>
    </row>
    <row r="777">
      <c r="A777" s="39"/>
      <c r="B777" s="39"/>
    </row>
    <row r="778">
      <c r="A778" s="39"/>
      <c r="B778" s="39"/>
    </row>
    <row r="779">
      <c r="A779" s="39"/>
      <c r="B779" s="39"/>
    </row>
    <row r="780">
      <c r="A780" s="39"/>
      <c r="B780" s="39"/>
    </row>
    <row r="781">
      <c r="A781" s="39"/>
      <c r="B781" s="39"/>
    </row>
    <row r="782">
      <c r="A782" s="39"/>
      <c r="B782" s="39"/>
    </row>
    <row r="783">
      <c r="A783" s="39"/>
      <c r="B783" s="39"/>
    </row>
    <row r="784">
      <c r="A784" s="39"/>
      <c r="B784" s="39"/>
    </row>
    <row r="785">
      <c r="A785" s="39"/>
      <c r="B785" s="39"/>
    </row>
    <row r="786">
      <c r="A786" s="39"/>
      <c r="B786" s="39"/>
    </row>
    <row r="787">
      <c r="A787" s="39"/>
      <c r="B787" s="39"/>
    </row>
    <row r="788">
      <c r="A788" s="39"/>
      <c r="B788" s="39"/>
    </row>
    <row r="789">
      <c r="A789" s="39"/>
      <c r="B789" s="39"/>
    </row>
    <row r="790">
      <c r="A790" s="39"/>
      <c r="B790" s="39"/>
    </row>
    <row r="791">
      <c r="A791" s="39"/>
      <c r="B791" s="39"/>
    </row>
    <row r="792">
      <c r="A792" s="39"/>
      <c r="B792" s="39"/>
    </row>
    <row r="793">
      <c r="A793" s="39"/>
      <c r="B793" s="39"/>
    </row>
    <row r="794">
      <c r="A794" s="39"/>
      <c r="B794" s="39"/>
    </row>
    <row r="795">
      <c r="A795" s="39"/>
      <c r="B795" s="39"/>
    </row>
    <row r="796">
      <c r="A796" s="39"/>
      <c r="B796" s="39"/>
    </row>
    <row r="797">
      <c r="A797" s="39"/>
      <c r="B797" s="39"/>
    </row>
    <row r="798">
      <c r="A798" s="39"/>
      <c r="B798" s="39"/>
    </row>
    <row r="799">
      <c r="A799" s="39"/>
      <c r="B799" s="39"/>
    </row>
    <row r="800">
      <c r="A800" s="39"/>
      <c r="B800" s="39"/>
    </row>
    <row r="801">
      <c r="A801" s="39"/>
      <c r="B801" s="39"/>
    </row>
    <row r="802">
      <c r="A802" s="39"/>
      <c r="B802" s="39"/>
    </row>
    <row r="803">
      <c r="A803" s="39"/>
      <c r="B803" s="39"/>
    </row>
    <row r="804">
      <c r="A804" s="39"/>
      <c r="B804" s="39"/>
    </row>
    <row r="805">
      <c r="A805" s="39"/>
      <c r="B805" s="39"/>
    </row>
    <row r="806">
      <c r="A806" s="39"/>
      <c r="B806" s="39"/>
    </row>
    <row r="807">
      <c r="A807" s="39"/>
      <c r="B807" s="39"/>
    </row>
    <row r="808">
      <c r="A808" s="39"/>
      <c r="B808" s="39"/>
    </row>
    <row r="809">
      <c r="A809" s="39"/>
      <c r="B809" s="39"/>
    </row>
    <row r="810">
      <c r="A810" s="39"/>
      <c r="B810" s="39"/>
    </row>
    <row r="811">
      <c r="A811" s="39"/>
      <c r="B811" s="39"/>
    </row>
    <row r="812">
      <c r="A812" s="39"/>
      <c r="B812" s="39"/>
    </row>
    <row r="813">
      <c r="A813" s="39"/>
      <c r="B813" s="39"/>
    </row>
    <row r="814">
      <c r="A814" s="39"/>
      <c r="B814" s="39"/>
    </row>
    <row r="815">
      <c r="A815" s="39"/>
      <c r="B815" s="39"/>
    </row>
    <row r="816">
      <c r="A816" s="39"/>
      <c r="B816" s="39"/>
    </row>
    <row r="817">
      <c r="A817" s="39"/>
      <c r="B817" s="39"/>
    </row>
    <row r="818">
      <c r="A818" s="39"/>
      <c r="B818" s="39"/>
    </row>
    <row r="819">
      <c r="A819" s="39"/>
      <c r="B819" s="39"/>
    </row>
    <row r="820">
      <c r="A820" s="39"/>
      <c r="B820" s="39"/>
    </row>
    <row r="821">
      <c r="A821" s="39"/>
      <c r="B821" s="39"/>
    </row>
    <row r="822">
      <c r="A822" s="39"/>
      <c r="B822" s="39"/>
    </row>
    <row r="823">
      <c r="A823" s="39"/>
      <c r="B823" s="39"/>
    </row>
    <row r="824">
      <c r="A824" s="39"/>
      <c r="B824" s="39"/>
    </row>
    <row r="825">
      <c r="A825" s="39"/>
      <c r="B825" s="39"/>
    </row>
    <row r="826">
      <c r="A826" s="39"/>
      <c r="B826" s="39"/>
    </row>
    <row r="827">
      <c r="A827" s="39"/>
      <c r="B827" s="39"/>
    </row>
    <row r="828">
      <c r="A828" s="39"/>
      <c r="B828" s="39"/>
    </row>
    <row r="829">
      <c r="A829" s="39"/>
      <c r="B829" s="39"/>
    </row>
    <row r="830">
      <c r="A830" s="39"/>
      <c r="B830" s="39"/>
    </row>
    <row r="831">
      <c r="A831" s="39"/>
      <c r="B831" s="39"/>
    </row>
    <row r="832">
      <c r="A832" s="39"/>
      <c r="B832" s="39"/>
    </row>
    <row r="833">
      <c r="A833" s="39"/>
      <c r="B833" s="39"/>
    </row>
    <row r="834">
      <c r="A834" s="39"/>
      <c r="B834" s="39"/>
    </row>
    <row r="835">
      <c r="A835" s="39"/>
      <c r="B835" s="39"/>
    </row>
    <row r="836">
      <c r="A836" s="39"/>
      <c r="B836" s="39"/>
    </row>
    <row r="837">
      <c r="A837" s="39"/>
      <c r="B837" s="39"/>
    </row>
    <row r="838">
      <c r="A838" s="39"/>
      <c r="B838" s="39"/>
    </row>
    <row r="839">
      <c r="A839" s="39"/>
      <c r="B839" s="39"/>
    </row>
    <row r="840">
      <c r="A840" s="39"/>
      <c r="B840" s="39"/>
    </row>
    <row r="841">
      <c r="A841" s="39"/>
      <c r="B841" s="39"/>
    </row>
    <row r="842">
      <c r="A842" s="39"/>
      <c r="B842" s="39"/>
    </row>
    <row r="843">
      <c r="A843" s="39"/>
      <c r="B843" s="39"/>
    </row>
    <row r="844">
      <c r="A844" s="39"/>
      <c r="B844" s="39"/>
    </row>
    <row r="845">
      <c r="A845" s="39"/>
      <c r="B845" s="39"/>
    </row>
    <row r="846">
      <c r="A846" s="39"/>
      <c r="B846" s="39"/>
    </row>
    <row r="847">
      <c r="A847" s="39"/>
      <c r="B847" s="39"/>
    </row>
    <row r="848">
      <c r="A848" s="39"/>
      <c r="B848" s="39"/>
    </row>
    <row r="849">
      <c r="A849" s="39"/>
      <c r="B849" s="39"/>
    </row>
    <row r="850">
      <c r="A850" s="39"/>
      <c r="B850" s="39"/>
    </row>
    <row r="851">
      <c r="A851" s="39"/>
      <c r="B851" s="39"/>
    </row>
    <row r="852">
      <c r="A852" s="39"/>
      <c r="B852" s="39"/>
    </row>
    <row r="853">
      <c r="A853" s="39"/>
      <c r="B853" s="39"/>
    </row>
    <row r="854">
      <c r="A854" s="39"/>
      <c r="B854" s="39"/>
    </row>
    <row r="855">
      <c r="A855" s="39"/>
      <c r="B855" s="39"/>
    </row>
    <row r="856">
      <c r="A856" s="39"/>
      <c r="B856" s="39"/>
    </row>
    <row r="857">
      <c r="A857" s="39"/>
      <c r="B857" s="39"/>
    </row>
    <row r="858">
      <c r="A858" s="39"/>
      <c r="B858" s="39"/>
    </row>
    <row r="859">
      <c r="A859" s="39"/>
      <c r="B859" s="39"/>
    </row>
    <row r="860">
      <c r="A860" s="39"/>
      <c r="B860" s="39"/>
    </row>
    <row r="861">
      <c r="A861" s="39"/>
      <c r="B861" s="39"/>
    </row>
    <row r="862">
      <c r="A862" s="39"/>
      <c r="B862" s="39"/>
    </row>
    <row r="863">
      <c r="A863" s="39"/>
      <c r="B863" s="39"/>
    </row>
    <row r="864">
      <c r="A864" s="39"/>
      <c r="B864" s="39"/>
    </row>
    <row r="865">
      <c r="A865" s="39"/>
      <c r="B865" s="39"/>
    </row>
    <row r="866">
      <c r="A866" s="39"/>
      <c r="B866" s="39"/>
    </row>
    <row r="867">
      <c r="A867" s="39"/>
      <c r="B867" s="39"/>
    </row>
    <row r="868">
      <c r="A868" s="39"/>
      <c r="B868" s="39"/>
    </row>
    <row r="869">
      <c r="A869" s="39"/>
      <c r="B869" s="39"/>
    </row>
    <row r="870">
      <c r="A870" s="39"/>
      <c r="B870" s="39"/>
    </row>
    <row r="871">
      <c r="A871" s="39"/>
      <c r="B871" s="39"/>
    </row>
    <row r="872">
      <c r="A872" s="39"/>
      <c r="B872" s="39"/>
    </row>
    <row r="873">
      <c r="A873" s="39"/>
      <c r="B873" s="39"/>
    </row>
    <row r="874">
      <c r="A874" s="39"/>
      <c r="B874" s="39"/>
    </row>
    <row r="875">
      <c r="A875" s="39"/>
      <c r="B875" s="39"/>
    </row>
    <row r="876">
      <c r="A876" s="39"/>
      <c r="B876" s="39"/>
    </row>
    <row r="877">
      <c r="A877" s="39"/>
      <c r="B877" s="39"/>
    </row>
    <row r="878">
      <c r="A878" s="39"/>
      <c r="B878" s="39"/>
    </row>
    <row r="879">
      <c r="A879" s="39"/>
      <c r="B879" s="39"/>
    </row>
    <row r="880">
      <c r="A880" s="39"/>
      <c r="B880" s="39"/>
    </row>
    <row r="881">
      <c r="A881" s="39"/>
      <c r="B881" s="39"/>
    </row>
    <row r="882">
      <c r="A882" s="39"/>
      <c r="B882" s="39"/>
    </row>
    <row r="883">
      <c r="A883" s="39"/>
      <c r="B883" s="39"/>
    </row>
    <row r="884">
      <c r="A884" s="39"/>
      <c r="B884" s="39"/>
    </row>
    <row r="885">
      <c r="A885" s="39"/>
      <c r="B885" s="39"/>
    </row>
    <row r="886">
      <c r="A886" s="39"/>
      <c r="B886" s="39"/>
    </row>
    <row r="887">
      <c r="A887" s="39"/>
      <c r="B887" s="39"/>
    </row>
    <row r="888">
      <c r="A888" s="39"/>
      <c r="B888" s="39"/>
    </row>
    <row r="889">
      <c r="A889" s="39"/>
      <c r="B889" s="39"/>
    </row>
    <row r="890">
      <c r="A890" s="39"/>
      <c r="B890" s="39"/>
    </row>
    <row r="891">
      <c r="A891" s="39"/>
      <c r="B891" s="39"/>
    </row>
    <row r="892">
      <c r="A892" s="39"/>
      <c r="B892" s="39"/>
    </row>
    <row r="893">
      <c r="A893" s="39"/>
      <c r="B893" s="39"/>
    </row>
    <row r="894">
      <c r="A894" s="39"/>
      <c r="B894" s="39"/>
    </row>
    <row r="895">
      <c r="A895" s="39"/>
      <c r="B895" s="39"/>
    </row>
    <row r="896">
      <c r="A896" s="39"/>
      <c r="B896" s="39"/>
    </row>
    <row r="897">
      <c r="A897" s="39"/>
      <c r="B897" s="39"/>
    </row>
    <row r="898">
      <c r="A898" s="39"/>
      <c r="B898" s="39"/>
    </row>
    <row r="899">
      <c r="A899" s="39"/>
      <c r="B899" s="39"/>
    </row>
    <row r="900">
      <c r="A900" s="39"/>
      <c r="B900" s="39"/>
    </row>
    <row r="901">
      <c r="A901" s="39"/>
      <c r="B901" s="39"/>
    </row>
    <row r="902">
      <c r="A902" s="39"/>
      <c r="B902" s="39"/>
    </row>
    <row r="903">
      <c r="A903" s="39"/>
      <c r="B903" s="39"/>
    </row>
    <row r="904">
      <c r="A904" s="39"/>
      <c r="B904" s="39"/>
    </row>
    <row r="905">
      <c r="A905" s="39"/>
      <c r="B905" s="39"/>
    </row>
    <row r="906">
      <c r="A906" s="39"/>
      <c r="B906" s="39"/>
    </row>
    <row r="907">
      <c r="A907" s="39"/>
      <c r="B907" s="39"/>
    </row>
    <row r="908">
      <c r="A908" s="39"/>
      <c r="B908" s="39"/>
    </row>
    <row r="909">
      <c r="A909" s="39"/>
      <c r="B909" s="39"/>
    </row>
    <row r="910">
      <c r="A910" s="39"/>
      <c r="B910" s="39"/>
    </row>
    <row r="911">
      <c r="A911" s="39"/>
      <c r="B911" s="39"/>
    </row>
    <row r="912">
      <c r="A912" s="39"/>
      <c r="B912" s="39"/>
    </row>
    <row r="913">
      <c r="A913" s="39"/>
      <c r="B913" s="39"/>
    </row>
    <row r="914">
      <c r="A914" s="39"/>
      <c r="B914" s="39"/>
    </row>
    <row r="915">
      <c r="A915" s="39"/>
      <c r="B915" s="39"/>
    </row>
    <row r="916">
      <c r="A916" s="39"/>
      <c r="B916" s="39"/>
    </row>
    <row r="917">
      <c r="A917" s="39"/>
      <c r="B917" s="39"/>
    </row>
    <row r="918">
      <c r="A918" s="39"/>
      <c r="B918" s="39"/>
    </row>
    <row r="919">
      <c r="A919" s="39"/>
      <c r="B919" s="39"/>
    </row>
    <row r="920">
      <c r="A920" s="39"/>
      <c r="B920" s="39"/>
    </row>
    <row r="921">
      <c r="A921" s="39"/>
      <c r="B921" s="39"/>
    </row>
    <row r="922">
      <c r="A922" s="39"/>
      <c r="B922" s="39"/>
    </row>
    <row r="923">
      <c r="A923" s="39"/>
      <c r="B923" s="39"/>
    </row>
    <row r="924">
      <c r="A924" s="39"/>
      <c r="B924" s="39"/>
    </row>
    <row r="925">
      <c r="A925" s="39"/>
      <c r="B925" s="39"/>
    </row>
    <row r="926">
      <c r="A926" s="39"/>
      <c r="B926" s="39"/>
    </row>
    <row r="927">
      <c r="A927" s="39"/>
      <c r="B927" s="39"/>
    </row>
    <row r="928">
      <c r="A928" s="39"/>
      <c r="B928" s="39"/>
    </row>
    <row r="929">
      <c r="A929" s="39"/>
      <c r="B929" s="39"/>
    </row>
    <row r="930">
      <c r="A930" s="39"/>
      <c r="B930" s="39"/>
    </row>
    <row r="931">
      <c r="A931" s="39"/>
      <c r="B931" s="39"/>
    </row>
    <row r="932">
      <c r="A932" s="39"/>
      <c r="B932" s="39"/>
    </row>
    <row r="933">
      <c r="A933" s="39"/>
      <c r="B933" s="39"/>
    </row>
    <row r="934">
      <c r="A934" s="39"/>
      <c r="B934" s="39"/>
    </row>
    <row r="935">
      <c r="A935" s="39"/>
      <c r="B935" s="39"/>
    </row>
    <row r="936">
      <c r="A936" s="39"/>
      <c r="B936" s="39"/>
    </row>
    <row r="937">
      <c r="A937" s="39"/>
      <c r="B937" s="39"/>
    </row>
    <row r="938">
      <c r="A938" s="39"/>
      <c r="B938" s="39"/>
    </row>
    <row r="939">
      <c r="A939" s="39"/>
      <c r="B939" s="39"/>
    </row>
    <row r="940">
      <c r="A940" s="39"/>
      <c r="B940" s="39"/>
    </row>
    <row r="941">
      <c r="A941" s="39"/>
      <c r="B941" s="39"/>
    </row>
    <row r="942">
      <c r="A942" s="39"/>
      <c r="B942" s="39"/>
    </row>
    <row r="943">
      <c r="A943" s="39"/>
      <c r="B943" s="39"/>
    </row>
    <row r="944">
      <c r="A944" s="39"/>
      <c r="B944" s="39"/>
    </row>
    <row r="945">
      <c r="A945" s="39"/>
      <c r="B945" s="39"/>
    </row>
    <row r="946">
      <c r="A946" s="39"/>
      <c r="B946" s="39"/>
    </row>
    <row r="947">
      <c r="A947" s="39"/>
      <c r="B947" s="39"/>
    </row>
    <row r="948">
      <c r="A948" s="39"/>
      <c r="B948" s="39"/>
    </row>
    <row r="949">
      <c r="A949" s="39"/>
      <c r="B949" s="39"/>
    </row>
    <row r="950">
      <c r="A950" s="39"/>
      <c r="B950" s="39"/>
    </row>
    <row r="951">
      <c r="A951" s="39"/>
      <c r="B951" s="39"/>
    </row>
    <row r="952">
      <c r="A952" s="39"/>
      <c r="B952" s="39"/>
    </row>
    <row r="953">
      <c r="A953" s="39"/>
      <c r="B953" s="39"/>
    </row>
    <row r="954">
      <c r="A954" s="39"/>
      <c r="B954" s="39"/>
    </row>
    <row r="955">
      <c r="A955" s="39"/>
      <c r="B955" s="39"/>
    </row>
    <row r="956">
      <c r="A956" s="39"/>
      <c r="B956" s="39"/>
    </row>
    <row r="957">
      <c r="A957" s="39"/>
      <c r="B957" s="39"/>
    </row>
    <row r="958">
      <c r="A958" s="39"/>
      <c r="B958" s="39"/>
    </row>
    <row r="959">
      <c r="A959" s="39"/>
      <c r="B959" s="39"/>
    </row>
    <row r="960">
      <c r="A960" s="39"/>
      <c r="B960" s="39"/>
    </row>
    <row r="961">
      <c r="A961" s="39"/>
      <c r="B961" s="39"/>
    </row>
    <row r="962">
      <c r="A962" s="39"/>
      <c r="B962" s="39"/>
    </row>
    <row r="963">
      <c r="A963" s="39"/>
      <c r="B963" s="39"/>
    </row>
    <row r="964">
      <c r="A964" s="39"/>
      <c r="B964" s="39"/>
    </row>
    <row r="965">
      <c r="A965" s="39"/>
      <c r="B965" s="39"/>
    </row>
    <row r="966">
      <c r="A966" s="39"/>
      <c r="B966" s="39"/>
    </row>
    <row r="967">
      <c r="A967" s="39"/>
      <c r="B967" s="39"/>
    </row>
    <row r="968">
      <c r="A968" s="39"/>
      <c r="B968" s="39"/>
    </row>
    <row r="969">
      <c r="A969" s="39"/>
      <c r="B969" s="39"/>
    </row>
    <row r="970">
      <c r="A970" s="39"/>
      <c r="B970" s="39"/>
    </row>
    <row r="971">
      <c r="A971" s="39"/>
      <c r="B971" s="39"/>
    </row>
    <row r="972">
      <c r="A972" s="39"/>
      <c r="B972" s="39"/>
    </row>
    <row r="973">
      <c r="A973" s="39"/>
      <c r="B973" s="39"/>
    </row>
    <row r="974">
      <c r="A974" s="39"/>
      <c r="B974" s="39"/>
    </row>
    <row r="975">
      <c r="A975" s="39"/>
      <c r="B975" s="39"/>
    </row>
    <row r="976">
      <c r="A976" s="39"/>
      <c r="B976" s="39"/>
    </row>
    <row r="977">
      <c r="A977" s="39"/>
      <c r="B977" s="39"/>
    </row>
    <row r="978">
      <c r="A978" s="39"/>
      <c r="B978" s="39"/>
    </row>
    <row r="979">
      <c r="A979" s="39"/>
      <c r="B979" s="39"/>
    </row>
    <row r="980">
      <c r="A980" s="39"/>
      <c r="B980" s="39"/>
    </row>
    <row r="981">
      <c r="A981" s="39"/>
      <c r="B981" s="39"/>
    </row>
    <row r="982">
      <c r="A982" s="39"/>
      <c r="B982" s="39"/>
    </row>
    <row r="983">
      <c r="A983" s="39"/>
      <c r="B983" s="39"/>
    </row>
    <row r="984">
      <c r="A984" s="39"/>
      <c r="B984" s="39"/>
    </row>
    <row r="985">
      <c r="A985" s="39"/>
      <c r="B985" s="39"/>
    </row>
    <row r="986">
      <c r="A986" s="39"/>
      <c r="B986" s="39"/>
    </row>
    <row r="987">
      <c r="A987" s="39"/>
      <c r="B987" s="39"/>
    </row>
    <row r="988">
      <c r="A988" s="39"/>
      <c r="B988" s="39"/>
    </row>
    <row r="989">
      <c r="A989" s="39"/>
      <c r="B989" s="39"/>
    </row>
    <row r="990">
      <c r="A990" s="39"/>
      <c r="B990" s="39"/>
    </row>
    <row r="991">
      <c r="A991" s="39"/>
      <c r="B991" s="39"/>
    </row>
    <row r="992">
      <c r="A992" s="39"/>
      <c r="B992" s="39"/>
    </row>
    <row r="993">
      <c r="A993" s="39"/>
      <c r="B993" s="39"/>
    </row>
    <row r="994">
      <c r="A994" s="39"/>
      <c r="B994" s="39"/>
    </row>
    <row r="995">
      <c r="A995" s="39"/>
      <c r="B995" s="39"/>
    </row>
    <row r="996">
      <c r="A996" s="39"/>
      <c r="B996" s="39"/>
    </row>
    <row r="997">
      <c r="A997" s="39"/>
      <c r="B997" s="39"/>
    </row>
    <row r="998">
      <c r="A998" s="39"/>
      <c r="B998" s="39"/>
    </row>
    <row r="999">
      <c r="A999" s="39"/>
      <c r="B999" s="39"/>
    </row>
    <row r="1000">
      <c r="A1000" s="39"/>
      <c r="B100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259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260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259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260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224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226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229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231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226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224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231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231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229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224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229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224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224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229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229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45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229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226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233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235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231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224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235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233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226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231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224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229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226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231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226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226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226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6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226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229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231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224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224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226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224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231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229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224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224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7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224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239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237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229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226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231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237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239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261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226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224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231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224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229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231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229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229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231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8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241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243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262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229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231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224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226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243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241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229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224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226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224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241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231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224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231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231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231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231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9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263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256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231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226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229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224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256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224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226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224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231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229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229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50">
        <v>1.0</v>
      </c>
      <c r="E662" s="50">
        <v>1.0</v>
      </c>
      <c r="F662" s="13" t="s">
        <v>16</v>
      </c>
      <c r="G662" s="45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50">
        <v>1.0</v>
      </c>
      <c r="E663" s="50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50">
        <v>1.0</v>
      </c>
      <c r="E664" s="50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50">
        <v>1.0</v>
      </c>
      <c r="E665" s="50">
        <v>2.0</v>
      </c>
      <c r="F665" s="13" t="s">
        <v>16</v>
      </c>
      <c r="G665" s="45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50">
        <v>1.0</v>
      </c>
      <c r="E666" s="50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50">
        <v>1.0</v>
      </c>
      <c r="E667" s="50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50">
        <v>1.0</v>
      </c>
      <c r="E668" s="50">
        <v>3.0</v>
      </c>
      <c r="F668" s="13" t="s">
        <v>16</v>
      </c>
      <c r="G668" s="45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50">
        <v>1.0</v>
      </c>
      <c r="E669" s="50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50">
        <v>1.0</v>
      </c>
      <c r="E670" s="50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50">
        <v>1.0</v>
      </c>
      <c r="E671" s="50">
        <v>4.0</v>
      </c>
      <c r="F671" s="13" t="s">
        <v>16</v>
      </c>
      <c r="G671" s="45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50">
        <v>1.0</v>
      </c>
      <c r="E672" s="50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50">
        <v>1.0</v>
      </c>
      <c r="E673" s="50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50">
        <v>1.0</v>
      </c>
      <c r="E674" s="50">
        <v>5.0</v>
      </c>
      <c r="F674" s="13" t="s">
        <v>16</v>
      </c>
      <c r="G674" s="45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50">
        <v>1.0</v>
      </c>
      <c r="E675" s="50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50">
        <v>1.0</v>
      </c>
      <c r="E676" s="50">
        <v>5.0</v>
      </c>
      <c r="F676" s="13" t="s">
        <v>16</v>
      </c>
      <c r="G676" s="10" t="s">
        <v>245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50">
        <v>1.0</v>
      </c>
      <c r="E677" s="50">
        <v>6.0</v>
      </c>
      <c r="F677" s="13" t="s">
        <v>16</v>
      </c>
      <c r="G677" s="45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50">
        <v>1.0</v>
      </c>
      <c r="E678" s="50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50">
        <v>1.0</v>
      </c>
      <c r="E679" s="50">
        <v>6.0</v>
      </c>
      <c r="F679" s="13" t="s">
        <v>16</v>
      </c>
      <c r="G679" s="10" t="s">
        <v>247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50">
        <v>1.0</v>
      </c>
      <c r="E680" s="50">
        <v>7.0</v>
      </c>
      <c r="F680" s="13" t="s">
        <v>16</v>
      </c>
      <c r="G680" s="45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50">
        <v>1.0</v>
      </c>
      <c r="E681" s="50">
        <v>7.0</v>
      </c>
      <c r="F681" s="13" t="s">
        <v>16</v>
      </c>
      <c r="G681" s="10" t="s">
        <v>231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50">
        <v>1.0</v>
      </c>
      <c r="E682" s="50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50">
        <v>1.0</v>
      </c>
      <c r="E683" s="50">
        <v>8.0</v>
      </c>
      <c r="F683" s="13" t="s">
        <v>16</v>
      </c>
      <c r="G683" s="51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50">
        <v>1.0</v>
      </c>
      <c r="E684" s="50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50">
        <v>1.0</v>
      </c>
      <c r="E685" s="50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50">
        <v>1.0</v>
      </c>
      <c r="E686" s="50">
        <v>9.0</v>
      </c>
      <c r="F686" s="13" t="s">
        <v>16</v>
      </c>
      <c r="G686" s="51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50">
        <v>1.0</v>
      </c>
      <c r="E687" s="50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50">
        <v>1.0</v>
      </c>
      <c r="E688" s="50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50">
        <v>1.0</v>
      </c>
      <c r="E689" s="50">
        <v>10.0</v>
      </c>
      <c r="F689" s="13" t="s">
        <v>16</v>
      </c>
      <c r="G689" s="45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50">
        <v>1.0</v>
      </c>
      <c r="E690" s="50">
        <v>10.0</v>
      </c>
      <c r="F690" s="13" t="s">
        <v>16</v>
      </c>
      <c r="G690" s="10" t="s">
        <v>226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50">
        <v>1.0</v>
      </c>
      <c r="E691" s="50">
        <v>10.0</v>
      </c>
      <c r="F691" s="13" t="s">
        <v>16</v>
      </c>
      <c r="G691" s="10" t="s">
        <v>229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50">
        <v>1.0</v>
      </c>
      <c r="E692" s="50">
        <v>11.0</v>
      </c>
      <c r="F692" s="13" t="s">
        <v>16</v>
      </c>
      <c r="G692" s="45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50">
        <v>1.0</v>
      </c>
      <c r="E693" s="50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50">
        <v>1.0</v>
      </c>
      <c r="E694" s="50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50">
        <v>1.0</v>
      </c>
      <c r="E695" s="50">
        <v>12.0</v>
      </c>
      <c r="F695" s="13" t="s">
        <v>16</v>
      </c>
      <c r="G695" s="45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50">
        <v>1.0</v>
      </c>
      <c r="E696" s="50">
        <v>12.0</v>
      </c>
      <c r="F696" s="13" t="s">
        <v>16</v>
      </c>
      <c r="G696" s="10" t="s">
        <v>224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50">
        <v>1.0</v>
      </c>
      <c r="E697" s="50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50">
        <v>2.0</v>
      </c>
      <c r="E698" s="50">
        <v>1.0</v>
      </c>
      <c r="F698" s="13" t="s">
        <v>16</v>
      </c>
      <c r="G698" s="45" t="s">
        <v>247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50">
        <v>2.0</v>
      </c>
      <c r="E699" s="50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50">
        <v>2.0</v>
      </c>
      <c r="E700" s="50">
        <v>2.0</v>
      </c>
      <c r="F700" s="13" t="s">
        <v>16</v>
      </c>
      <c r="G700" s="45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50">
        <v>2.0</v>
      </c>
      <c r="E701" s="50">
        <v>2.0</v>
      </c>
      <c r="F701" s="13" t="s">
        <v>16</v>
      </c>
      <c r="G701" s="10" t="s">
        <v>245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50">
        <v>2.0</v>
      </c>
      <c r="E702" s="50">
        <v>3.0</v>
      </c>
      <c r="F702" s="13" t="s">
        <v>16</v>
      </c>
      <c r="G702" s="45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50">
        <v>2.0</v>
      </c>
      <c r="E703" s="50">
        <v>3.0</v>
      </c>
      <c r="F703" s="13" t="s">
        <v>16</v>
      </c>
      <c r="G703" s="10" t="s">
        <v>231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50">
        <v>2.0</v>
      </c>
      <c r="E704" s="50">
        <v>4.0</v>
      </c>
      <c r="F704" s="13" t="s">
        <v>16</v>
      </c>
      <c r="G704" s="45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50">
        <v>2.0</v>
      </c>
      <c r="E705" s="50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50">
        <v>2.0</v>
      </c>
      <c r="E706" s="50">
        <v>5.0</v>
      </c>
      <c r="F706" s="13" t="s">
        <v>16</v>
      </c>
      <c r="G706" s="45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50">
        <v>2.0</v>
      </c>
      <c r="E707" s="50">
        <v>5.0</v>
      </c>
      <c r="F707" s="13" t="s">
        <v>16</v>
      </c>
      <c r="G707" s="10" t="s">
        <v>229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50">
        <v>2.0</v>
      </c>
      <c r="E708" s="50">
        <v>6.0</v>
      </c>
      <c r="F708" s="13" t="s">
        <v>16</v>
      </c>
      <c r="G708" s="45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50">
        <v>2.0</v>
      </c>
      <c r="E709" s="50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50">
        <v>2.0</v>
      </c>
      <c r="E710" s="50">
        <v>7.0</v>
      </c>
      <c r="F710" s="13" t="s">
        <v>16</v>
      </c>
      <c r="G710" s="45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50">
        <v>2.0</v>
      </c>
      <c r="E711" s="50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50">
        <v>2.0</v>
      </c>
      <c r="E712" s="50">
        <v>8.0</v>
      </c>
      <c r="F712" s="13" t="s">
        <v>16</v>
      </c>
      <c r="G712" s="45" t="s">
        <v>224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50">
        <v>2.0</v>
      </c>
      <c r="E713" s="50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50">
        <v>2.0</v>
      </c>
      <c r="E714" s="50">
        <v>9.0</v>
      </c>
      <c r="F714" s="13" t="s">
        <v>16</v>
      </c>
      <c r="G714" s="45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50">
        <v>2.0</v>
      </c>
      <c r="E715" s="50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50">
        <v>2.0</v>
      </c>
      <c r="E716" s="50">
        <v>10.0</v>
      </c>
      <c r="F716" s="13" t="s">
        <v>16</v>
      </c>
      <c r="G716" s="51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50">
        <v>2.0</v>
      </c>
      <c r="E717" s="50">
        <v>10.0</v>
      </c>
      <c r="F717" s="13" t="s">
        <v>16</v>
      </c>
      <c r="G717" s="10" t="s">
        <v>226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50">
        <v>2.0</v>
      </c>
      <c r="E718" s="50">
        <v>11.0</v>
      </c>
      <c r="F718" s="13" t="s">
        <v>16</v>
      </c>
      <c r="G718" s="45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50">
        <v>2.0</v>
      </c>
      <c r="E719" s="50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50">
        <v>2.0</v>
      </c>
      <c r="E720" s="50">
        <v>12.0</v>
      </c>
      <c r="F720" s="13" t="s">
        <v>16</v>
      </c>
      <c r="G720" s="51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50">
        <v>2.0</v>
      </c>
      <c r="E721" s="50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50">
        <v>3.0</v>
      </c>
      <c r="E722" s="50">
        <v>1.0</v>
      </c>
      <c r="F722" s="13" t="s">
        <v>16</v>
      </c>
      <c r="G722" s="45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50">
        <v>3.0</v>
      </c>
      <c r="E723" s="50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50">
        <v>3.0</v>
      </c>
      <c r="E724" s="50">
        <v>2.0</v>
      </c>
      <c r="F724" s="13" t="s">
        <v>16</v>
      </c>
      <c r="G724" s="45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50">
        <v>3.0</v>
      </c>
      <c r="E725" s="50">
        <v>2.0</v>
      </c>
      <c r="F725" s="13" t="s">
        <v>16</v>
      </c>
      <c r="G725" s="10" t="s">
        <v>224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50">
        <v>3.0</v>
      </c>
      <c r="E726" s="50">
        <v>3.0</v>
      </c>
      <c r="F726" s="13" t="s">
        <v>16</v>
      </c>
      <c r="G726" s="51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50">
        <v>3.0</v>
      </c>
      <c r="E727" s="50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50">
        <v>3.0</v>
      </c>
      <c r="E728" s="50">
        <v>4.0</v>
      </c>
      <c r="F728" s="13" t="s">
        <v>16</v>
      </c>
      <c r="G728" s="45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50">
        <v>3.0</v>
      </c>
      <c r="E729" s="50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50">
        <v>3.0</v>
      </c>
      <c r="E730" s="50">
        <v>5.0</v>
      </c>
      <c r="F730" s="13" t="s">
        <v>16</v>
      </c>
      <c r="G730" s="45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50">
        <v>3.0</v>
      </c>
      <c r="E731" s="50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50">
        <v>3.0</v>
      </c>
      <c r="E732" s="50">
        <v>6.0</v>
      </c>
      <c r="F732" s="13" t="s">
        <v>16</v>
      </c>
      <c r="G732" s="45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50">
        <v>3.0</v>
      </c>
      <c r="E733" s="50">
        <v>6.0</v>
      </c>
      <c r="F733" s="13" t="s">
        <v>16</v>
      </c>
      <c r="G733" s="10" t="s">
        <v>247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50">
        <v>3.0</v>
      </c>
      <c r="E734" s="50">
        <v>7.0</v>
      </c>
      <c r="F734" s="13" t="s">
        <v>16</v>
      </c>
      <c r="G734" s="45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50">
        <v>3.0</v>
      </c>
      <c r="E735" s="50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50">
        <v>3.0</v>
      </c>
      <c r="E736" s="50">
        <v>8.0</v>
      </c>
      <c r="F736" s="13" t="s">
        <v>16</v>
      </c>
      <c r="G736" s="45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50">
        <v>3.0</v>
      </c>
      <c r="E737" s="50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50">
        <v>3.0</v>
      </c>
      <c r="E738" s="50">
        <v>9.0</v>
      </c>
      <c r="F738" s="13" t="s">
        <v>16</v>
      </c>
      <c r="G738" s="45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50">
        <v>3.0</v>
      </c>
      <c r="E739" s="50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50">
        <v>3.0</v>
      </c>
      <c r="E740" s="50">
        <v>10.0</v>
      </c>
      <c r="F740" s="13" t="s">
        <v>16</v>
      </c>
      <c r="G740" s="51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50">
        <v>3.0</v>
      </c>
      <c r="E741" s="50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50">
        <v>3.0</v>
      </c>
      <c r="E742" s="50">
        <v>11.0</v>
      </c>
      <c r="F742" s="13" t="s">
        <v>16</v>
      </c>
      <c r="G742" s="45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50">
        <v>3.0</v>
      </c>
      <c r="E743" s="50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50">
        <v>3.0</v>
      </c>
      <c r="E744" s="50">
        <v>12.0</v>
      </c>
      <c r="F744" s="13" t="s">
        <v>16</v>
      </c>
      <c r="G744" s="45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50">
        <v>3.0</v>
      </c>
      <c r="E745" s="50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50">
        <v>4.0</v>
      </c>
      <c r="E746" s="50">
        <v>1.0</v>
      </c>
      <c r="F746" s="13" t="s">
        <v>16</v>
      </c>
      <c r="G746" s="51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50">
        <v>4.0</v>
      </c>
      <c r="E747" s="50">
        <v>1.0</v>
      </c>
      <c r="F747" s="13" t="s">
        <v>16</v>
      </c>
      <c r="G747" s="51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50">
        <v>4.0</v>
      </c>
      <c r="E748" s="50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50">
        <v>4.0</v>
      </c>
      <c r="E749" s="50">
        <v>2.0</v>
      </c>
      <c r="F749" s="13" t="s">
        <v>16</v>
      </c>
      <c r="G749" s="51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50">
        <v>4.0</v>
      </c>
      <c r="E750" s="50">
        <v>2.0</v>
      </c>
      <c r="F750" s="13" t="s">
        <v>16</v>
      </c>
      <c r="G750" s="51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50">
        <v>4.0</v>
      </c>
      <c r="E751" s="50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50">
        <v>4.0</v>
      </c>
      <c r="E752" s="50">
        <v>3.0</v>
      </c>
      <c r="F752" s="13" t="s">
        <v>16</v>
      </c>
      <c r="G752" s="45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50">
        <v>4.0</v>
      </c>
      <c r="E753" s="50">
        <v>3.0</v>
      </c>
      <c r="F753" s="13" t="s">
        <v>16</v>
      </c>
      <c r="G753" s="45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50">
        <v>4.0</v>
      </c>
      <c r="E754" s="50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50">
        <v>4.0</v>
      </c>
      <c r="E755" s="50">
        <v>4.0</v>
      </c>
      <c r="F755" s="13" t="s">
        <v>16</v>
      </c>
      <c r="G755" s="51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50">
        <v>4.0</v>
      </c>
      <c r="E756" s="50">
        <v>4.0</v>
      </c>
      <c r="F756" s="13" t="s">
        <v>16</v>
      </c>
      <c r="G756" s="51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50">
        <v>4.0</v>
      </c>
      <c r="E757" s="50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50">
        <v>5.0</v>
      </c>
      <c r="E758" s="50">
        <v>1.0</v>
      </c>
      <c r="F758" s="13" t="s">
        <v>16</v>
      </c>
      <c r="G758" s="45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50">
        <v>5.0</v>
      </c>
      <c r="E759" s="50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50">
        <v>5.0</v>
      </c>
      <c r="E760" s="50">
        <v>2.0</v>
      </c>
      <c r="F760" s="13" t="s">
        <v>16</v>
      </c>
      <c r="G760" s="51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50">
        <v>5.0</v>
      </c>
      <c r="E761" s="50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50">
        <v>5.0</v>
      </c>
      <c r="E762" s="50">
        <v>3.0</v>
      </c>
      <c r="F762" s="13" t="s">
        <v>16</v>
      </c>
      <c r="G762" s="51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50">
        <v>5.0</v>
      </c>
      <c r="E763" s="50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50">
        <v>5.0</v>
      </c>
      <c r="E764" s="50">
        <v>4.0</v>
      </c>
      <c r="F764" s="13" t="s">
        <v>16</v>
      </c>
      <c r="G764" s="51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50">
        <v>5.0</v>
      </c>
      <c r="E765" s="50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50">
        <v>1.0</v>
      </c>
      <c r="F766" s="13" t="s">
        <v>16</v>
      </c>
      <c r="G766" s="51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50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50">
        <v>2.0</v>
      </c>
      <c r="F768" s="13" t="s">
        <v>16</v>
      </c>
      <c r="G768" s="51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50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51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50">
        <v>1.0</v>
      </c>
      <c r="E772" s="50">
        <v>1.0</v>
      </c>
      <c r="F772" s="13" t="s">
        <v>16</v>
      </c>
      <c r="G772" s="52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50">
        <v>1.0</v>
      </c>
      <c r="E773" s="30">
        <v>2.0</v>
      </c>
      <c r="F773" s="13" t="s">
        <v>16</v>
      </c>
      <c r="G773" s="52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50">
        <v>1.0</v>
      </c>
      <c r="E774" s="30">
        <v>3.0</v>
      </c>
      <c r="F774" s="13" t="s">
        <v>16</v>
      </c>
      <c r="G774" s="52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50">
        <v>1.0</v>
      </c>
      <c r="E775" s="50">
        <v>4.0</v>
      </c>
      <c r="F775" s="13" t="s">
        <v>16</v>
      </c>
      <c r="G775" s="52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50">
        <v>1.0</v>
      </c>
      <c r="E776" s="30">
        <v>5.0</v>
      </c>
      <c r="F776" s="13" t="s">
        <v>16</v>
      </c>
      <c r="G776" s="52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50">
        <v>1.0</v>
      </c>
      <c r="E777" s="30">
        <v>6.0</v>
      </c>
      <c r="F777" s="13" t="s">
        <v>16</v>
      </c>
      <c r="G777" s="52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50">
        <v>1.0</v>
      </c>
      <c r="E778" s="50">
        <v>7.0</v>
      </c>
      <c r="F778" s="13" t="s">
        <v>16</v>
      </c>
      <c r="G778" s="52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50">
        <v>1.0</v>
      </c>
      <c r="E779" s="30">
        <v>8.0</v>
      </c>
      <c r="F779" s="13" t="s">
        <v>16</v>
      </c>
      <c r="G779" s="52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50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50">
        <v>1.0</v>
      </c>
      <c r="E781" s="50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50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50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50">
        <v>1.0</v>
      </c>
      <c r="E784" s="50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50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50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50">
        <v>1.0</v>
      </c>
      <c r="E787" s="50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50">
        <v>1.0</v>
      </c>
      <c r="E788" s="30">
        <v>17.0</v>
      </c>
      <c r="F788" s="13" t="s">
        <v>16</v>
      </c>
      <c r="G788" s="10" t="s">
        <v>229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50">
        <v>1.0</v>
      </c>
      <c r="E789" s="30">
        <v>18.0</v>
      </c>
      <c r="F789" s="13" t="s">
        <v>16</v>
      </c>
      <c r="G789" s="10" t="s">
        <v>224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50">
        <v>1.0</v>
      </c>
      <c r="E790" s="50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50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50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50">
        <v>1.0</v>
      </c>
      <c r="E793" s="50">
        <v>22.0</v>
      </c>
      <c r="F793" s="13" t="s">
        <v>16</v>
      </c>
      <c r="G793" s="10" t="s">
        <v>226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50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50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50">
        <v>1.0</v>
      </c>
      <c r="E796" s="50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50">
        <v>1.0</v>
      </c>
      <c r="E797" s="30">
        <v>26.0</v>
      </c>
      <c r="F797" s="13" t="s">
        <v>16</v>
      </c>
      <c r="G797" s="10" t="s">
        <v>231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50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50">
        <v>1.0</v>
      </c>
      <c r="E799" s="50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50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50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50">
        <v>1.0</v>
      </c>
      <c r="E802" s="50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50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50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50">
        <v>1.0</v>
      </c>
      <c r="E805" s="50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50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50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50">
        <v>2.0</v>
      </c>
      <c r="E808" s="30">
        <v>1.0</v>
      </c>
      <c r="F808" s="13" t="s">
        <v>16</v>
      </c>
      <c r="G808" s="52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50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50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50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50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50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50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50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50">
        <v>1.0</v>
      </c>
      <c r="E816" s="50">
        <v>1.0</v>
      </c>
      <c r="F816" s="13" t="s">
        <v>16</v>
      </c>
      <c r="G816" s="46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50">
        <v>1.0</v>
      </c>
      <c r="E817" s="50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50">
        <v>1.0</v>
      </c>
      <c r="E818" s="50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50">
        <v>1.0</v>
      </c>
      <c r="E819" s="50">
        <v>2.0</v>
      </c>
      <c r="F819" s="13" t="s">
        <v>16</v>
      </c>
      <c r="G819" s="46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50">
        <v>1.0</v>
      </c>
      <c r="E820" s="50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50">
        <v>1.0</v>
      </c>
      <c r="E821" s="50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50">
        <v>1.0</v>
      </c>
      <c r="E822" s="50">
        <v>3.0</v>
      </c>
      <c r="F822" s="13" t="s">
        <v>16</v>
      </c>
      <c r="G822" s="46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50">
        <v>1.0</v>
      </c>
      <c r="E823" s="50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50">
        <v>1.0</v>
      </c>
      <c r="E824" s="50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50">
        <v>1.0</v>
      </c>
      <c r="E825" s="50">
        <v>4.0</v>
      </c>
      <c r="F825" s="13" t="s">
        <v>16</v>
      </c>
      <c r="G825" s="46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50">
        <v>1.0</v>
      </c>
      <c r="E826" s="50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50">
        <v>1.0</v>
      </c>
      <c r="E827" s="50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50">
        <v>1.0</v>
      </c>
      <c r="E828" s="50">
        <v>5.0</v>
      </c>
      <c r="F828" s="13" t="s">
        <v>16</v>
      </c>
      <c r="G828" s="46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50">
        <v>1.0</v>
      </c>
      <c r="E829" s="50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50">
        <v>1.0</v>
      </c>
      <c r="E830" s="50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50">
        <v>1.0</v>
      </c>
      <c r="E831" s="50">
        <v>6.0</v>
      </c>
      <c r="F831" s="13" t="s">
        <v>16</v>
      </c>
      <c r="G831" s="46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50">
        <v>1.0</v>
      </c>
      <c r="E832" s="50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50">
        <v>1.0</v>
      </c>
      <c r="E833" s="50">
        <v>6.0</v>
      </c>
      <c r="F833" s="13" t="s">
        <v>16</v>
      </c>
      <c r="G833" s="10" t="s">
        <v>249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50">
        <v>1.0</v>
      </c>
      <c r="E834" s="50">
        <v>7.0</v>
      </c>
      <c r="F834" s="13" t="s">
        <v>16</v>
      </c>
      <c r="G834" s="46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50">
        <v>1.0</v>
      </c>
      <c r="E835" s="50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50">
        <v>1.0</v>
      </c>
      <c r="E836" s="50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50">
        <v>1.0</v>
      </c>
      <c r="E837" s="50">
        <v>8.0</v>
      </c>
      <c r="F837" s="13" t="s">
        <v>16</v>
      </c>
      <c r="G837" s="46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50">
        <v>1.0</v>
      </c>
      <c r="E838" s="50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50">
        <v>1.0</v>
      </c>
      <c r="E839" s="50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50">
        <v>1.0</v>
      </c>
      <c r="E840" s="50">
        <v>9.0</v>
      </c>
      <c r="F840" s="13" t="s">
        <v>16</v>
      </c>
      <c r="G840" s="46" t="s">
        <v>226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50">
        <v>1.0</v>
      </c>
      <c r="E841" s="50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50">
        <v>1.0</v>
      </c>
      <c r="E842" s="50">
        <v>9.0</v>
      </c>
      <c r="F842" s="13" t="s">
        <v>16</v>
      </c>
      <c r="G842" s="10" t="s">
        <v>224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50">
        <v>1.0</v>
      </c>
      <c r="E843" s="50">
        <v>10.0</v>
      </c>
      <c r="F843" s="13" t="s">
        <v>16</v>
      </c>
      <c r="G843" s="46" t="s">
        <v>229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50">
        <v>1.0</v>
      </c>
      <c r="E844" s="50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50">
        <v>1.0</v>
      </c>
      <c r="E845" s="50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50">
        <v>1.0</v>
      </c>
      <c r="E846" s="50">
        <v>11.0</v>
      </c>
      <c r="F846" s="13" t="s">
        <v>16</v>
      </c>
      <c r="G846" s="46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50">
        <v>1.0</v>
      </c>
      <c r="E847" s="50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50">
        <v>1.0</v>
      </c>
      <c r="E848" s="50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50">
        <v>1.0</v>
      </c>
      <c r="E849" s="50">
        <v>12.0</v>
      </c>
      <c r="F849" s="13" t="s">
        <v>16</v>
      </c>
      <c r="G849" s="46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50">
        <v>1.0</v>
      </c>
      <c r="E850" s="50">
        <v>12.0</v>
      </c>
      <c r="F850" s="13" t="s">
        <v>16</v>
      </c>
      <c r="G850" s="10" t="s">
        <v>231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50">
        <v>1.0</v>
      </c>
      <c r="E851" s="50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50">
        <v>2.0</v>
      </c>
      <c r="E852" s="50">
        <v>1.0</v>
      </c>
      <c r="F852" s="13" t="s">
        <v>16</v>
      </c>
      <c r="G852" s="46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50">
        <v>2.0</v>
      </c>
      <c r="E853" s="50">
        <v>1.0</v>
      </c>
      <c r="F853" s="13" t="s">
        <v>16</v>
      </c>
      <c r="G853" s="10" t="s">
        <v>249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50">
        <v>2.0</v>
      </c>
      <c r="E854" s="50">
        <v>2.0</v>
      </c>
      <c r="F854" s="13" t="s">
        <v>16</v>
      </c>
      <c r="G854" s="46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50">
        <v>2.0</v>
      </c>
      <c r="E855" s="50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50">
        <v>2.0</v>
      </c>
      <c r="E856" s="50">
        <v>3.0</v>
      </c>
      <c r="F856" s="13" t="s">
        <v>16</v>
      </c>
      <c r="G856" s="46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50">
        <v>2.0</v>
      </c>
      <c r="E857" s="50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50">
        <v>2.0</v>
      </c>
      <c r="E858" s="50">
        <v>4.0</v>
      </c>
      <c r="F858" s="13" t="s">
        <v>16</v>
      </c>
      <c r="G858" s="46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50">
        <v>2.0</v>
      </c>
      <c r="E859" s="50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50">
        <v>2.0</v>
      </c>
      <c r="E860" s="50">
        <v>5.0</v>
      </c>
      <c r="F860" s="13" t="s">
        <v>16</v>
      </c>
      <c r="G860" s="46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50">
        <v>2.0</v>
      </c>
      <c r="E861" s="50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50">
        <v>2.0</v>
      </c>
      <c r="E862" s="50">
        <v>6.0</v>
      </c>
      <c r="F862" s="13" t="s">
        <v>16</v>
      </c>
      <c r="G862" s="46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50">
        <v>2.0</v>
      </c>
      <c r="E863" s="50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50">
        <v>2.0</v>
      </c>
      <c r="E864" s="50">
        <v>7.0</v>
      </c>
      <c r="F864" s="13" t="s">
        <v>16</v>
      </c>
      <c r="G864" s="46" t="s">
        <v>231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50">
        <v>2.0</v>
      </c>
      <c r="E865" s="50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50">
        <v>2.0</v>
      </c>
      <c r="E866" s="50">
        <v>8.0</v>
      </c>
      <c r="F866" s="13" t="s">
        <v>16</v>
      </c>
      <c r="G866" s="46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50">
        <v>2.0</v>
      </c>
      <c r="E867" s="50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50">
        <v>2.0</v>
      </c>
      <c r="E868" s="50">
        <v>9.0</v>
      </c>
      <c r="F868" s="13" t="s">
        <v>16</v>
      </c>
      <c r="G868" s="46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50">
        <v>2.0</v>
      </c>
      <c r="E869" s="50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50">
        <v>2.0</v>
      </c>
      <c r="E870" s="50">
        <v>10.0</v>
      </c>
      <c r="F870" s="13" t="s">
        <v>16</v>
      </c>
      <c r="G870" s="46" t="s">
        <v>224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50">
        <v>2.0</v>
      </c>
      <c r="E871" s="50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50">
        <v>2.0</v>
      </c>
      <c r="E872" s="50">
        <v>11.0</v>
      </c>
      <c r="F872" s="13" t="s">
        <v>16</v>
      </c>
      <c r="G872" s="46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50">
        <v>2.0</v>
      </c>
      <c r="E873" s="50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50">
        <v>2.0</v>
      </c>
      <c r="E874" s="50">
        <v>12.0</v>
      </c>
      <c r="F874" s="13" t="s">
        <v>16</v>
      </c>
      <c r="G874" s="46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50">
        <v>2.0</v>
      </c>
      <c r="E875" s="50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50">
        <v>3.0</v>
      </c>
      <c r="E876" s="50">
        <v>1.0</v>
      </c>
      <c r="F876" s="13" t="s">
        <v>16</v>
      </c>
      <c r="G876" s="46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50">
        <v>3.0</v>
      </c>
      <c r="E877" s="50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50">
        <v>3.0</v>
      </c>
      <c r="E878" s="50">
        <v>2.0</v>
      </c>
      <c r="F878" s="13" t="s">
        <v>16</v>
      </c>
      <c r="G878" s="46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50">
        <v>3.0</v>
      </c>
      <c r="E879" s="50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50">
        <v>3.0</v>
      </c>
      <c r="E880" s="50">
        <v>3.0</v>
      </c>
      <c r="F880" s="13" t="s">
        <v>16</v>
      </c>
      <c r="G880" s="46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50">
        <v>3.0</v>
      </c>
      <c r="E881" s="50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50">
        <v>3.0</v>
      </c>
      <c r="E882" s="50">
        <v>4.0</v>
      </c>
      <c r="F882" s="13" t="s">
        <v>16</v>
      </c>
      <c r="G882" s="46" t="s">
        <v>231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50">
        <v>3.0</v>
      </c>
      <c r="E883" s="50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50">
        <v>3.0</v>
      </c>
      <c r="E884" s="50">
        <v>5.0</v>
      </c>
      <c r="F884" s="13" t="s">
        <v>16</v>
      </c>
      <c r="G884" s="46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50">
        <v>3.0</v>
      </c>
      <c r="E885" s="50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50">
        <v>3.0</v>
      </c>
      <c r="E886" s="50">
        <v>6.0</v>
      </c>
      <c r="F886" s="13" t="s">
        <v>16</v>
      </c>
      <c r="G886" s="46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50">
        <v>3.0</v>
      </c>
      <c r="E887" s="50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50">
        <v>3.0</v>
      </c>
      <c r="E888" s="50">
        <v>7.0</v>
      </c>
      <c r="F888" s="13" t="s">
        <v>16</v>
      </c>
      <c r="G888" s="46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50">
        <v>3.0</v>
      </c>
      <c r="E889" s="50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50">
        <v>3.0</v>
      </c>
      <c r="E890" s="50">
        <v>8.0</v>
      </c>
      <c r="F890" s="13" t="s">
        <v>16</v>
      </c>
      <c r="G890" s="46" t="s">
        <v>224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50">
        <v>3.0</v>
      </c>
      <c r="E891" s="50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50">
        <v>3.0</v>
      </c>
      <c r="E892" s="50">
        <v>9.0</v>
      </c>
      <c r="F892" s="13" t="s">
        <v>16</v>
      </c>
      <c r="G892" s="46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50">
        <v>3.0</v>
      </c>
      <c r="E893" s="50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50">
        <v>3.0</v>
      </c>
      <c r="E894" s="50">
        <v>10.0</v>
      </c>
      <c r="F894" s="13" t="s">
        <v>16</v>
      </c>
      <c r="G894" s="46" t="s">
        <v>226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50">
        <v>3.0</v>
      </c>
      <c r="E895" s="50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50">
        <v>3.0</v>
      </c>
      <c r="E896" s="50">
        <v>11.0</v>
      </c>
      <c r="F896" s="13" t="s">
        <v>16</v>
      </c>
      <c r="G896" s="46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50">
        <v>3.0</v>
      </c>
      <c r="E897" s="50">
        <v>11.0</v>
      </c>
      <c r="F897" s="13" t="s">
        <v>16</v>
      </c>
      <c r="G897" s="10" t="s">
        <v>229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50">
        <v>3.0</v>
      </c>
      <c r="E898" s="50">
        <v>12.0</v>
      </c>
      <c r="F898" s="13" t="s">
        <v>16</v>
      </c>
      <c r="G898" s="46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50">
        <v>3.0</v>
      </c>
      <c r="E899" s="50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50">
        <v>4.0</v>
      </c>
      <c r="E900" s="50">
        <v>1.0</v>
      </c>
      <c r="F900" s="13" t="s">
        <v>16</v>
      </c>
      <c r="G900" s="46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50">
        <v>4.0</v>
      </c>
      <c r="E901" s="50">
        <v>1.0</v>
      </c>
      <c r="F901" s="13" t="s">
        <v>16</v>
      </c>
      <c r="G901" s="46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50">
        <v>4.0</v>
      </c>
      <c r="E902" s="50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50">
        <v>4.0</v>
      </c>
      <c r="E903" s="50">
        <v>2.0</v>
      </c>
      <c r="F903" s="13" t="s">
        <v>16</v>
      </c>
      <c r="G903" s="46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50">
        <v>4.0</v>
      </c>
      <c r="E904" s="50">
        <v>2.0</v>
      </c>
      <c r="F904" s="13" t="s">
        <v>16</v>
      </c>
      <c r="G904" s="46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50">
        <v>4.0</v>
      </c>
      <c r="E905" s="50">
        <v>2.0</v>
      </c>
      <c r="F905" s="13" t="s">
        <v>16</v>
      </c>
      <c r="G905" s="10" t="s">
        <v>231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50">
        <v>4.0</v>
      </c>
      <c r="E906" s="50">
        <v>3.0</v>
      </c>
      <c r="F906" s="13" t="s">
        <v>16</v>
      </c>
      <c r="G906" s="46" t="s">
        <v>264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50">
        <v>4.0</v>
      </c>
      <c r="E907" s="50">
        <v>3.0</v>
      </c>
      <c r="F907" s="13" t="s">
        <v>16</v>
      </c>
      <c r="G907" s="46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50">
        <v>4.0</v>
      </c>
      <c r="E908" s="50">
        <v>3.0</v>
      </c>
      <c r="F908" s="13" t="s">
        <v>16</v>
      </c>
      <c r="G908" s="10" t="s">
        <v>224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50">
        <v>4.0</v>
      </c>
      <c r="E909" s="50">
        <v>4.0</v>
      </c>
      <c r="F909" s="13" t="s">
        <v>16</v>
      </c>
      <c r="G909" s="46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50">
        <v>4.0</v>
      </c>
      <c r="E910" s="50">
        <v>4.0</v>
      </c>
      <c r="F910" s="13" t="s">
        <v>16</v>
      </c>
      <c r="G910" s="46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50">
        <v>4.0</v>
      </c>
      <c r="E911" s="50">
        <v>4.0</v>
      </c>
      <c r="F911" s="13" t="s">
        <v>16</v>
      </c>
      <c r="G911" s="10" t="s">
        <v>226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50">
        <v>5.0</v>
      </c>
      <c r="E912" s="50">
        <v>1.0</v>
      </c>
      <c r="F912" s="13" t="s">
        <v>16</v>
      </c>
      <c r="G912" s="46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50">
        <v>5.0</v>
      </c>
      <c r="E913" s="50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50">
        <v>5.0</v>
      </c>
      <c r="E914" s="50">
        <v>2.0</v>
      </c>
      <c r="F914" s="13" t="s">
        <v>16</v>
      </c>
      <c r="G914" s="46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50">
        <v>5.0</v>
      </c>
      <c r="E915" s="50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50">
        <v>5.0</v>
      </c>
      <c r="E916" s="50">
        <v>3.0</v>
      </c>
      <c r="F916" s="13" t="s">
        <v>16</v>
      </c>
      <c r="G916" s="46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50">
        <v>5.0</v>
      </c>
      <c r="E917" s="50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50">
        <v>5.0</v>
      </c>
      <c r="E918" s="50">
        <v>4.0</v>
      </c>
      <c r="F918" s="13" t="s">
        <v>16</v>
      </c>
      <c r="G918" s="46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50">
        <v>5.0</v>
      </c>
      <c r="E919" s="50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50">
        <v>1.0</v>
      </c>
      <c r="F920" s="13" t="s">
        <v>16</v>
      </c>
      <c r="G920" s="46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50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50">
        <v>2.0</v>
      </c>
      <c r="F922" s="13" t="s">
        <v>16</v>
      </c>
      <c r="G922" s="46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50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6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50">
        <v>1.0</v>
      </c>
      <c r="E926" s="50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50">
        <v>1.0</v>
      </c>
      <c r="E927" s="50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50">
        <v>1.0</v>
      </c>
      <c r="E928" s="50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50">
        <v>1.0</v>
      </c>
      <c r="E929" s="50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50">
        <v>1.0</v>
      </c>
      <c r="E930" s="50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50">
        <v>1.0</v>
      </c>
      <c r="E931" s="50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50">
        <v>1.0</v>
      </c>
      <c r="E932" s="50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50">
        <v>1.0</v>
      </c>
      <c r="E933" s="50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50">
        <v>1.0</v>
      </c>
      <c r="E934" s="50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50">
        <v>1.0</v>
      </c>
      <c r="E935" s="50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50">
        <v>1.0</v>
      </c>
      <c r="E936" s="50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50">
        <v>1.0</v>
      </c>
      <c r="E937" s="50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50">
        <v>1.0</v>
      </c>
      <c r="E938" s="50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50">
        <v>1.0</v>
      </c>
      <c r="E939" s="50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50">
        <v>1.0</v>
      </c>
      <c r="E940" s="50">
        <v>5.0</v>
      </c>
      <c r="F940" s="3" t="s">
        <v>16</v>
      </c>
      <c r="G940" s="10" t="s">
        <v>200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50">
        <v>1.0</v>
      </c>
      <c r="E941" s="50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50">
        <v>1.0</v>
      </c>
      <c r="E942" s="50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50">
        <v>1.0</v>
      </c>
      <c r="E943" s="50">
        <v>6.0</v>
      </c>
      <c r="F943" s="3" t="s">
        <v>16</v>
      </c>
      <c r="G943" s="10" t="s">
        <v>226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50">
        <v>1.0</v>
      </c>
      <c r="E944" s="50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50">
        <v>1.0</v>
      </c>
      <c r="E945" s="50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50">
        <v>1.0</v>
      </c>
      <c r="E946" s="50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50">
        <v>1.0</v>
      </c>
      <c r="E947" s="50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50">
        <v>1.0</v>
      </c>
      <c r="E948" s="50">
        <v>8.0</v>
      </c>
      <c r="F948" s="3" t="s">
        <v>16</v>
      </c>
      <c r="G948" s="10" t="s">
        <v>229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50">
        <v>1.0</v>
      </c>
      <c r="E949" s="50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50">
        <v>1.0</v>
      </c>
      <c r="E950" s="50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50">
        <v>1.0</v>
      </c>
      <c r="E951" s="50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50">
        <v>1.0</v>
      </c>
      <c r="E952" s="50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50">
        <v>1.0</v>
      </c>
      <c r="E953" s="50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50">
        <v>1.0</v>
      </c>
      <c r="E954" s="50">
        <v>10.0</v>
      </c>
      <c r="F954" s="3" t="s">
        <v>16</v>
      </c>
      <c r="G954" s="10" t="s">
        <v>231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50">
        <v>1.0</v>
      </c>
      <c r="E955" s="50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50">
        <v>1.0</v>
      </c>
      <c r="E956" s="50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50">
        <v>1.0</v>
      </c>
      <c r="E957" s="50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50">
        <v>1.0</v>
      </c>
      <c r="E958" s="50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50">
        <v>1.0</v>
      </c>
      <c r="E959" s="50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50">
        <v>1.0</v>
      </c>
      <c r="E960" s="50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50">
        <v>1.0</v>
      </c>
      <c r="E961" s="50">
        <v>12.0</v>
      </c>
      <c r="F961" s="3" t="s">
        <v>16</v>
      </c>
      <c r="G961" s="10" t="s">
        <v>224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50">
        <v>2.0</v>
      </c>
      <c r="E962" s="50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50">
        <v>2.0</v>
      </c>
      <c r="E963" s="50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50">
        <v>2.0</v>
      </c>
      <c r="E964" s="50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50">
        <v>2.0</v>
      </c>
      <c r="E965" s="50">
        <v>2.0</v>
      </c>
      <c r="F965" s="3" t="s">
        <v>16</v>
      </c>
      <c r="G965" s="10" t="s">
        <v>200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50">
        <v>2.0</v>
      </c>
      <c r="E966" s="50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50">
        <v>2.0</v>
      </c>
      <c r="E967" s="50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50">
        <v>2.0</v>
      </c>
      <c r="E968" s="50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50">
        <v>2.0</v>
      </c>
      <c r="E969" s="50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50">
        <v>2.0</v>
      </c>
      <c r="E970" s="50">
        <v>5.0</v>
      </c>
      <c r="F970" s="3" t="s">
        <v>16</v>
      </c>
      <c r="G970" s="10" t="s">
        <v>231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50">
        <v>2.0</v>
      </c>
      <c r="E971" s="50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50">
        <v>2.0</v>
      </c>
      <c r="E972" s="50">
        <v>6.0</v>
      </c>
      <c r="F972" s="3" t="s">
        <v>16</v>
      </c>
      <c r="G972" s="10" t="s">
        <v>224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50">
        <v>2.0</v>
      </c>
      <c r="E973" s="50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50">
        <v>2.0</v>
      </c>
      <c r="E974" s="50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50">
        <v>2.0</v>
      </c>
      <c r="E975" s="50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50">
        <v>2.0</v>
      </c>
      <c r="E976" s="50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50">
        <v>2.0</v>
      </c>
      <c r="E977" s="50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50">
        <v>2.0</v>
      </c>
      <c r="E978" s="50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50">
        <v>2.0</v>
      </c>
      <c r="E979" s="50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50">
        <v>2.0</v>
      </c>
      <c r="E980" s="50">
        <v>10.0</v>
      </c>
      <c r="F980" s="3" t="s">
        <v>16</v>
      </c>
      <c r="G980" s="10" t="s">
        <v>226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50">
        <v>2.0</v>
      </c>
      <c r="E981" s="50">
        <v>10.0</v>
      </c>
      <c r="F981" s="3" t="s">
        <v>16</v>
      </c>
      <c r="G981" s="10" t="s">
        <v>229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50">
        <v>2.0</v>
      </c>
      <c r="E982" s="50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50">
        <v>2.0</v>
      </c>
      <c r="E983" s="50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50">
        <v>2.0</v>
      </c>
      <c r="E984" s="50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50">
        <v>2.0</v>
      </c>
      <c r="E985" s="50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50">
        <v>3.0</v>
      </c>
      <c r="E986" s="50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50">
        <v>3.0</v>
      </c>
      <c r="E987" s="50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50">
        <v>3.0</v>
      </c>
      <c r="E988" s="50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50">
        <v>3.0</v>
      </c>
      <c r="E989" s="50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50">
        <v>3.0</v>
      </c>
      <c r="E990" s="50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50">
        <v>3.0</v>
      </c>
      <c r="E991" s="50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50">
        <v>3.0</v>
      </c>
      <c r="E992" s="50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50">
        <v>3.0</v>
      </c>
      <c r="E993" s="50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50">
        <v>3.0</v>
      </c>
      <c r="E994" s="50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50">
        <v>3.0</v>
      </c>
      <c r="E995" s="50">
        <v>5.0</v>
      </c>
      <c r="F995" s="3" t="s">
        <v>16</v>
      </c>
      <c r="G995" s="10" t="s">
        <v>224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50">
        <v>3.0</v>
      </c>
      <c r="E996" s="50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50">
        <v>3.0</v>
      </c>
      <c r="E997" s="50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50">
        <v>3.0</v>
      </c>
      <c r="E998" s="50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50">
        <v>3.0</v>
      </c>
      <c r="E999" s="50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50">
        <v>3.0</v>
      </c>
      <c r="E1000" s="50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50">
        <v>3.0</v>
      </c>
      <c r="E1001" s="50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50">
        <v>3.0</v>
      </c>
      <c r="E1002" s="50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50">
        <v>3.0</v>
      </c>
      <c r="E1003" s="50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50">
        <v>3.0</v>
      </c>
      <c r="E1004" s="50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50">
        <v>3.0</v>
      </c>
      <c r="E1005" s="50">
        <v>10.0</v>
      </c>
      <c r="F1005" s="3" t="s">
        <v>16</v>
      </c>
      <c r="G1005" s="10" t="s">
        <v>226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50">
        <v>3.0</v>
      </c>
      <c r="E1006" s="50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50">
        <v>3.0</v>
      </c>
      <c r="E1007" s="50">
        <v>11.0</v>
      </c>
      <c r="F1007" s="3" t="s">
        <v>16</v>
      </c>
      <c r="G1007" s="10" t="s">
        <v>231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50">
        <v>3.0</v>
      </c>
      <c r="E1008" s="50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50">
        <v>3.0</v>
      </c>
      <c r="E1009" s="50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50">
        <v>4.0</v>
      </c>
      <c r="E1010" s="50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50">
        <v>4.0</v>
      </c>
      <c r="E1011" s="50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50">
        <v>4.0</v>
      </c>
      <c r="E1012" s="50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50">
        <v>4.0</v>
      </c>
      <c r="E1013" s="50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50">
        <v>4.0</v>
      </c>
      <c r="E1014" s="50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50">
        <v>4.0</v>
      </c>
      <c r="E1015" s="50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50">
        <v>4.0</v>
      </c>
      <c r="E1016" s="50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50">
        <v>4.0</v>
      </c>
      <c r="E1017" s="50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50">
        <v>4.0</v>
      </c>
      <c r="E1018" s="50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50">
        <v>4.0</v>
      </c>
      <c r="E1019" s="50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50">
        <v>4.0</v>
      </c>
      <c r="E1020" s="50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50">
        <v>4.0</v>
      </c>
      <c r="E1021" s="50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50">
        <v>5.0</v>
      </c>
      <c r="E1022" s="50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50">
        <v>5.0</v>
      </c>
      <c r="E1023" s="50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50">
        <v>5.0</v>
      </c>
      <c r="E1024" s="50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50">
        <v>5.0</v>
      </c>
      <c r="E1025" s="50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50">
        <v>5.0</v>
      </c>
      <c r="E1026" s="50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50">
        <v>5.0</v>
      </c>
      <c r="E1027" s="50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50">
        <v>5.0</v>
      </c>
      <c r="E1028" s="50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50">
        <v>5.0</v>
      </c>
      <c r="E1029" s="50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50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50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50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50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50">
        <v>1.0</v>
      </c>
      <c r="E1036" s="50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50">
        <v>1.0</v>
      </c>
      <c r="E1037" s="50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50">
        <v>1.0</v>
      </c>
      <c r="E1038" s="50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50">
        <v>1.0</v>
      </c>
      <c r="E1039" s="50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50">
        <v>1.0</v>
      </c>
      <c r="E1040" s="50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50">
        <v>1.0</v>
      </c>
      <c r="E1041" s="50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50">
        <v>1.0</v>
      </c>
      <c r="E1042" s="50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50">
        <v>1.0</v>
      </c>
      <c r="E1043" s="50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50">
        <v>1.0</v>
      </c>
      <c r="E1044" s="50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50">
        <v>1.0</v>
      </c>
      <c r="E1045" s="50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50">
        <v>1.0</v>
      </c>
      <c r="E1046" s="50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50">
        <v>1.0</v>
      </c>
      <c r="E1047" s="50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50">
        <v>1.0</v>
      </c>
      <c r="E1048" s="50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50">
        <v>1.0</v>
      </c>
      <c r="E1049" s="50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50">
        <v>1.0</v>
      </c>
      <c r="E1050" s="50">
        <v>5.0</v>
      </c>
      <c r="F1050" s="3" t="s">
        <v>16</v>
      </c>
      <c r="G1050" s="10" t="s">
        <v>251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50">
        <v>1.0</v>
      </c>
      <c r="E1051" s="50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50">
        <v>1.0</v>
      </c>
      <c r="E1052" s="50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50">
        <v>1.0</v>
      </c>
      <c r="E1053" s="50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50">
        <v>1.0</v>
      </c>
      <c r="E1054" s="50">
        <v>7.0</v>
      </c>
      <c r="F1054" s="3" t="s">
        <v>16</v>
      </c>
      <c r="G1054" s="10" t="s">
        <v>229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50">
        <v>1.0</v>
      </c>
      <c r="E1055" s="50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50">
        <v>1.0</v>
      </c>
      <c r="E1056" s="50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50">
        <v>1.0</v>
      </c>
      <c r="E1057" s="50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50">
        <v>1.0</v>
      </c>
      <c r="E1058" s="50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50">
        <v>1.0</v>
      </c>
      <c r="E1059" s="50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50">
        <v>1.0</v>
      </c>
      <c r="E1060" s="50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50">
        <v>1.0</v>
      </c>
      <c r="E1061" s="50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50">
        <v>1.0</v>
      </c>
      <c r="E1062" s="50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50">
        <v>1.0</v>
      </c>
      <c r="E1063" s="50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50">
        <v>1.0</v>
      </c>
      <c r="E1064" s="50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50">
        <v>1.0</v>
      </c>
      <c r="E1065" s="50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50">
        <v>1.0</v>
      </c>
      <c r="E1066" s="50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50">
        <v>1.0</v>
      </c>
      <c r="E1067" s="50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50">
        <v>1.0</v>
      </c>
      <c r="E1068" s="50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50">
        <v>1.0</v>
      </c>
      <c r="E1069" s="50">
        <v>12.0</v>
      </c>
      <c r="F1069" s="3" t="s">
        <v>16</v>
      </c>
      <c r="G1069" s="10" t="s">
        <v>224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50">
        <v>1.0</v>
      </c>
      <c r="E1070" s="50">
        <v>12.0</v>
      </c>
      <c r="F1070" s="3" t="s">
        <v>16</v>
      </c>
      <c r="G1070" s="10" t="s">
        <v>226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50">
        <v>1.0</v>
      </c>
      <c r="E1071" s="50">
        <v>12.0</v>
      </c>
      <c r="F1071" s="3" t="s">
        <v>16</v>
      </c>
      <c r="G1071" s="10" t="s">
        <v>231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50">
        <v>2.0</v>
      </c>
      <c r="E1072" s="50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50">
        <v>2.0</v>
      </c>
      <c r="E1073" s="50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50">
        <v>2.0</v>
      </c>
      <c r="E1074" s="50">
        <v>2.0</v>
      </c>
      <c r="F1074" s="3" t="s">
        <v>16</v>
      </c>
      <c r="G1074" s="10" t="s">
        <v>251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50">
        <v>2.0</v>
      </c>
      <c r="E1075" s="50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50">
        <v>2.0</v>
      </c>
      <c r="E1076" s="50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50">
        <v>2.0</v>
      </c>
      <c r="E1077" s="50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50">
        <v>2.0</v>
      </c>
      <c r="E1078" s="50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50">
        <v>2.0</v>
      </c>
      <c r="E1079" s="50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50">
        <v>2.0</v>
      </c>
      <c r="E1080" s="50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50">
        <v>2.0</v>
      </c>
      <c r="E1081" s="50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50">
        <v>2.0</v>
      </c>
      <c r="E1082" s="50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50">
        <v>2.0</v>
      </c>
      <c r="E1083" s="50">
        <v>6.0</v>
      </c>
      <c r="F1083" s="3" t="s">
        <v>16</v>
      </c>
      <c r="G1083" s="10" t="s">
        <v>231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50">
        <v>2.0</v>
      </c>
      <c r="E1084" s="50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50">
        <v>2.0</v>
      </c>
      <c r="E1085" s="50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50">
        <v>2.0</v>
      </c>
      <c r="E1086" s="50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50">
        <v>2.0</v>
      </c>
      <c r="E1087" s="50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50">
        <v>2.0</v>
      </c>
      <c r="E1088" s="50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50">
        <v>2.0</v>
      </c>
      <c r="E1089" s="50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50">
        <v>2.0</v>
      </c>
      <c r="E1090" s="50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50">
        <v>2.0</v>
      </c>
      <c r="E1091" s="50">
        <v>10.0</v>
      </c>
      <c r="F1091" s="3" t="s">
        <v>16</v>
      </c>
      <c r="G1091" s="10" t="s">
        <v>226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50">
        <v>2.0</v>
      </c>
      <c r="E1092" s="50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50">
        <v>2.0</v>
      </c>
      <c r="E1093" s="50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50">
        <v>2.0</v>
      </c>
      <c r="E1094" s="50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50">
        <v>2.0</v>
      </c>
      <c r="E1095" s="50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50">
        <v>3.0</v>
      </c>
      <c r="E1096" s="50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50">
        <v>3.0</v>
      </c>
      <c r="E1097" s="50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50">
        <v>3.0</v>
      </c>
      <c r="E1098" s="50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50">
        <v>3.0</v>
      </c>
      <c r="E1099" s="50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50">
        <v>3.0</v>
      </c>
      <c r="E1100" s="50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50">
        <v>3.0</v>
      </c>
      <c r="E1101" s="50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50">
        <v>3.0</v>
      </c>
      <c r="E1102" s="50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50">
        <v>3.0</v>
      </c>
      <c r="E1103" s="50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50">
        <v>3.0</v>
      </c>
      <c r="E1104" s="50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50">
        <v>3.0</v>
      </c>
      <c r="E1105" s="50">
        <v>5.0</v>
      </c>
      <c r="F1105" s="3" t="s">
        <v>16</v>
      </c>
      <c r="G1105" s="10" t="s">
        <v>229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50">
        <v>3.0</v>
      </c>
      <c r="E1106" s="50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50">
        <v>3.0</v>
      </c>
      <c r="E1107" s="50">
        <v>6.0</v>
      </c>
      <c r="F1107" s="3" t="s">
        <v>16</v>
      </c>
      <c r="G1107" s="10" t="s">
        <v>251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50">
        <v>3.0</v>
      </c>
      <c r="E1108" s="50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50">
        <v>3.0</v>
      </c>
      <c r="E1109" s="50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50">
        <v>3.0</v>
      </c>
      <c r="E1110" s="50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50">
        <v>3.0</v>
      </c>
      <c r="E1111" s="50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50">
        <v>3.0</v>
      </c>
      <c r="E1112" s="50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50">
        <v>3.0</v>
      </c>
      <c r="E1113" s="50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50">
        <v>3.0</v>
      </c>
      <c r="E1114" s="50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50">
        <v>3.0</v>
      </c>
      <c r="E1115" s="50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50">
        <v>3.0</v>
      </c>
      <c r="E1116" s="50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50">
        <v>3.0</v>
      </c>
      <c r="E1117" s="50">
        <v>11.0</v>
      </c>
      <c r="F1117" s="3" t="s">
        <v>16</v>
      </c>
      <c r="G1117" s="10" t="s">
        <v>224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50">
        <v>3.0</v>
      </c>
      <c r="E1118" s="50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50">
        <v>3.0</v>
      </c>
      <c r="E1119" s="50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50">
        <v>4.0</v>
      </c>
      <c r="E1120" s="50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50">
        <v>4.0</v>
      </c>
      <c r="E1121" s="50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50">
        <v>4.0</v>
      </c>
      <c r="E1122" s="50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50">
        <v>4.0</v>
      </c>
      <c r="E1123" s="50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50">
        <v>4.0</v>
      </c>
      <c r="E1124" s="50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50">
        <v>4.0</v>
      </c>
      <c r="E1125" s="50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50">
        <v>4.0</v>
      </c>
      <c r="E1126" s="50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50">
        <v>4.0</v>
      </c>
      <c r="E1127" s="50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50">
        <v>4.0</v>
      </c>
      <c r="E1128" s="50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50">
        <v>4.0</v>
      </c>
      <c r="E1129" s="50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50">
        <v>4.0</v>
      </c>
      <c r="E1130" s="50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50">
        <v>4.0</v>
      </c>
      <c r="E1131" s="50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50">
        <v>5.0</v>
      </c>
      <c r="E1132" s="50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50">
        <v>5.0</v>
      </c>
      <c r="E1133" s="50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50">
        <v>5.0</v>
      </c>
      <c r="E1134" s="50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50">
        <v>5.0</v>
      </c>
      <c r="E1135" s="50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50">
        <v>5.0</v>
      </c>
      <c r="E1136" s="50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50">
        <v>5.0</v>
      </c>
      <c r="E1137" s="50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50">
        <v>5.0</v>
      </c>
      <c r="E1138" s="50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50">
        <v>5.0</v>
      </c>
      <c r="E1139" s="50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50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50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50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50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50"/>
      <c r="E1146" s="50"/>
      <c r="F1146" s="13"/>
    </row>
    <row r="1147" ht="15.75" customHeight="1">
      <c r="A1147" s="12">
        <v>1260.0</v>
      </c>
      <c r="B1147" s="15">
        <v>2018.0</v>
      </c>
      <c r="C1147" s="15"/>
      <c r="D1147" s="50"/>
      <c r="E1147" s="50"/>
      <c r="F1147" s="13"/>
    </row>
    <row r="1148" ht="15.75" customHeight="1">
      <c r="A1148" s="12">
        <v>1261.0</v>
      </c>
      <c r="B1148" s="15">
        <v>2018.0</v>
      </c>
      <c r="C1148" s="15"/>
      <c r="D1148" s="50"/>
      <c r="E1148" s="50"/>
      <c r="F1148" s="13"/>
    </row>
    <row r="1149" ht="15.75" customHeight="1">
      <c r="A1149" s="12">
        <v>1262.0</v>
      </c>
      <c r="B1149" s="15">
        <v>2018.0</v>
      </c>
      <c r="C1149" s="15"/>
      <c r="D1149" s="50"/>
      <c r="E1149" s="50"/>
      <c r="F1149" s="13"/>
    </row>
    <row r="1150" ht="15.75" customHeight="1">
      <c r="A1150" s="12">
        <v>1263.0</v>
      </c>
      <c r="B1150" s="15">
        <v>2018.0</v>
      </c>
      <c r="C1150" s="15"/>
      <c r="D1150" s="50"/>
      <c r="E1150" s="50"/>
      <c r="F1150" s="13"/>
    </row>
    <row r="1151" ht="15.75" customHeight="1">
      <c r="A1151" s="12">
        <v>1264.0</v>
      </c>
      <c r="B1151" s="15">
        <v>2018.0</v>
      </c>
      <c r="C1151" s="15"/>
      <c r="D1151" s="50"/>
      <c r="E1151" s="50"/>
      <c r="F1151" s="13"/>
    </row>
    <row r="1152" ht="15.75" customHeight="1">
      <c r="A1152" s="12">
        <v>1265.0</v>
      </c>
      <c r="B1152" s="15">
        <v>2018.0</v>
      </c>
      <c r="C1152" s="15"/>
      <c r="D1152" s="50"/>
      <c r="E1152" s="50"/>
      <c r="F1152" s="13"/>
    </row>
    <row r="1153" ht="15.75" customHeight="1">
      <c r="A1153" s="12">
        <v>1266.0</v>
      </c>
      <c r="B1153" s="15">
        <v>2018.0</v>
      </c>
      <c r="C1153" s="15"/>
      <c r="D1153" s="50"/>
      <c r="E1153" s="50"/>
      <c r="F1153" s="13"/>
    </row>
    <row r="1154" ht="15.75" customHeight="1">
      <c r="A1154" s="12">
        <v>1267.0</v>
      </c>
      <c r="B1154" s="15">
        <v>2018.0</v>
      </c>
      <c r="C1154" s="15"/>
      <c r="D1154" s="50"/>
      <c r="E1154" s="50"/>
      <c r="F1154" s="13"/>
    </row>
    <row r="1155" ht="15.75" customHeight="1">
      <c r="A1155" s="12">
        <v>1268.0</v>
      </c>
      <c r="B1155" s="15">
        <v>2018.0</v>
      </c>
      <c r="C1155" s="15"/>
      <c r="D1155" s="50"/>
      <c r="E1155" s="50"/>
      <c r="F1155" s="13"/>
    </row>
    <row r="1156" ht="15.75" customHeight="1">
      <c r="A1156" s="12">
        <v>1269.0</v>
      </c>
      <c r="B1156" s="15">
        <v>2018.0</v>
      </c>
      <c r="C1156" s="15"/>
      <c r="D1156" s="50"/>
      <c r="E1156" s="50"/>
      <c r="F1156" s="13"/>
    </row>
    <row r="1157" ht="15.75" customHeight="1">
      <c r="A1157" s="12">
        <v>1270.0</v>
      </c>
      <c r="B1157" s="15">
        <v>2018.0</v>
      </c>
      <c r="C1157" s="15"/>
      <c r="D1157" s="50"/>
      <c r="E1157" s="50"/>
      <c r="F1157" s="13"/>
    </row>
    <row r="1158" ht="15.75" customHeight="1">
      <c r="A1158" s="12">
        <v>1271.0</v>
      </c>
      <c r="B1158" s="15">
        <v>2018.0</v>
      </c>
      <c r="C1158" s="15"/>
      <c r="D1158" s="50"/>
      <c r="E1158" s="50"/>
      <c r="F1158" s="13"/>
    </row>
    <row r="1159" ht="15.75" customHeight="1">
      <c r="A1159" s="12">
        <v>1272.0</v>
      </c>
      <c r="B1159" s="15">
        <v>2018.0</v>
      </c>
      <c r="C1159" s="15"/>
      <c r="D1159" s="50"/>
      <c r="E1159" s="50"/>
      <c r="F1159" s="13"/>
    </row>
    <row r="1160" ht="15.75" customHeight="1">
      <c r="A1160" s="12">
        <v>1273.0</v>
      </c>
      <c r="B1160" s="15">
        <v>2018.0</v>
      </c>
      <c r="C1160" s="15"/>
      <c r="D1160" s="50"/>
      <c r="E1160" s="50"/>
      <c r="F1160" s="13"/>
    </row>
    <row r="1161" ht="15.75" customHeight="1">
      <c r="A1161" s="12">
        <v>1274.0</v>
      </c>
      <c r="B1161" s="15">
        <v>2018.0</v>
      </c>
      <c r="C1161" s="15"/>
      <c r="D1161" s="50"/>
      <c r="E1161" s="50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50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50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50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50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3" t="s">
        <v>6</v>
      </c>
      <c r="B1" s="53" t="s">
        <v>265</v>
      </c>
      <c r="C1" s="53" t="s">
        <v>266</v>
      </c>
      <c r="D1" s="53" t="s">
        <v>267</v>
      </c>
      <c r="E1" s="53" t="s">
        <v>268</v>
      </c>
      <c r="F1" s="53" t="s">
        <v>269</v>
      </c>
      <c r="G1" s="53" t="s">
        <v>270</v>
      </c>
      <c r="H1" s="53" t="s">
        <v>271</v>
      </c>
      <c r="I1" s="53" t="s">
        <v>272</v>
      </c>
      <c r="J1" s="53" t="s">
        <v>273</v>
      </c>
    </row>
    <row r="2">
      <c r="A2" s="54" t="s">
        <v>157</v>
      </c>
      <c r="B2" s="55">
        <v>1.0</v>
      </c>
      <c r="C2" s="53">
        <v>50.0</v>
      </c>
      <c r="D2" s="53">
        <v>19.37</v>
      </c>
      <c r="E2" s="53">
        <v>3.0</v>
      </c>
      <c r="F2" s="53">
        <v>6.0</v>
      </c>
      <c r="G2" s="53">
        <v>0.0</v>
      </c>
      <c r="H2" s="53">
        <v>18.26</v>
      </c>
      <c r="I2" s="53">
        <v>1.0</v>
      </c>
      <c r="J2" s="53">
        <v>0.0</v>
      </c>
      <c r="L2" s="53" t="s">
        <v>274</v>
      </c>
      <c r="M2" s="56">
        <f>SUMPRODUCT(D2:D37,I2:I37)+SUMPRODUCT(D2:D37,J2:J37)</f>
        <v>164.56</v>
      </c>
    </row>
    <row r="3">
      <c r="A3" s="54" t="s">
        <v>159</v>
      </c>
      <c r="B3" s="55">
        <v>1.0</v>
      </c>
      <c r="C3" s="53">
        <v>49.0</v>
      </c>
      <c r="D3" s="53">
        <v>18.83</v>
      </c>
      <c r="E3" s="53">
        <v>5.0</v>
      </c>
      <c r="F3" s="53">
        <v>6.0</v>
      </c>
      <c r="G3" s="53">
        <v>0.0</v>
      </c>
      <c r="H3" s="53">
        <v>33.95</v>
      </c>
      <c r="I3" s="53">
        <v>1.0</v>
      </c>
      <c r="J3" s="53">
        <v>0.0</v>
      </c>
      <c r="L3" s="53" t="s">
        <v>275</v>
      </c>
      <c r="M3" s="57">
        <f>SUMPRODUCT(C2:C37,I2:I37)+SUMPRODUCT(C2:C37,J2:J37)</f>
        <v>344</v>
      </c>
      <c r="N3" s="53" t="s">
        <v>276</v>
      </c>
      <c r="O3" s="4">
        <v>100.0</v>
      </c>
    </row>
    <row r="4">
      <c r="A4" s="54" t="s">
        <v>158</v>
      </c>
      <c r="B4" s="55">
        <v>1.0</v>
      </c>
      <c r="C4" s="53">
        <v>49.0</v>
      </c>
      <c r="D4" s="53">
        <v>16.67</v>
      </c>
      <c r="E4" s="53">
        <v>3.0</v>
      </c>
      <c r="F4" s="53">
        <v>10.0</v>
      </c>
      <c r="G4" s="53">
        <v>0.0</v>
      </c>
      <c r="H4" s="53">
        <v>26.06</v>
      </c>
      <c r="I4" s="53">
        <v>0.0</v>
      </c>
      <c r="J4" s="53">
        <v>0.0</v>
      </c>
      <c r="L4" s="53" t="s">
        <v>268</v>
      </c>
      <c r="M4" s="57">
        <f>SUMPRODUCT(E2:E37,I2:I37)+SUMPRODUCT(E2:E37,J2:J37)</f>
        <v>26</v>
      </c>
      <c r="N4" s="53" t="s">
        <v>276</v>
      </c>
      <c r="O4" s="4">
        <v>20.0</v>
      </c>
    </row>
    <row r="5">
      <c r="A5" s="54" t="s">
        <v>164</v>
      </c>
      <c r="B5" s="55">
        <v>1.0</v>
      </c>
      <c r="C5" s="53">
        <v>49.0</v>
      </c>
      <c r="D5" s="53">
        <v>18.8</v>
      </c>
      <c r="E5" s="53">
        <v>3.0</v>
      </c>
      <c r="F5" s="53">
        <v>7.0</v>
      </c>
      <c r="G5" s="53">
        <v>0.0</v>
      </c>
      <c r="H5" s="53">
        <v>81.51</v>
      </c>
      <c r="I5" s="53">
        <v>0.0</v>
      </c>
      <c r="J5" s="53">
        <v>0.0</v>
      </c>
      <c r="L5" s="53" t="s">
        <v>277</v>
      </c>
      <c r="M5" s="57">
        <f>SUMPRODUCT(F2:F37,I2:I37)+SUMPRODUCT(F2:F37,J2:J37)</f>
        <v>41</v>
      </c>
      <c r="N5" s="53" t="s">
        <v>276</v>
      </c>
      <c r="O5" s="4">
        <v>20.0</v>
      </c>
    </row>
    <row r="6">
      <c r="A6" s="54" t="s">
        <v>161</v>
      </c>
      <c r="B6" s="55">
        <v>1.0</v>
      </c>
      <c r="C6" s="53">
        <v>41.0</v>
      </c>
      <c r="D6" s="53">
        <v>17.0</v>
      </c>
      <c r="E6" s="53">
        <v>4.0</v>
      </c>
      <c r="F6" s="53">
        <v>10.0</v>
      </c>
      <c r="G6" s="53">
        <v>0.0</v>
      </c>
      <c r="H6" s="53">
        <v>19.64</v>
      </c>
      <c r="I6" s="53">
        <v>0.0</v>
      </c>
      <c r="J6" s="53">
        <v>0.0</v>
      </c>
      <c r="L6" s="53" t="s">
        <v>270</v>
      </c>
      <c r="M6" s="57">
        <f>SUMPRODUCT(G2:G37,I2:I37)+SUMPRODUCT(G2:G37,J2:J37)</f>
        <v>1</v>
      </c>
      <c r="N6" s="53" t="s">
        <v>276</v>
      </c>
      <c r="O6" s="4">
        <v>1.0</v>
      </c>
    </row>
    <row r="7">
      <c r="A7" s="54" t="s">
        <v>190</v>
      </c>
      <c r="B7" s="55">
        <v>1.0</v>
      </c>
      <c r="C7" s="53">
        <v>44.0</v>
      </c>
      <c r="D7" s="53">
        <v>16.83</v>
      </c>
      <c r="E7" s="53">
        <v>2.0</v>
      </c>
      <c r="F7" s="53">
        <v>9.0</v>
      </c>
      <c r="G7" s="53">
        <v>0.0</v>
      </c>
      <c r="H7" s="53">
        <v>43.9</v>
      </c>
      <c r="I7" s="53">
        <v>0.0</v>
      </c>
      <c r="J7" s="53">
        <v>0.0</v>
      </c>
      <c r="L7" s="53" t="s">
        <v>278</v>
      </c>
      <c r="M7" s="57">
        <f>SUM(I2:I9)</f>
        <v>2</v>
      </c>
      <c r="N7" s="53" t="s">
        <v>279</v>
      </c>
      <c r="O7" s="4">
        <v>2.0</v>
      </c>
    </row>
    <row r="8">
      <c r="A8" s="54" t="s">
        <v>167</v>
      </c>
      <c r="B8" s="55">
        <v>1.0</v>
      </c>
      <c r="C8" s="53">
        <v>39.0</v>
      </c>
      <c r="D8" s="53">
        <v>17.9</v>
      </c>
      <c r="E8" s="53">
        <v>4.0</v>
      </c>
      <c r="F8" s="53">
        <v>12.0</v>
      </c>
      <c r="G8" s="53">
        <v>0.0</v>
      </c>
      <c r="H8" s="53">
        <v>48.67</v>
      </c>
      <c r="I8" s="53">
        <v>0.0</v>
      </c>
      <c r="J8" s="53">
        <v>0.0</v>
      </c>
      <c r="L8" s="53" t="s">
        <v>280</v>
      </c>
      <c r="M8" s="57">
        <f>SUM(I10:I25)</f>
        <v>4</v>
      </c>
      <c r="N8" s="53" t="s">
        <v>279</v>
      </c>
      <c r="O8" s="4">
        <v>4.0</v>
      </c>
    </row>
    <row r="9">
      <c r="A9" s="54" t="s">
        <v>165</v>
      </c>
      <c r="B9" s="55">
        <v>1.0</v>
      </c>
      <c r="C9" s="53">
        <v>44.0</v>
      </c>
      <c r="D9" s="53">
        <v>18.67</v>
      </c>
      <c r="E9" s="53">
        <v>4.0</v>
      </c>
      <c r="F9" s="53">
        <v>17.0</v>
      </c>
      <c r="G9" s="53">
        <v>0.0</v>
      </c>
      <c r="H9" s="53">
        <v>39.91</v>
      </c>
      <c r="I9" s="53">
        <v>0.0</v>
      </c>
      <c r="J9" s="53">
        <v>0.0</v>
      </c>
      <c r="L9" s="53" t="s">
        <v>281</v>
      </c>
      <c r="M9" s="57">
        <f>SUM(I26:I37)</f>
        <v>2</v>
      </c>
      <c r="N9" s="53" t="s">
        <v>279</v>
      </c>
      <c r="O9" s="4">
        <v>2.0</v>
      </c>
    </row>
    <row r="10">
      <c r="A10" s="54" t="s">
        <v>160</v>
      </c>
      <c r="B10" s="55">
        <v>2.0</v>
      </c>
      <c r="C10" s="53">
        <v>43.0</v>
      </c>
      <c r="D10" s="53">
        <v>17.17</v>
      </c>
      <c r="E10" s="53">
        <v>2.0</v>
      </c>
      <c r="F10" s="53">
        <v>6.0</v>
      </c>
      <c r="G10" s="53">
        <v>0.0</v>
      </c>
      <c r="H10" s="53">
        <v>19.23</v>
      </c>
      <c r="I10" s="53">
        <v>0.0</v>
      </c>
      <c r="J10" s="53">
        <v>0.0</v>
      </c>
      <c r="L10" s="53" t="s">
        <v>282</v>
      </c>
      <c r="M10" s="57">
        <f>SUM(J2:J37)</f>
        <v>1</v>
      </c>
      <c r="N10" s="53" t="s">
        <v>279</v>
      </c>
      <c r="O10" s="4">
        <v>1.0</v>
      </c>
    </row>
    <row r="11">
      <c r="A11" s="54" t="s">
        <v>166</v>
      </c>
      <c r="B11" s="55">
        <v>2.0</v>
      </c>
      <c r="C11" s="53">
        <v>37.0</v>
      </c>
      <c r="D11" s="53">
        <v>19.7</v>
      </c>
      <c r="E11" s="53">
        <v>8.0</v>
      </c>
      <c r="F11" s="53">
        <v>5.0</v>
      </c>
      <c r="G11" s="53">
        <v>0.0</v>
      </c>
      <c r="H11" s="53">
        <v>53.19</v>
      </c>
      <c r="I11" s="53">
        <v>1.0</v>
      </c>
      <c r="J11" s="53">
        <v>1.0</v>
      </c>
    </row>
    <row r="12">
      <c r="A12" s="54" t="s">
        <v>161</v>
      </c>
      <c r="B12" s="55">
        <v>2.0</v>
      </c>
      <c r="C12" s="53">
        <v>43.0</v>
      </c>
      <c r="D12" s="53">
        <v>17.9</v>
      </c>
      <c r="E12" s="53">
        <v>1.0</v>
      </c>
      <c r="F12" s="53">
        <v>6.0</v>
      </c>
      <c r="G12" s="53">
        <v>0.0</v>
      </c>
      <c r="H12" s="53">
        <v>18.26</v>
      </c>
      <c r="I12" s="53">
        <v>0.0</v>
      </c>
      <c r="J12" s="53">
        <v>0.0</v>
      </c>
    </row>
    <row r="13">
      <c r="A13" s="54" t="s">
        <v>172</v>
      </c>
      <c r="B13" s="55">
        <v>2.0</v>
      </c>
      <c r="C13" s="53">
        <v>40.0</v>
      </c>
      <c r="D13" s="53">
        <v>17.3</v>
      </c>
      <c r="E13" s="53">
        <v>4.0</v>
      </c>
      <c r="F13" s="53">
        <v>16.0</v>
      </c>
      <c r="G13" s="53">
        <v>0.0</v>
      </c>
      <c r="H13" s="53">
        <v>33.7</v>
      </c>
      <c r="I13" s="53">
        <v>0.0</v>
      </c>
      <c r="J13" s="53">
        <v>0.0</v>
      </c>
      <c r="L13" s="53" t="s">
        <v>271</v>
      </c>
      <c r="M13" s="58">
        <f>SUMPRODUCT(H2:H37,I2:I37)+SUMPRODUCT(H2:H37,J2:J37)</f>
        <v>360.31</v>
      </c>
    </row>
    <row r="14">
      <c r="A14" s="54" t="s">
        <v>180</v>
      </c>
      <c r="B14" s="55">
        <v>2.0</v>
      </c>
      <c r="C14" s="53">
        <v>35.0</v>
      </c>
      <c r="D14" s="53">
        <v>17.0</v>
      </c>
      <c r="E14" s="53">
        <v>0.0</v>
      </c>
      <c r="F14" s="53">
        <v>11.0</v>
      </c>
      <c r="G14" s="53">
        <v>0.0</v>
      </c>
      <c r="H14" s="53">
        <v>25.43</v>
      </c>
      <c r="I14" s="53">
        <v>0.0</v>
      </c>
      <c r="J14" s="53">
        <v>0.0</v>
      </c>
    </row>
    <row r="15">
      <c r="A15" s="54" t="s">
        <v>253</v>
      </c>
      <c r="B15" s="55">
        <v>2.0</v>
      </c>
      <c r="C15" s="53">
        <v>38.0</v>
      </c>
      <c r="D15" s="53">
        <v>13.1</v>
      </c>
      <c r="E15" s="53">
        <v>0.0</v>
      </c>
      <c r="F15" s="53">
        <v>1.0</v>
      </c>
      <c r="G15" s="53">
        <v>0.0</v>
      </c>
      <c r="H15" s="53">
        <v>19.59</v>
      </c>
      <c r="I15" s="53">
        <v>0.0</v>
      </c>
      <c r="J15" s="53">
        <v>0.0</v>
      </c>
    </row>
    <row r="16">
      <c r="A16" s="54" t="s">
        <v>192</v>
      </c>
      <c r="B16" s="55">
        <v>2.0</v>
      </c>
      <c r="C16" s="53">
        <v>38.0</v>
      </c>
      <c r="D16" s="53">
        <v>16.43</v>
      </c>
      <c r="E16" s="53">
        <v>0.0</v>
      </c>
      <c r="F16" s="53">
        <v>1.0</v>
      </c>
      <c r="G16" s="53">
        <v>0.0</v>
      </c>
      <c r="H16" s="53">
        <v>32.26</v>
      </c>
      <c r="I16" s="53">
        <v>0.0</v>
      </c>
      <c r="J16" s="53">
        <v>0.0</v>
      </c>
    </row>
    <row r="17">
      <c r="A17" s="54" t="s">
        <v>169</v>
      </c>
      <c r="B17" s="55">
        <v>2.0</v>
      </c>
      <c r="C17" s="53">
        <v>36.0</v>
      </c>
      <c r="D17" s="53">
        <v>18.4</v>
      </c>
      <c r="E17" s="53">
        <v>1.0</v>
      </c>
      <c r="F17" s="53">
        <v>8.0</v>
      </c>
      <c r="G17" s="53">
        <v>0.0</v>
      </c>
      <c r="H17" s="53">
        <v>76.86</v>
      </c>
      <c r="I17" s="53">
        <v>1.0</v>
      </c>
      <c r="J17" s="53">
        <v>0.0</v>
      </c>
    </row>
    <row r="18">
      <c r="A18" s="54" t="s">
        <v>175</v>
      </c>
      <c r="B18" s="55">
        <v>2.0</v>
      </c>
      <c r="C18" s="53">
        <v>38.0</v>
      </c>
      <c r="D18" s="53">
        <v>15.64</v>
      </c>
      <c r="E18" s="53">
        <v>0.0</v>
      </c>
      <c r="F18" s="53">
        <v>2.0</v>
      </c>
      <c r="G18" s="53">
        <v>0.0</v>
      </c>
      <c r="H18" s="53">
        <v>43.1</v>
      </c>
      <c r="I18" s="53">
        <v>0.0</v>
      </c>
      <c r="J18" s="53">
        <v>0.0</v>
      </c>
    </row>
    <row r="19">
      <c r="A19" s="54" t="s">
        <v>171</v>
      </c>
      <c r="B19" s="55">
        <v>2.0</v>
      </c>
      <c r="C19" s="53">
        <v>34.0</v>
      </c>
      <c r="D19" s="53">
        <v>15.33</v>
      </c>
      <c r="E19" s="53">
        <v>1.0</v>
      </c>
      <c r="F19" s="53">
        <v>3.0</v>
      </c>
      <c r="G19" s="53">
        <v>0.0</v>
      </c>
      <c r="H19" s="53">
        <v>16.03</v>
      </c>
      <c r="I19" s="53">
        <v>0.0</v>
      </c>
      <c r="J19" s="53">
        <v>0.0</v>
      </c>
    </row>
    <row r="20">
      <c r="A20" s="54" t="s">
        <v>162</v>
      </c>
      <c r="B20" s="55">
        <v>2.0</v>
      </c>
      <c r="C20" s="53">
        <v>33.0</v>
      </c>
      <c r="D20" s="53">
        <v>18.7</v>
      </c>
      <c r="E20" s="53">
        <v>0.0</v>
      </c>
      <c r="F20" s="53">
        <v>9.0</v>
      </c>
      <c r="G20" s="53">
        <v>0.0</v>
      </c>
      <c r="H20" s="53">
        <v>52.08</v>
      </c>
      <c r="I20" s="53">
        <v>1.0</v>
      </c>
      <c r="J20" s="53">
        <v>0.0</v>
      </c>
    </row>
    <row r="21" ht="15.75" customHeight="1">
      <c r="A21" s="54" t="s">
        <v>173</v>
      </c>
      <c r="B21" s="55">
        <v>2.0</v>
      </c>
      <c r="C21" s="53">
        <v>36.0</v>
      </c>
      <c r="D21" s="53">
        <v>17.04</v>
      </c>
      <c r="E21" s="53">
        <v>0.0</v>
      </c>
      <c r="F21" s="53">
        <v>2.0</v>
      </c>
      <c r="G21" s="53">
        <v>0.0</v>
      </c>
      <c r="H21" s="53">
        <v>29.67</v>
      </c>
      <c r="I21" s="53">
        <v>0.0</v>
      </c>
      <c r="J21" s="53">
        <v>0.0</v>
      </c>
    </row>
    <row r="22" ht="15.75" customHeight="1">
      <c r="A22" s="54" t="s">
        <v>197</v>
      </c>
      <c r="B22" s="55">
        <v>2.0</v>
      </c>
      <c r="C22" s="53">
        <v>35.0</v>
      </c>
      <c r="D22" s="53">
        <v>18.0</v>
      </c>
      <c r="E22" s="53">
        <v>1.0</v>
      </c>
      <c r="F22" s="53">
        <v>1.0</v>
      </c>
      <c r="G22" s="53">
        <v>0.0</v>
      </c>
      <c r="H22" s="53">
        <v>23.47</v>
      </c>
      <c r="I22" s="53">
        <v>1.0</v>
      </c>
      <c r="J22" s="53">
        <v>0.0</v>
      </c>
    </row>
    <row r="23" ht="15.75" customHeight="1">
      <c r="A23" s="54" t="s">
        <v>170</v>
      </c>
      <c r="B23" s="55">
        <v>2.0</v>
      </c>
      <c r="C23" s="53">
        <v>27.0</v>
      </c>
      <c r="D23" s="53">
        <v>16.5</v>
      </c>
      <c r="E23" s="53">
        <v>1.0</v>
      </c>
      <c r="F23" s="53">
        <v>3.0</v>
      </c>
      <c r="G23" s="53">
        <v>0.0</v>
      </c>
      <c r="H23" s="53">
        <v>27.96</v>
      </c>
      <c r="I23" s="53">
        <v>0.0</v>
      </c>
      <c r="J23" s="53">
        <v>0.0</v>
      </c>
    </row>
    <row r="24" ht="15.75" customHeight="1">
      <c r="A24" s="54" t="s">
        <v>207</v>
      </c>
      <c r="B24" s="55">
        <v>2.0</v>
      </c>
      <c r="C24" s="53">
        <v>30.0</v>
      </c>
      <c r="D24" s="53">
        <v>15.57</v>
      </c>
      <c r="E24" s="53">
        <v>0.0</v>
      </c>
      <c r="F24" s="53">
        <v>1.0</v>
      </c>
      <c r="G24" s="53">
        <v>0.0</v>
      </c>
      <c r="H24" s="53">
        <v>17.34</v>
      </c>
      <c r="I24" s="53">
        <v>0.0</v>
      </c>
      <c r="J24" s="53">
        <v>0.0</v>
      </c>
    </row>
    <row r="25" ht="15.75" customHeight="1">
      <c r="A25" s="54" t="s">
        <v>211</v>
      </c>
      <c r="B25" s="55">
        <v>2.0</v>
      </c>
      <c r="C25" s="53">
        <v>2.0</v>
      </c>
      <c r="D25" s="53">
        <v>12.4</v>
      </c>
      <c r="E25" s="53">
        <v>0.0</v>
      </c>
      <c r="F25" s="53">
        <v>0.0</v>
      </c>
      <c r="G25" s="53">
        <v>1.0</v>
      </c>
      <c r="H25" s="53">
        <v>18.13</v>
      </c>
      <c r="I25" s="53">
        <v>0.0</v>
      </c>
      <c r="J25" s="53">
        <v>0.0</v>
      </c>
    </row>
    <row r="26" ht="15.75" customHeight="1">
      <c r="A26" s="54" t="s">
        <v>160</v>
      </c>
      <c r="B26" s="55">
        <v>3.0</v>
      </c>
      <c r="C26" s="53">
        <v>34.0</v>
      </c>
      <c r="D26" s="53">
        <v>15.86</v>
      </c>
      <c r="E26" s="53">
        <v>0.0</v>
      </c>
      <c r="F26" s="53">
        <v>1.0</v>
      </c>
      <c r="G26" s="53">
        <v>0.0</v>
      </c>
      <c r="H26" s="53">
        <v>16.34</v>
      </c>
      <c r="I26" s="53">
        <v>1.0</v>
      </c>
      <c r="J26" s="53">
        <v>0.0</v>
      </c>
    </row>
    <row r="27" ht="15.75" customHeight="1">
      <c r="A27" s="54" t="s">
        <v>254</v>
      </c>
      <c r="B27" s="55">
        <v>3.0</v>
      </c>
      <c r="C27" s="53">
        <v>29.0</v>
      </c>
      <c r="D27" s="53">
        <v>13.43</v>
      </c>
      <c r="E27" s="53">
        <v>1.0</v>
      </c>
      <c r="F27" s="53">
        <v>1.0</v>
      </c>
      <c r="G27" s="53">
        <v>0.0</v>
      </c>
      <c r="H27" s="53">
        <v>14.47</v>
      </c>
      <c r="I27" s="53">
        <v>0.0</v>
      </c>
      <c r="J27" s="53">
        <v>0.0</v>
      </c>
    </row>
    <row r="28" ht="15.75" customHeight="1">
      <c r="A28" s="54" t="s">
        <v>223</v>
      </c>
      <c r="B28" s="55">
        <v>3.0</v>
      </c>
      <c r="C28" s="53">
        <v>9.0</v>
      </c>
      <c r="D28" s="53">
        <v>14.64</v>
      </c>
      <c r="E28" s="53">
        <v>0.0</v>
      </c>
      <c r="F28" s="53">
        <v>0.0</v>
      </c>
      <c r="G28" s="53">
        <v>1.0</v>
      </c>
      <c r="H28" s="53">
        <v>17.46</v>
      </c>
      <c r="I28" s="53">
        <v>0.0</v>
      </c>
      <c r="J28" s="53">
        <v>0.0</v>
      </c>
    </row>
    <row r="29" ht="15.75" customHeight="1">
      <c r="A29" s="59" t="s">
        <v>225</v>
      </c>
      <c r="B29" s="55">
        <v>3.0</v>
      </c>
      <c r="C29" s="53">
        <v>33.0</v>
      </c>
      <c r="D29" s="53">
        <v>15.4</v>
      </c>
      <c r="E29" s="53">
        <v>0.0</v>
      </c>
      <c r="F29" s="53">
        <v>0.0</v>
      </c>
      <c r="G29" s="53">
        <v>1.0</v>
      </c>
      <c r="H29" s="53">
        <v>64.76</v>
      </c>
      <c r="I29" s="53">
        <v>0.0</v>
      </c>
      <c r="J29" s="53">
        <v>0.0</v>
      </c>
    </row>
    <row r="30" ht="15.75" customHeight="1">
      <c r="A30" s="59" t="s">
        <v>227</v>
      </c>
      <c r="B30" s="55">
        <v>3.0</v>
      </c>
      <c r="C30" s="53">
        <v>33.0</v>
      </c>
      <c r="D30" s="53">
        <v>15.4</v>
      </c>
      <c r="E30" s="53">
        <v>0.0</v>
      </c>
      <c r="F30" s="53">
        <v>0.0</v>
      </c>
      <c r="G30" s="53">
        <v>1.0</v>
      </c>
      <c r="H30" s="53">
        <v>17.31</v>
      </c>
      <c r="I30" s="53">
        <v>0.0</v>
      </c>
      <c r="J30" s="53">
        <v>0.0</v>
      </c>
    </row>
    <row r="31" ht="15.75" customHeight="1">
      <c r="A31" s="59" t="s">
        <v>228</v>
      </c>
      <c r="B31" s="55">
        <v>3.0</v>
      </c>
      <c r="C31" s="53">
        <v>33.0</v>
      </c>
      <c r="D31" s="53">
        <v>14.0</v>
      </c>
      <c r="E31" s="53">
        <v>0.0</v>
      </c>
      <c r="F31" s="53">
        <v>0.0</v>
      </c>
      <c r="G31" s="53">
        <v>1.0</v>
      </c>
      <c r="H31" s="53">
        <v>61.93</v>
      </c>
      <c r="I31" s="53">
        <v>0.0</v>
      </c>
      <c r="J31" s="53">
        <v>0.0</v>
      </c>
    </row>
    <row r="32" ht="15.75" customHeight="1">
      <c r="A32" s="59" t="s">
        <v>230</v>
      </c>
      <c r="B32" s="55">
        <v>3.0</v>
      </c>
      <c r="C32" s="53">
        <v>33.0</v>
      </c>
      <c r="D32" s="53">
        <v>15.4</v>
      </c>
      <c r="E32" s="53">
        <v>0.0</v>
      </c>
      <c r="F32" s="53">
        <v>0.0</v>
      </c>
      <c r="G32" s="53">
        <v>1.0</v>
      </c>
      <c r="H32" s="53">
        <v>67.92</v>
      </c>
      <c r="I32" s="53">
        <v>0.0</v>
      </c>
      <c r="J32" s="53">
        <v>0.0</v>
      </c>
    </row>
    <row r="33" ht="15.75" customHeight="1">
      <c r="A33" s="54" t="s">
        <v>179</v>
      </c>
      <c r="B33" s="55">
        <v>3.0</v>
      </c>
      <c r="C33" s="53">
        <v>2.0</v>
      </c>
      <c r="D33" s="53">
        <v>15.83</v>
      </c>
      <c r="E33" s="53">
        <v>0.0</v>
      </c>
      <c r="F33" s="53">
        <v>1.0</v>
      </c>
      <c r="G33" s="53">
        <v>0.0</v>
      </c>
      <c r="H33" s="53">
        <v>16.69</v>
      </c>
      <c r="I33" s="53">
        <v>0.0</v>
      </c>
      <c r="J33" s="53">
        <v>0.0</v>
      </c>
    </row>
    <row r="34" ht="15.75" customHeight="1">
      <c r="A34" s="59" t="s">
        <v>232</v>
      </c>
      <c r="B34" s="55">
        <v>3.0</v>
      </c>
      <c r="C34" s="53">
        <v>33.0</v>
      </c>
      <c r="D34" s="53">
        <v>15.4</v>
      </c>
      <c r="E34" s="53">
        <v>0.0</v>
      </c>
      <c r="F34" s="53">
        <v>0.0</v>
      </c>
      <c r="G34" s="53">
        <v>1.0</v>
      </c>
      <c r="H34" s="53">
        <v>30.01</v>
      </c>
      <c r="I34" s="53">
        <v>0.0</v>
      </c>
      <c r="J34" s="53">
        <v>0.0</v>
      </c>
    </row>
    <row r="35" ht="15.75" customHeight="1">
      <c r="A35" s="59" t="s">
        <v>198</v>
      </c>
      <c r="B35" s="55">
        <v>3.0</v>
      </c>
      <c r="C35" s="53">
        <v>33.0</v>
      </c>
      <c r="D35" s="53">
        <v>16.0</v>
      </c>
      <c r="E35" s="53">
        <v>0.0</v>
      </c>
      <c r="F35" s="53">
        <v>0.0</v>
      </c>
      <c r="G35" s="53">
        <v>1.0</v>
      </c>
      <c r="H35" s="53">
        <v>32.97</v>
      </c>
      <c r="I35" s="53">
        <v>1.0</v>
      </c>
      <c r="J35" s="53">
        <v>0.0</v>
      </c>
    </row>
    <row r="36" ht="15.75" customHeight="1">
      <c r="A36" s="54" t="s">
        <v>210</v>
      </c>
      <c r="B36" s="55">
        <v>3.0</v>
      </c>
      <c r="C36" s="53">
        <v>4.0</v>
      </c>
      <c r="D36" s="53">
        <v>12.63</v>
      </c>
      <c r="E36" s="53">
        <v>0.0</v>
      </c>
      <c r="F36" s="53">
        <v>1.0</v>
      </c>
      <c r="G36" s="53">
        <v>0.0</v>
      </c>
      <c r="H36" s="53">
        <v>20.93</v>
      </c>
      <c r="I36" s="53">
        <v>0.0</v>
      </c>
      <c r="J36" s="53">
        <v>0.0</v>
      </c>
    </row>
    <row r="37" ht="15.75" customHeight="1">
      <c r="A37" s="54" t="s">
        <v>193</v>
      </c>
      <c r="B37" s="55">
        <v>3.0</v>
      </c>
      <c r="C37" s="53">
        <v>3.0</v>
      </c>
      <c r="D37" s="53">
        <v>13.74</v>
      </c>
      <c r="E37" s="53">
        <v>0.0</v>
      </c>
      <c r="F37" s="53">
        <v>2.0</v>
      </c>
      <c r="G37" s="53">
        <v>0.0</v>
      </c>
      <c r="H37" s="53">
        <v>44.37</v>
      </c>
      <c r="I37" s="53">
        <v>0.0</v>
      </c>
      <c r="J37" s="53">
        <v>0.0</v>
      </c>
    </row>
    <row r="38" ht="15.75" customHeight="1">
      <c r="C38" s="53">
        <v>0.0</v>
      </c>
      <c r="D38" s="53">
        <v>0.0</v>
      </c>
      <c r="E38" s="53">
        <v>0.0</v>
      </c>
      <c r="F38" s="53" t="e">
        <v>#N/A</v>
      </c>
      <c r="G38" s="53" t="e">
        <v>#N/A</v>
      </c>
      <c r="H38" s="53" t="e">
        <v>#N/A</v>
      </c>
      <c r="I38" s="53">
        <v>0.0</v>
      </c>
      <c r="J38" s="53">
        <v>0.0</v>
      </c>
    </row>
    <row r="39" ht="15.75" customHeight="1">
      <c r="A39" s="60" t="s">
        <v>64</v>
      </c>
      <c r="C39" s="53">
        <v>38.0</v>
      </c>
      <c r="D39" s="53">
        <v>16.43</v>
      </c>
      <c r="E39" s="53">
        <v>0.0</v>
      </c>
      <c r="F39" s="53">
        <v>1.0</v>
      </c>
      <c r="G39" s="53">
        <v>0.0</v>
      </c>
      <c r="H39" s="53">
        <v>32.26</v>
      </c>
      <c r="I39" s="53">
        <v>0.0</v>
      </c>
      <c r="J39" s="53">
        <v>0.0</v>
      </c>
    </row>
    <row r="40" ht="15.75" customHeight="1">
      <c r="A40" s="60" t="s">
        <v>61</v>
      </c>
      <c r="C40" s="53">
        <v>38.0</v>
      </c>
      <c r="D40" s="53">
        <v>13.1</v>
      </c>
      <c r="E40" s="53">
        <v>0.0</v>
      </c>
      <c r="F40" s="53">
        <v>1.0</v>
      </c>
      <c r="G40" s="53">
        <v>0.0</v>
      </c>
      <c r="H40" s="53">
        <v>19.59</v>
      </c>
      <c r="I40" s="53">
        <v>0.0</v>
      </c>
      <c r="J40" s="53">
        <v>0.0</v>
      </c>
    </row>
    <row r="41" ht="15.75" customHeight="1">
      <c r="A41" s="60" t="s">
        <v>65</v>
      </c>
      <c r="C41" s="53">
        <v>35.0</v>
      </c>
      <c r="D41" s="53">
        <v>18.0</v>
      </c>
      <c r="E41" s="53">
        <v>1.0</v>
      </c>
      <c r="F41" s="53">
        <v>1.0</v>
      </c>
      <c r="G41" s="53">
        <v>0.0</v>
      </c>
      <c r="H41" s="53">
        <v>23.47</v>
      </c>
      <c r="I41" s="53">
        <v>0.0</v>
      </c>
      <c r="J41" s="53">
        <v>0.0</v>
      </c>
    </row>
    <row r="42" ht="15.75" customHeight="1">
      <c r="A42" s="60" t="s">
        <v>66</v>
      </c>
      <c r="C42" s="53">
        <v>0.0</v>
      </c>
      <c r="D42" s="53">
        <v>14.3</v>
      </c>
      <c r="E42" s="53">
        <v>0.0</v>
      </c>
      <c r="F42" s="53">
        <v>1.0</v>
      </c>
      <c r="G42" s="53">
        <v>0.0</v>
      </c>
      <c r="H42" s="53">
        <v>16.34</v>
      </c>
      <c r="I42" s="53">
        <v>0.0</v>
      </c>
      <c r="J42" s="53">
        <v>0.0</v>
      </c>
    </row>
    <row r="43" ht="15.75" customHeight="1">
      <c r="A43" s="60" t="s">
        <v>69</v>
      </c>
      <c r="C43" s="53">
        <v>29.0</v>
      </c>
      <c r="D43" s="53">
        <v>13.43</v>
      </c>
      <c r="E43" s="53">
        <v>1.0</v>
      </c>
      <c r="F43" s="53">
        <v>1.0</v>
      </c>
      <c r="G43" s="53">
        <v>0.0</v>
      </c>
      <c r="H43" s="53">
        <v>14.47</v>
      </c>
      <c r="I43" s="53">
        <v>0.0</v>
      </c>
      <c r="J43" s="53">
        <v>0.0</v>
      </c>
    </row>
    <row r="44" ht="15.75" customHeight="1">
      <c r="A44" s="60" t="s">
        <v>63</v>
      </c>
      <c r="C44" s="53">
        <v>25.0</v>
      </c>
      <c r="D44" s="53">
        <v>15.57</v>
      </c>
      <c r="E44" s="53">
        <v>0.0</v>
      </c>
      <c r="F44" s="53">
        <v>1.0</v>
      </c>
      <c r="G44" s="53">
        <v>0.0</v>
      </c>
      <c r="H44" s="53">
        <v>44.370000000000005</v>
      </c>
      <c r="I44" s="53">
        <v>0.0</v>
      </c>
      <c r="J44" s="53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3" t="s">
        <v>6</v>
      </c>
      <c r="B1" s="53" t="s">
        <v>283</v>
      </c>
    </row>
    <row r="2">
      <c r="A2" s="54" t="s">
        <v>26</v>
      </c>
      <c r="B2" s="61" t="s">
        <v>284</v>
      </c>
    </row>
    <row r="3">
      <c r="A3" s="54" t="s">
        <v>28</v>
      </c>
      <c r="B3" s="61" t="s">
        <v>285</v>
      </c>
    </row>
    <row r="4">
      <c r="A4" s="54" t="s">
        <v>57</v>
      </c>
      <c r="B4" s="54" t="s">
        <v>286</v>
      </c>
    </row>
    <row r="5">
      <c r="A5" s="61" t="s">
        <v>42</v>
      </c>
      <c r="B5" s="54" t="s">
        <v>287</v>
      </c>
    </row>
    <row r="6">
      <c r="A6" s="54" t="s">
        <v>32</v>
      </c>
      <c r="B6" s="54" t="s">
        <v>288</v>
      </c>
    </row>
    <row r="7">
      <c r="A7" s="54" t="s">
        <v>33</v>
      </c>
      <c r="B7" s="54" t="s">
        <v>287</v>
      </c>
    </row>
    <row r="8">
      <c r="A8" s="54" t="s">
        <v>40</v>
      </c>
      <c r="B8" s="54" t="s">
        <v>287</v>
      </c>
    </row>
    <row r="9">
      <c r="A9" s="54" t="s">
        <v>39</v>
      </c>
      <c r="B9" s="61" t="s">
        <v>286</v>
      </c>
    </row>
    <row r="10">
      <c r="A10" s="61" t="s">
        <v>34</v>
      </c>
      <c r="B10" s="61" t="s">
        <v>286</v>
      </c>
    </row>
    <row r="11">
      <c r="A11" s="54" t="s">
        <v>38</v>
      </c>
      <c r="B11" s="54" t="s">
        <v>288</v>
      </c>
    </row>
    <row r="12">
      <c r="A12" s="61" t="s">
        <v>30</v>
      </c>
      <c r="B12" s="61" t="s">
        <v>287</v>
      </c>
    </row>
    <row r="13">
      <c r="A13" s="54" t="s">
        <v>69</v>
      </c>
      <c r="B13" s="61" t="s">
        <v>284</v>
      </c>
    </row>
    <row r="14">
      <c r="A14" s="62" t="s">
        <v>37</v>
      </c>
      <c r="B14" s="61" t="s">
        <v>288</v>
      </c>
    </row>
    <row r="15">
      <c r="A15" s="54" t="s">
        <v>61</v>
      </c>
      <c r="B15" s="54" t="s">
        <v>289</v>
      </c>
    </row>
    <row r="16">
      <c r="A16" s="54" t="s">
        <v>52</v>
      </c>
      <c r="B16" s="54" t="s">
        <v>288</v>
      </c>
    </row>
    <row r="17">
      <c r="A17" s="54" t="s">
        <v>31</v>
      </c>
      <c r="B17" s="61" t="s">
        <v>286</v>
      </c>
    </row>
    <row r="18">
      <c r="A18" s="54" t="s">
        <v>50</v>
      </c>
      <c r="B18" s="54" t="s">
        <v>290</v>
      </c>
    </row>
    <row r="19">
      <c r="A19" s="61" t="s">
        <v>68</v>
      </c>
      <c r="B19" s="61" t="s">
        <v>288</v>
      </c>
    </row>
    <row r="20">
      <c r="A20" s="54" t="s">
        <v>27</v>
      </c>
      <c r="B20" s="54" t="s">
        <v>291</v>
      </c>
    </row>
    <row r="21" ht="15.75" customHeight="1">
      <c r="A21" s="54" t="s">
        <v>41</v>
      </c>
      <c r="B21" s="54" t="s">
        <v>286</v>
      </c>
    </row>
    <row r="22" ht="15.75" customHeight="1">
      <c r="A22" s="54" t="s">
        <v>64</v>
      </c>
      <c r="B22" s="54" t="s">
        <v>292</v>
      </c>
    </row>
    <row r="23" ht="15.75" customHeight="1">
      <c r="A23" s="62" t="s">
        <v>17</v>
      </c>
      <c r="B23" s="61" t="s">
        <v>287</v>
      </c>
    </row>
    <row r="24" ht="15.75" customHeight="1">
      <c r="A24" s="54" t="s">
        <v>54</v>
      </c>
      <c r="B24" s="54" t="s">
        <v>287</v>
      </c>
    </row>
    <row r="25" ht="15.75" customHeight="1">
      <c r="A25" s="54" t="s">
        <v>47</v>
      </c>
      <c r="B25" s="61" t="s">
        <v>286</v>
      </c>
    </row>
    <row r="26" ht="15.75" customHeight="1">
      <c r="A26" s="54" t="s">
        <v>55</v>
      </c>
      <c r="B26" s="54" t="s">
        <v>287</v>
      </c>
    </row>
    <row r="27" ht="15.75" customHeight="1">
      <c r="A27" s="54" t="s">
        <v>59</v>
      </c>
      <c r="B27" s="61" t="s">
        <v>286</v>
      </c>
    </row>
    <row r="28" ht="15.75" customHeight="1">
      <c r="A28" s="54" t="s">
        <v>67</v>
      </c>
      <c r="B28" s="54" t="s">
        <v>287</v>
      </c>
    </row>
    <row r="29" ht="15.75" customHeight="1">
      <c r="A29" s="54" t="s">
        <v>56</v>
      </c>
      <c r="B29" s="54" t="s">
        <v>288</v>
      </c>
    </row>
    <row r="30" ht="15.75" customHeight="1">
      <c r="A30" s="54" t="s">
        <v>36</v>
      </c>
      <c r="B30" s="54" t="s">
        <v>288</v>
      </c>
    </row>
    <row r="31" ht="15.75" customHeight="1">
      <c r="A31" s="54" t="s">
        <v>53</v>
      </c>
      <c r="B31" s="54" t="s">
        <v>293</v>
      </c>
    </row>
    <row r="32" ht="15.75" customHeight="1">
      <c r="A32" s="54" t="s">
        <v>65</v>
      </c>
      <c r="B32" s="54" t="s">
        <v>290</v>
      </c>
    </row>
    <row r="33" ht="15.75" customHeight="1">
      <c r="A33" s="54" t="s">
        <v>35</v>
      </c>
      <c r="B33" s="61" t="s">
        <v>287</v>
      </c>
    </row>
    <row r="34" ht="15.75" customHeight="1">
      <c r="A34" s="54" t="s">
        <v>123</v>
      </c>
      <c r="B34" s="54" t="s">
        <v>287</v>
      </c>
    </row>
    <row r="35" ht="15.75" customHeight="1">
      <c r="A35" s="63" t="s">
        <v>203</v>
      </c>
      <c r="B35" s="54" t="s">
        <v>286</v>
      </c>
    </row>
    <row r="36" ht="15.75" customHeight="1">
      <c r="A36" s="63" t="s">
        <v>46</v>
      </c>
      <c r="B36" s="54" t="s">
        <v>286</v>
      </c>
    </row>
    <row r="37" ht="15.75" customHeight="1">
      <c r="A37" s="54" t="s">
        <v>45</v>
      </c>
      <c r="B37" s="54" t="s">
        <v>288</v>
      </c>
    </row>
    <row r="38" ht="15.75" customHeight="1">
      <c r="A38" s="54" t="s">
        <v>63</v>
      </c>
      <c r="B38" s="54" t="s">
        <v>286</v>
      </c>
    </row>
    <row r="39" ht="15.75" customHeight="1">
      <c r="A39" s="54" t="s">
        <v>66</v>
      </c>
      <c r="B39" s="54" t="s">
        <v>294</v>
      </c>
    </row>
    <row r="40" ht="15.75" customHeight="1">
      <c r="A40" s="63" t="s">
        <v>124</v>
      </c>
      <c r="B40" s="54" t="s">
        <v>287</v>
      </c>
    </row>
    <row r="41" ht="15.75" customHeight="1">
      <c r="A41" s="63" t="s">
        <v>125</v>
      </c>
      <c r="B41" s="54" t="s">
        <v>286</v>
      </c>
    </row>
    <row r="42" ht="15.75" customHeight="1">
      <c r="A42" s="64" t="s">
        <v>149</v>
      </c>
      <c r="B42" s="54" t="s">
        <v>287</v>
      </c>
    </row>
    <row r="43" ht="15.75" customHeight="1">
      <c r="A43" s="64" t="s">
        <v>150</v>
      </c>
      <c r="B43" s="54" t="s">
        <v>287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5" t="s">
        <v>6</v>
      </c>
      <c r="B1" s="65" t="s">
        <v>295</v>
      </c>
    </row>
    <row r="2">
      <c r="A2" s="61" t="s">
        <v>26</v>
      </c>
      <c r="B2" s="53">
        <v>6.0</v>
      </c>
    </row>
    <row r="3">
      <c r="A3" s="61" t="s">
        <v>28</v>
      </c>
      <c r="B3" s="53">
        <v>10.0</v>
      </c>
    </row>
    <row r="4">
      <c r="A4" s="61" t="s">
        <v>30</v>
      </c>
      <c r="B4" s="53">
        <v>6.0</v>
      </c>
    </row>
    <row r="5">
      <c r="A5" s="61" t="s">
        <v>32</v>
      </c>
      <c r="B5" s="53">
        <v>6.0</v>
      </c>
    </row>
    <row r="6">
      <c r="A6" s="61" t="s">
        <v>34</v>
      </c>
      <c r="B6" s="53">
        <v>10.0</v>
      </c>
    </row>
    <row r="7">
      <c r="A7" s="61" t="s">
        <v>27</v>
      </c>
      <c r="B7" s="53">
        <v>9.0</v>
      </c>
    </row>
    <row r="8">
      <c r="A8" s="61" t="s">
        <v>37</v>
      </c>
      <c r="B8" s="53">
        <v>28.0</v>
      </c>
    </row>
    <row r="9">
      <c r="A9" s="61" t="s">
        <v>31</v>
      </c>
      <c r="B9" s="53">
        <v>7.0</v>
      </c>
    </row>
    <row r="10">
      <c r="A10" s="61" t="s">
        <v>39</v>
      </c>
      <c r="B10" s="53">
        <v>17.0</v>
      </c>
    </row>
    <row r="11">
      <c r="A11" s="61" t="s">
        <v>33</v>
      </c>
      <c r="B11" s="53">
        <v>5.0</v>
      </c>
    </row>
    <row r="12">
      <c r="A12" s="61" t="s">
        <v>42</v>
      </c>
      <c r="B12" s="53">
        <v>12.0</v>
      </c>
    </row>
    <row r="13">
      <c r="A13" s="61" t="s">
        <v>38</v>
      </c>
      <c r="B13" s="53">
        <v>6.0</v>
      </c>
    </row>
    <row r="14">
      <c r="A14" s="61" t="s">
        <v>45</v>
      </c>
      <c r="B14" s="53">
        <v>7.0</v>
      </c>
    </row>
    <row r="15">
      <c r="A15" s="61" t="s">
        <v>47</v>
      </c>
      <c r="B15" s="53">
        <v>8.0</v>
      </c>
    </row>
    <row r="16">
      <c r="A16" s="61" t="s">
        <v>17</v>
      </c>
      <c r="B16" s="53">
        <v>3.0</v>
      </c>
    </row>
    <row r="17">
      <c r="A17" s="61" t="s">
        <v>40</v>
      </c>
      <c r="B17" s="53">
        <v>3.0</v>
      </c>
    </row>
    <row r="18">
      <c r="A18" s="61" t="s">
        <v>41</v>
      </c>
      <c r="B18" s="53">
        <v>16.0</v>
      </c>
    </row>
    <row r="19">
      <c r="A19" s="61" t="s">
        <v>52</v>
      </c>
      <c r="B19" s="53">
        <v>2.0</v>
      </c>
    </row>
    <row r="20">
      <c r="A20" s="61" t="s">
        <v>36</v>
      </c>
      <c r="B20" s="53">
        <v>2.0</v>
      </c>
    </row>
    <row r="21" ht="15.75" customHeight="1">
      <c r="A21" s="54" t="s">
        <v>53</v>
      </c>
      <c r="B21" s="53">
        <v>2.0</v>
      </c>
    </row>
    <row r="22" ht="15.75" customHeight="1">
      <c r="A22" s="61" t="s">
        <v>54</v>
      </c>
      <c r="B22" s="53">
        <v>3.0</v>
      </c>
    </row>
    <row r="23" ht="15.75" customHeight="1">
      <c r="A23" s="61" t="s">
        <v>55</v>
      </c>
      <c r="B23" s="53">
        <v>7.0</v>
      </c>
    </row>
    <row r="24" ht="15.75" customHeight="1">
      <c r="A24" s="61" t="s">
        <v>57</v>
      </c>
      <c r="B24" s="53">
        <v>9.0</v>
      </c>
    </row>
    <row r="25" ht="15.75" customHeight="1">
      <c r="A25" s="61" t="s">
        <v>59</v>
      </c>
      <c r="B25" s="53">
        <v>13.0</v>
      </c>
    </row>
    <row r="26" ht="15.75" customHeight="1">
      <c r="A26" s="61" t="s">
        <v>61</v>
      </c>
      <c r="B26" s="53">
        <v>1.0</v>
      </c>
    </row>
    <row r="27" ht="15.75" customHeight="1">
      <c r="A27" s="61" t="s">
        <v>63</v>
      </c>
      <c r="B27" s="53">
        <v>1.0</v>
      </c>
    </row>
    <row r="28" ht="15.75" customHeight="1">
      <c r="A28" s="61" t="s">
        <v>64</v>
      </c>
      <c r="B28" s="53">
        <v>1.0</v>
      </c>
    </row>
    <row r="29" ht="15.75" customHeight="1">
      <c r="A29" s="61" t="s">
        <v>65</v>
      </c>
      <c r="B29" s="53">
        <v>1.0</v>
      </c>
    </row>
    <row r="30" ht="15.75" customHeight="1">
      <c r="A30" s="54" t="s">
        <v>66</v>
      </c>
      <c r="B30" s="53">
        <v>1.0</v>
      </c>
    </row>
    <row r="31" ht="15.75" customHeight="1">
      <c r="A31" s="61" t="s">
        <v>50</v>
      </c>
      <c r="B31" s="53">
        <v>11.0</v>
      </c>
    </row>
    <row r="32" ht="15.75" customHeight="1">
      <c r="A32" s="61" t="s">
        <v>35</v>
      </c>
      <c r="B32" s="53">
        <v>8.0</v>
      </c>
    </row>
    <row r="33" ht="15.75" customHeight="1">
      <c r="A33" s="61" t="s">
        <v>67</v>
      </c>
      <c r="B33" s="53">
        <v>1.0</v>
      </c>
    </row>
    <row r="34" ht="15.75" customHeight="1">
      <c r="A34" s="61" t="s">
        <v>68</v>
      </c>
      <c r="B34" s="53">
        <v>2.0</v>
      </c>
    </row>
    <row r="35" ht="15.75" customHeight="1">
      <c r="A35" s="61" t="s">
        <v>69</v>
      </c>
      <c r="B35" s="53">
        <v>1.0</v>
      </c>
    </row>
    <row r="36" ht="15.75" customHeight="1">
      <c r="A36" s="61" t="s">
        <v>56</v>
      </c>
      <c r="B36" s="53">
        <v>5.0</v>
      </c>
    </row>
    <row r="37" ht="15.75" customHeight="1">
      <c r="A37" s="61" t="s">
        <v>46</v>
      </c>
      <c r="B37" s="53">
        <v>2.0</v>
      </c>
    </row>
    <row r="38" ht="15.75" customHeight="1">
      <c r="A38" s="61"/>
    </row>
    <row r="39" ht="15.75" customHeight="1">
      <c r="A39" s="61"/>
    </row>
    <row r="40" ht="15.75" customHeight="1">
      <c r="A40" s="61"/>
    </row>
    <row r="41" ht="15.75" customHeight="1">
      <c r="A41" s="61"/>
    </row>
    <row r="42" ht="15.75" customHeight="1">
      <c r="A42" s="61"/>
    </row>
    <row r="43" ht="15.75" customHeight="1">
      <c r="A43" s="61"/>
    </row>
    <row r="44" ht="15.75" customHeight="1">
      <c r="A44" s="61"/>
    </row>
    <row r="45" ht="15.75" customHeight="1">
      <c r="A45" s="61"/>
    </row>
    <row r="46" ht="15.75" customHeight="1">
      <c r="A46" s="61"/>
    </row>
    <row r="47" ht="15.75" customHeight="1">
      <c r="A47" s="61"/>
    </row>
    <row r="48" ht="15.75" customHeight="1">
      <c r="A48" s="61"/>
    </row>
    <row r="49" ht="15.75" customHeight="1">
      <c r="A49" s="61"/>
    </row>
    <row r="50" ht="15.75" customHeight="1">
      <c r="A50" s="61"/>
    </row>
    <row r="51" ht="15.75" customHeight="1">
      <c r="A51" s="61"/>
    </row>
    <row r="52" ht="15.75" customHeight="1">
      <c r="A52" s="61"/>
    </row>
    <row r="53" ht="15.75" customHeight="1">
      <c r="A53" s="61"/>
    </row>
    <row r="54" ht="15.75" customHeight="1">
      <c r="A54" s="61"/>
    </row>
    <row r="55" ht="15.75" customHeight="1">
      <c r="A55" s="61"/>
    </row>
    <row r="56" ht="15.75" customHeight="1">
      <c r="A56" s="61"/>
    </row>
    <row r="57" ht="15.75" customHeight="1">
      <c r="A57" s="61"/>
    </row>
    <row r="58" ht="15.75" customHeight="1">
      <c r="A58" s="61"/>
    </row>
    <row r="59" ht="15.75" customHeight="1">
      <c r="A59" s="61"/>
    </row>
    <row r="60" ht="15.75" customHeight="1">
      <c r="A60" s="61"/>
    </row>
    <row r="61" ht="15.75" customHeight="1">
      <c r="A61" s="61"/>
    </row>
    <row r="62" ht="15.75" customHeight="1">
      <c r="A62" s="61"/>
    </row>
    <row r="63" ht="15.75" customHeight="1">
      <c r="A63" s="61"/>
    </row>
    <row r="64" ht="15.75" customHeight="1">
      <c r="A64" s="61"/>
    </row>
    <row r="65" ht="15.75" customHeight="1">
      <c r="A65" s="61"/>
    </row>
    <row r="66" ht="15.75" customHeight="1">
      <c r="A66" s="61"/>
    </row>
    <row r="67" ht="15.75" customHeight="1">
      <c r="A67" s="61"/>
    </row>
    <row r="68" ht="15.75" customHeight="1">
      <c r="A68" s="61"/>
    </row>
    <row r="69" ht="15.75" customHeight="1">
      <c r="A69" s="61"/>
    </row>
    <row r="70" ht="15.75" customHeight="1">
      <c r="A70" s="61"/>
    </row>
    <row r="71" ht="15.75" customHeight="1">
      <c r="A71" s="61"/>
    </row>
    <row r="72" ht="15.75" customHeight="1">
      <c r="A72" s="61"/>
    </row>
    <row r="73" ht="15.75" customHeight="1">
      <c r="A73" s="61"/>
    </row>
    <row r="74" ht="15.75" customHeight="1">
      <c r="A74" s="61"/>
    </row>
    <row r="75" ht="15.75" customHeight="1">
      <c r="A75" s="61"/>
    </row>
    <row r="76" ht="15.75" customHeight="1">
      <c r="A76" s="61"/>
    </row>
    <row r="77" ht="15.75" customHeight="1">
      <c r="A77" s="61"/>
    </row>
    <row r="78" ht="15.75" customHeight="1">
      <c r="A78" s="61"/>
    </row>
    <row r="79" ht="15.75" customHeight="1">
      <c r="A79" s="61"/>
    </row>
    <row r="80" ht="15.75" customHeight="1">
      <c r="A80" s="61"/>
    </row>
    <row r="81" ht="15.75" customHeight="1">
      <c r="A81" s="61"/>
    </row>
    <row r="82" ht="15.75" customHeight="1">
      <c r="A82" s="61"/>
    </row>
    <row r="83" ht="15.75" customHeight="1">
      <c r="A83" s="61"/>
    </row>
    <row r="84" ht="15.75" customHeight="1">
      <c r="A84" s="61"/>
    </row>
    <row r="85" ht="15.75" customHeight="1">
      <c r="A85" s="61"/>
    </row>
    <row r="86" ht="15.75" customHeight="1">
      <c r="A86" s="61"/>
    </row>
    <row r="87" ht="15.75" customHeight="1">
      <c r="A87" s="61"/>
    </row>
    <row r="88" ht="15.75" customHeight="1">
      <c r="A88" s="61"/>
    </row>
    <row r="89" ht="15.75" customHeight="1">
      <c r="A89" s="61"/>
    </row>
    <row r="90" ht="15.75" customHeight="1">
      <c r="A90" s="61"/>
    </row>
    <row r="91" ht="15.75" customHeight="1">
      <c r="A91" s="61"/>
    </row>
    <row r="92" ht="15.75" customHeight="1">
      <c r="A92" s="61"/>
    </row>
    <row r="93" ht="15.75" customHeight="1">
      <c r="A93" s="61"/>
    </row>
    <row r="94" ht="15.75" customHeight="1">
      <c r="A94" s="61"/>
    </row>
    <row r="95" ht="15.75" customHeight="1">
      <c r="A95" s="61"/>
    </row>
    <row r="96" ht="15.75" customHeight="1">
      <c r="A96" s="61"/>
    </row>
    <row r="97" ht="15.75" customHeight="1">
      <c r="A97" s="61"/>
    </row>
    <row r="98" ht="15.75" customHeight="1">
      <c r="A98" s="61"/>
    </row>
    <row r="99" ht="15.75" customHeight="1">
      <c r="A99" s="61"/>
    </row>
    <row r="100" ht="15.75" customHeight="1">
      <c r="A100" s="61"/>
    </row>
    <row r="101" ht="15.75" customHeight="1">
      <c r="A101" s="61"/>
    </row>
    <row r="102" ht="15.75" customHeight="1">
      <c r="A102" s="61"/>
    </row>
    <row r="103" ht="15.75" customHeight="1">
      <c r="A103" s="61"/>
    </row>
    <row r="104" ht="15.75" customHeight="1">
      <c r="A104" s="61"/>
    </row>
    <row r="105" ht="15.75" customHeight="1">
      <c r="A105" s="61"/>
    </row>
    <row r="106" ht="15.75" customHeight="1">
      <c r="A106" s="61"/>
    </row>
    <row r="107" ht="15.75" customHeight="1">
      <c r="A107" s="61"/>
    </row>
    <row r="108" ht="15.75" customHeight="1">
      <c r="A108" s="61"/>
    </row>
    <row r="109" ht="15.75" customHeight="1">
      <c r="A109" s="61"/>
    </row>
    <row r="110" ht="15.75" customHeight="1">
      <c r="A110" s="61"/>
    </row>
    <row r="111" ht="15.75" customHeight="1">
      <c r="A111" s="61"/>
    </row>
    <row r="112" ht="15.75" customHeight="1">
      <c r="A112" s="61"/>
    </row>
    <row r="113" ht="15.75" customHeight="1">
      <c r="A113" s="61"/>
    </row>
    <row r="114" ht="15.75" customHeight="1">
      <c r="A114" s="61"/>
    </row>
    <row r="115" ht="15.75" customHeight="1">
      <c r="A115" s="61"/>
    </row>
    <row r="116" ht="15.75" customHeight="1">
      <c r="A116" s="61"/>
    </row>
    <row r="117" ht="15.75" customHeight="1">
      <c r="A117" s="61"/>
    </row>
    <row r="118" ht="15.75" customHeight="1">
      <c r="A118" s="61"/>
    </row>
    <row r="119" ht="15.75" customHeight="1">
      <c r="A119" s="61"/>
    </row>
    <row r="120" ht="15.75" customHeight="1">
      <c r="A120" s="61"/>
    </row>
    <row r="121" ht="15.75" customHeight="1">
      <c r="A121" s="61"/>
    </row>
    <row r="122" ht="15.75" customHeight="1">
      <c r="A122" s="61"/>
    </row>
    <row r="123" ht="15.75" customHeight="1">
      <c r="A123" s="61"/>
    </row>
    <row r="124" ht="15.75" customHeight="1">
      <c r="A124" s="61"/>
    </row>
    <row r="125" ht="15.75" customHeight="1">
      <c r="A125" s="61"/>
    </row>
    <row r="126" ht="15.75" customHeight="1">
      <c r="A126" s="61"/>
    </row>
    <row r="127" ht="15.75" customHeight="1">
      <c r="A127" s="61"/>
    </row>
    <row r="128" ht="15.75" customHeight="1">
      <c r="A128" s="61"/>
    </row>
    <row r="129" ht="15.75" customHeight="1">
      <c r="A129" s="61"/>
    </row>
    <row r="130" ht="15.75" customHeight="1">
      <c r="A130" s="61"/>
    </row>
    <row r="131" ht="15.75" customHeight="1">
      <c r="A131" s="61"/>
    </row>
    <row r="132" ht="15.75" customHeight="1">
      <c r="A132" s="61"/>
    </row>
    <row r="133" ht="15.75" customHeight="1">
      <c r="A133" s="61"/>
    </row>
    <row r="134" ht="15.75" customHeight="1">
      <c r="A134" s="61"/>
    </row>
    <row r="135" ht="15.75" customHeight="1">
      <c r="A135" s="61"/>
    </row>
    <row r="136" ht="15.75" customHeight="1">
      <c r="A136" s="61"/>
    </row>
    <row r="137" ht="15.75" customHeight="1">
      <c r="A137" s="61"/>
    </row>
    <row r="138" ht="15.75" customHeight="1">
      <c r="A138" s="61"/>
    </row>
    <row r="139" ht="15.75" customHeight="1">
      <c r="A139" s="61"/>
    </row>
    <row r="140" ht="15.75" customHeight="1">
      <c r="A140" s="61"/>
    </row>
    <row r="141" ht="15.75" customHeight="1">
      <c r="A141" s="61"/>
    </row>
    <row r="142" ht="15.75" customHeight="1">
      <c r="A142" s="61"/>
    </row>
    <row r="143" ht="15.75" customHeight="1">
      <c r="A143" s="61"/>
    </row>
    <row r="144" ht="15.75" customHeight="1">
      <c r="A144" s="61"/>
    </row>
    <row r="145" ht="15.75" customHeight="1">
      <c r="A145" s="61"/>
    </row>
    <row r="146" ht="15.75" customHeight="1">
      <c r="A146" s="61"/>
    </row>
    <row r="147" ht="15.75" customHeight="1">
      <c r="A147" s="61"/>
    </row>
    <row r="148" ht="15.75" customHeight="1">
      <c r="A148" s="61"/>
    </row>
    <row r="149" ht="15.75" customHeight="1">
      <c r="A149" s="61"/>
    </row>
    <row r="150" ht="15.75" customHeight="1">
      <c r="A150" s="61"/>
    </row>
    <row r="151" ht="15.75" customHeight="1">
      <c r="A151" s="61"/>
    </row>
    <row r="152" ht="15.75" customHeight="1">
      <c r="A152" s="61"/>
    </row>
    <row r="153" ht="15.75" customHeight="1">
      <c r="A153" s="61"/>
    </row>
    <row r="154" ht="15.75" customHeight="1">
      <c r="A154" s="61"/>
    </row>
    <row r="155" ht="15.75" customHeight="1">
      <c r="A155" s="61"/>
    </row>
    <row r="156" ht="15.75" customHeight="1">
      <c r="A156" s="61"/>
    </row>
    <row r="157" ht="15.75" customHeight="1">
      <c r="A157" s="61"/>
    </row>
    <row r="158" ht="15.75" customHeight="1">
      <c r="A158" s="61"/>
    </row>
    <row r="159" ht="15.75" customHeight="1">
      <c r="A159" s="61"/>
    </row>
    <row r="160" ht="15.75" customHeight="1">
      <c r="A160" s="61"/>
    </row>
    <row r="161" ht="15.75" customHeight="1">
      <c r="A161" s="61"/>
    </row>
    <row r="162" ht="15.75" customHeight="1">
      <c r="A162" s="61"/>
    </row>
    <row r="163" ht="15.75" customHeight="1">
      <c r="A163" s="61"/>
    </row>
    <row r="164" ht="15.75" customHeight="1">
      <c r="A164" s="61"/>
    </row>
    <row r="165" ht="15.75" customHeight="1">
      <c r="A165" s="61"/>
    </row>
    <row r="166" ht="15.75" customHeight="1">
      <c r="A166" s="61"/>
    </row>
    <row r="167" ht="15.75" customHeight="1">
      <c r="A167" s="61"/>
    </row>
    <row r="168" ht="15.75" customHeight="1">
      <c r="A168" s="61"/>
    </row>
    <row r="169" ht="15.75" customHeight="1">
      <c r="A169" s="61"/>
    </row>
    <row r="170" ht="15.75" customHeight="1">
      <c r="A170" s="61"/>
    </row>
    <row r="171" ht="15.75" customHeight="1">
      <c r="A171" s="61"/>
    </row>
    <row r="172" ht="15.75" customHeight="1">
      <c r="A172" s="61"/>
    </row>
    <row r="173" ht="15.75" customHeight="1">
      <c r="A173" s="61"/>
    </row>
    <row r="174" ht="15.75" customHeight="1">
      <c r="A174" s="61"/>
    </row>
    <row r="175" ht="15.75" customHeight="1">
      <c r="A175" s="61"/>
    </row>
    <row r="176" ht="15.75" customHeight="1">
      <c r="A176" s="61"/>
    </row>
    <row r="177" ht="15.75" customHeight="1">
      <c r="A177" s="61"/>
    </row>
    <row r="178" ht="15.75" customHeight="1">
      <c r="A178" s="61"/>
    </row>
    <row r="179" ht="15.75" customHeight="1">
      <c r="A179" s="61"/>
    </row>
    <row r="180" ht="15.75" customHeight="1">
      <c r="A180" s="61"/>
    </row>
    <row r="181" ht="15.75" customHeight="1">
      <c r="A181" s="61"/>
    </row>
    <row r="182" ht="15.75" customHeight="1">
      <c r="A182" s="61"/>
    </row>
    <row r="183" ht="15.75" customHeight="1">
      <c r="A183" s="61"/>
    </row>
    <row r="184" ht="15.75" customHeight="1">
      <c r="A184" s="61"/>
    </row>
    <row r="185" ht="15.75" customHeight="1">
      <c r="A185" s="61"/>
    </row>
    <row r="186" ht="15.75" customHeight="1">
      <c r="A186" s="61"/>
    </row>
    <row r="187" ht="15.75" customHeight="1">
      <c r="A187" s="61"/>
    </row>
    <row r="188" ht="15.75" customHeight="1">
      <c r="A188" s="61"/>
    </row>
    <row r="189" ht="15.75" customHeight="1">
      <c r="A189" s="61"/>
    </row>
    <row r="190" ht="15.75" customHeight="1">
      <c r="A190" s="61"/>
    </row>
    <row r="191" ht="15.75" customHeight="1">
      <c r="A191" s="61"/>
    </row>
    <row r="192" ht="15.75" customHeight="1">
      <c r="A192" s="61"/>
    </row>
    <row r="193" ht="15.75" customHeight="1">
      <c r="A193" s="61"/>
    </row>
    <row r="194" ht="15.75" customHeight="1">
      <c r="A194" s="61"/>
    </row>
    <row r="195" ht="15.75" customHeight="1">
      <c r="A195" s="61"/>
    </row>
    <row r="196" ht="15.75" customHeight="1">
      <c r="A196" s="61"/>
    </row>
    <row r="197" ht="15.75" customHeight="1">
      <c r="A197" s="61"/>
    </row>
    <row r="198" ht="15.75" customHeight="1">
      <c r="A198" s="61"/>
    </row>
    <row r="199" ht="15.75" customHeight="1">
      <c r="A199" s="61"/>
    </row>
    <row r="200" ht="15.75" customHeight="1">
      <c r="A200" s="61"/>
    </row>
    <row r="201" ht="15.75" customHeight="1">
      <c r="A201" s="61"/>
    </row>
    <row r="202" ht="15.75" customHeight="1">
      <c r="A202" s="61"/>
    </row>
    <row r="203" ht="15.75" customHeight="1">
      <c r="A203" s="61"/>
    </row>
    <row r="204" ht="15.75" customHeight="1">
      <c r="A204" s="61"/>
    </row>
    <row r="205" ht="15.75" customHeight="1">
      <c r="A205" s="61"/>
    </row>
    <row r="206" ht="15.75" customHeight="1">
      <c r="A206" s="61"/>
    </row>
    <row r="207" ht="15.75" customHeight="1">
      <c r="A207" s="61"/>
    </row>
    <row r="208" ht="15.75" customHeight="1">
      <c r="A208" s="61"/>
    </row>
    <row r="209" ht="15.75" customHeight="1">
      <c r="A209" s="61"/>
    </row>
    <row r="210" ht="15.75" customHeight="1">
      <c r="A210" s="61"/>
    </row>
    <row r="211" ht="15.75" customHeight="1">
      <c r="A211" s="61"/>
    </row>
    <row r="212" ht="15.75" customHeight="1">
      <c r="A212" s="61"/>
    </row>
    <row r="213" ht="15.75" customHeight="1">
      <c r="A213" s="61"/>
    </row>
    <row r="214" ht="15.75" customHeight="1">
      <c r="A214" s="61"/>
    </row>
    <row r="215" ht="15.75" customHeight="1">
      <c r="A215" s="61"/>
    </row>
    <row r="216" ht="15.75" customHeight="1">
      <c r="A216" s="61"/>
    </row>
    <row r="217" ht="15.75" customHeight="1">
      <c r="A217" s="61"/>
    </row>
    <row r="218" ht="15.75" customHeight="1">
      <c r="A218" s="61"/>
    </row>
    <row r="219" ht="15.75" customHeight="1">
      <c r="A219" s="61"/>
    </row>
    <row r="220" ht="15.75" customHeight="1">
      <c r="A220" s="61"/>
    </row>
    <row r="221" ht="15.75" customHeight="1">
      <c r="A221" s="61"/>
    </row>
    <row r="222" ht="15.75" customHeight="1">
      <c r="A222" s="61"/>
    </row>
    <row r="223" ht="15.75" customHeight="1">
      <c r="A223" s="61"/>
    </row>
    <row r="224" ht="15.75" customHeight="1">
      <c r="A224" s="61"/>
    </row>
    <row r="225" ht="15.75" customHeight="1">
      <c r="A225" s="61"/>
    </row>
    <row r="226" ht="15.75" customHeight="1">
      <c r="A226" s="61"/>
    </row>
    <row r="227" ht="15.75" customHeight="1">
      <c r="A227" s="61"/>
    </row>
    <row r="228" ht="15.75" customHeight="1">
      <c r="A228" s="61"/>
    </row>
    <row r="229" ht="15.75" customHeight="1">
      <c r="A229" s="61"/>
    </row>
    <row r="230" ht="15.75" customHeight="1">
      <c r="A230" s="61"/>
    </row>
    <row r="231" ht="15.75" customHeight="1">
      <c r="A231" s="61"/>
    </row>
    <row r="232" ht="15.75" customHeight="1">
      <c r="A232" s="61"/>
    </row>
    <row r="233" ht="15.75" customHeight="1">
      <c r="A233" s="61"/>
    </row>
    <row r="234" ht="15.75" customHeight="1">
      <c r="A234" s="61"/>
    </row>
    <row r="235" ht="15.75" customHeight="1">
      <c r="A235" s="61"/>
    </row>
    <row r="236" ht="15.75" customHeight="1">
      <c r="A236" s="61"/>
    </row>
    <row r="237" ht="15.75" customHeight="1">
      <c r="A237" s="6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5" t="s">
        <v>6</v>
      </c>
      <c r="B1" s="65" t="s">
        <v>296</v>
      </c>
    </row>
    <row r="2">
      <c r="A2" s="54" t="s">
        <v>31</v>
      </c>
      <c r="B2" s="66">
        <v>81.51</v>
      </c>
    </row>
    <row r="3">
      <c r="A3" s="54" t="s">
        <v>47</v>
      </c>
      <c r="B3" s="67">
        <v>76.86</v>
      </c>
    </row>
    <row r="4">
      <c r="A4" s="54" t="s">
        <v>111</v>
      </c>
      <c r="B4" s="68">
        <v>61.93</v>
      </c>
    </row>
    <row r="5">
      <c r="A5" s="54" t="s">
        <v>229</v>
      </c>
      <c r="B5" s="68">
        <v>67.92</v>
      </c>
    </row>
    <row r="6">
      <c r="A6" s="54" t="s">
        <v>57</v>
      </c>
      <c r="B6" s="66">
        <v>43.9</v>
      </c>
    </row>
    <row r="7">
      <c r="A7" s="54" t="s">
        <v>33</v>
      </c>
      <c r="B7" s="67">
        <v>53.19</v>
      </c>
    </row>
    <row r="8">
      <c r="A8" s="54" t="s">
        <v>27</v>
      </c>
      <c r="B8" s="67">
        <v>52.08</v>
      </c>
    </row>
    <row r="9">
      <c r="A9" s="54" t="s">
        <v>224</v>
      </c>
      <c r="B9" s="68">
        <v>64.76</v>
      </c>
    </row>
    <row r="10">
      <c r="A10" s="54" t="s">
        <v>42</v>
      </c>
      <c r="B10" s="66">
        <v>48.67</v>
      </c>
    </row>
    <row r="11">
      <c r="A11" s="54" t="s">
        <v>41</v>
      </c>
      <c r="B11" s="67">
        <v>33.7</v>
      </c>
    </row>
    <row r="12">
      <c r="A12" s="54" t="s">
        <v>53</v>
      </c>
      <c r="B12" s="67">
        <v>43.1</v>
      </c>
    </row>
    <row r="13">
      <c r="A13" s="54" t="s">
        <v>46</v>
      </c>
      <c r="B13" s="68">
        <v>44.37</v>
      </c>
    </row>
    <row r="14">
      <c r="A14" s="54" t="s">
        <v>30</v>
      </c>
      <c r="B14" s="66">
        <v>33.95</v>
      </c>
    </row>
    <row r="15">
      <c r="A15" s="54" t="s">
        <v>28</v>
      </c>
      <c r="B15" s="66">
        <v>26.06</v>
      </c>
    </row>
    <row r="16">
      <c r="A16" s="54" t="s">
        <v>32</v>
      </c>
      <c r="B16" s="67">
        <v>19.23</v>
      </c>
    </row>
    <row r="17">
      <c r="A17" s="54" t="s">
        <v>39</v>
      </c>
      <c r="B17" s="66">
        <v>39.91</v>
      </c>
    </row>
    <row r="18">
      <c r="A18" s="54" t="s">
        <v>110</v>
      </c>
      <c r="B18" s="68">
        <v>18.13</v>
      </c>
    </row>
    <row r="19">
      <c r="A19" s="54" t="s">
        <v>61</v>
      </c>
      <c r="B19" s="67">
        <v>19.59</v>
      </c>
    </row>
    <row r="20">
      <c r="A20" s="54" t="s">
        <v>64</v>
      </c>
      <c r="B20" s="67">
        <v>32.26</v>
      </c>
    </row>
    <row r="21" ht="15.75" customHeight="1">
      <c r="A21" s="54" t="s">
        <v>50</v>
      </c>
      <c r="B21" s="67">
        <v>25.43</v>
      </c>
    </row>
    <row r="22" ht="15.75" customHeight="1">
      <c r="A22" s="54" t="s">
        <v>52</v>
      </c>
      <c r="B22" s="67">
        <v>29.67</v>
      </c>
    </row>
    <row r="23" ht="15.75" customHeight="1">
      <c r="A23" s="54" t="s">
        <v>17</v>
      </c>
      <c r="B23" s="67">
        <v>27.96</v>
      </c>
    </row>
    <row r="24" ht="15.75" customHeight="1">
      <c r="A24" s="54" t="s">
        <v>43</v>
      </c>
      <c r="B24" s="68">
        <v>32.97</v>
      </c>
    </row>
    <row r="25" ht="15.75" customHeight="1">
      <c r="A25" s="54" t="s">
        <v>231</v>
      </c>
      <c r="B25" s="68">
        <v>30.01</v>
      </c>
    </row>
    <row r="26" ht="15.75" customHeight="1">
      <c r="A26" s="54" t="s">
        <v>26</v>
      </c>
      <c r="B26" s="66">
        <v>18.26</v>
      </c>
    </row>
    <row r="27" ht="15.75" customHeight="1">
      <c r="A27" s="54" t="s">
        <v>34</v>
      </c>
      <c r="B27" s="66">
        <v>19.64</v>
      </c>
    </row>
    <row r="28" ht="15.75" customHeight="1">
      <c r="A28" s="54" t="s">
        <v>38</v>
      </c>
      <c r="B28" s="67">
        <v>18.26</v>
      </c>
    </row>
    <row r="29" ht="15.75" customHeight="1">
      <c r="A29" s="54" t="s">
        <v>40</v>
      </c>
      <c r="B29" s="67">
        <v>16.03</v>
      </c>
    </row>
    <row r="30" ht="15.75" customHeight="1">
      <c r="A30" s="54" t="s">
        <v>65</v>
      </c>
      <c r="B30" s="67">
        <v>23.47</v>
      </c>
    </row>
    <row r="31" ht="15.75" customHeight="1">
      <c r="A31" s="54" t="s">
        <v>150</v>
      </c>
      <c r="B31" s="68">
        <v>17.46</v>
      </c>
    </row>
    <row r="32" ht="15.75" customHeight="1">
      <c r="A32" s="54" t="s">
        <v>123</v>
      </c>
      <c r="B32" s="68">
        <v>20.93</v>
      </c>
    </row>
    <row r="33" ht="15.75" customHeight="1">
      <c r="A33" s="54" t="s">
        <v>25</v>
      </c>
      <c r="B33" s="68">
        <v>16.69</v>
      </c>
    </row>
    <row r="34" ht="15.75" customHeight="1">
      <c r="A34" s="54" t="s">
        <v>69</v>
      </c>
      <c r="B34" s="68">
        <v>14.47</v>
      </c>
    </row>
    <row r="35" ht="15.75" customHeight="1">
      <c r="A35" s="54" t="s">
        <v>226</v>
      </c>
      <c r="B35" s="68">
        <v>17.31</v>
      </c>
    </row>
    <row r="36" ht="15.75" customHeight="1">
      <c r="A36" s="54" t="s">
        <v>67</v>
      </c>
      <c r="B36" s="67">
        <v>17.34</v>
      </c>
    </row>
    <row r="37" ht="15.75" customHeight="1">
      <c r="A37" s="54" t="s">
        <v>122</v>
      </c>
      <c r="B37" s="67">
        <v>16.34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21.63"/>
    <col customWidth="1" min="14" max="26" width="8.63"/>
  </cols>
  <sheetData>
    <row r="1">
      <c r="A1" s="53" t="s">
        <v>6</v>
      </c>
      <c r="B1" s="53" t="s">
        <v>265</v>
      </c>
      <c r="C1" s="53" t="s">
        <v>266</v>
      </c>
      <c r="D1" s="53" t="s">
        <v>268</v>
      </c>
      <c r="E1" s="53" t="s">
        <v>297</v>
      </c>
      <c r="F1" s="53" t="s">
        <v>298</v>
      </c>
      <c r="G1" s="53" t="s">
        <v>299</v>
      </c>
      <c r="H1" s="53" t="s">
        <v>300</v>
      </c>
      <c r="I1" s="53" t="s">
        <v>271</v>
      </c>
      <c r="J1" s="53" t="s">
        <v>272</v>
      </c>
      <c r="K1" s="53" t="s">
        <v>273</v>
      </c>
    </row>
    <row r="2">
      <c r="A2" s="54" t="s">
        <v>164</v>
      </c>
      <c r="B2" s="55">
        <v>1.0</v>
      </c>
      <c r="C2" s="53">
        <v>26.0</v>
      </c>
      <c r="D2" s="53">
        <v>8.0</v>
      </c>
      <c r="E2" s="53">
        <v>12.86</v>
      </c>
      <c r="F2" s="53">
        <v>16.8</v>
      </c>
      <c r="G2" s="53">
        <v>19.27</v>
      </c>
      <c r="H2" s="53">
        <v>81.51</v>
      </c>
      <c r="I2" s="53">
        <v>20.47</v>
      </c>
      <c r="J2" s="53">
        <v>1.0</v>
      </c>
      <c r="K2" s="53">
        <v>1.0</v>
      </c>
    </row>
    <row r="3">
      <c r="A3" s="54" t="s">
        <v>169</v>
      </c>
      <c r="B3" s="55">
        <v>1.0</v>
      </c>
      <c r="C3" s="53">
        <v>24.0</v>
      </c>
      <c r="D3" s="53">
        <v>1.0</v>
      </c>
      <c r="E3" s="53">
        <v>12.79</v>
      </c>
      <c r="F3" s="53">
        <v>15.15</v>
      </c>
      <c r="G3" s="53">
        <v>19.07</v>
      </c>
      <c r="H3" s="53">
        <v>76.86</v>
      </c>
      <c r="I3" s="53">
        <v>23.73</v>
      </c>
      <c r="J3" s="53">
        <v>1.0</v>
      </c>
      <c r="K3" s="53">
        <v>0.0</v>
      </c>
      <c r="L3" s="53" t="s">
        <v>301</v>
      </c>
      <c r="M3" s="53" t="s">
        <v>302</v>
      </c>
      <c r="N3" s="53">
        <f>SUMPRODUCT(H2:H38,J2:J38)+SUMPRODUCT(K2:K38,H2:H38)</f>
        <v>470.81</v>
      </c>
    </row>
    <row r="4">
      <c r="A4" s="54" t="s">
        <v>228</v>
      </c>
      <c r="B4" s="55">
        <v>1.0</v>
      </c>
      <c r="C4" s="53">
        <v>1.0</v>
      </c>
      <c r="D4" s="53">
        <v>1.0</v>
      </c>
      <c r="E4" s="53">
        <v>11.71</v>
      </c>
      <c r="F4" s="53">
        <v>13.62</v>
      </c>
      <c r="G4" s="53">
        <v>20.0</v>
      </c>
      <c r="H4" s="53">
        <v>61.93</v>
      </c>
      <c r="I4" s="53">
        <v>22.0</v>
      </c>
      <c r="J4" s="53">
        <v>0.0</v>
      </c>
      <c r="K4" s="53">
        <v>0.0</v>
      </c>
      <c r="M4" s="53" t="s">
        <v>303</v>
      </c>
      <c r="N4" s="53">
        <f>SUMPRODUCT(E2:E38,J2:J38)+SUMPRODUCT(E2:E38,K2:K38)</f>
        <v>113.83</v>
      </c>
      <c r="O4" s="53" t="s">
        <v>276</v>
      </c>
      <c r="P4" s="4">
        <v>80.0</v>
      </c>
    </row>
    <row r="5">
      <c r="A5" s="54" t="s">
        <v>230</v>
      </c>
      <c r="B5" s="55">
        <v>1.0</v>
      </c>
      <c r="C5" s="53">
        <v>7.0</v>
      </c>
      <c r="D5" s="53">
        <v>1.0</v>
      </c>
      <c r="E5" s="53">
        <v>11.71</v>
      </c>
      <c r="F5" s="53">
        <v>13.62</v>
      </c>
      <c r="G5" s="53">
        <v>18.27</v>
      </c>
      <c r="H5" s="53">
        <v>67.92</v>
      </c>
      <c r="I5" s="53">
        <v>24.86</v>
      </c>
      <c r="J5" s="53">
        <v>0.0</v>
      </c>
      <c r="K5" s="53">
        <v>0.0</v>
      </c>
      <c r="M5" s="53" t="s">
        <v>304</v>
      </c>
      <c r="N5" s="53">
        <f>SUMPRODUCT(F2:F38,J2:J38)+SUMPRODUCT(F2:F38,K2:K38)</f>
        <v>135.44</v>
      </c>
      <c r="O5" s="53" t="s">
        <v>276</v>
      </c>
      <c r="P5" s="4">
        <v>100.0</v>
      </c>
    </row>
    <row r="6">
      <c r="A6" s="54" t="s">
        <v>190</v>
      </c>
      <c r="B6" s="55">
        <v>1.0</v>
      </c>
      <c r="C6" s="53">
        <v>17.0</v>
      </c>
      <c r="D6" s="53">
        <v>4.0</v>
      </c>
      <c r="E6" s="53">
        <v>15.31</v>
      </c>
      <c r="F6" s="53">
        <v>15.31</v>
      </c>
      <c r="G6" s="53">
        <v>17.83</v>
      </c>
      <c r="H6" s="53">
        <v>43.9</v>
      </c>
      <c r="I6" s="53">
        <v>47.83</v>
      </c>
      <c r="J6" s="53">
        <v>0.0</v>
      </c>
      <c r="K6" s="53">
        <v>0.0</v>
      </c>
      <c r="M6" s="53" t="s">
        <v>268</v>
      </c>
      <c r="N6" s="53">
        <f>SUMPRODUCT(D2:D38,J2:J38)+SUMPRODUCT(D2:D38,K2:K38)</f>
        <v>26</v>
      </c>
      <c r="O6" s="53" t="s">
        <v>276</v>
      </c>
      <c r="P6" s="4">
        <v>15.0</v>
      </c>
    </row>
    <row r="7">
      <c r="A7" s="54" t="s">
        <v>166</v>
      </c>
      <c r="B7" s="55">
        <v>1.0</v>
      </c>
      <c r="C7" s="53">
        <v>22.0</v>
      </c>
      <c r="D7" s="53">
        <v>4.0</v>
      </c>
      <c r="E7" s="53">
        <v>17.41</v>
      </c>
      <c r="F7" s="53">
        <v>17.41</v>
      </c>
      <c r="G7" s="53">
        <v>18.23</v>
      </c>
      <c r="H7" s="53">
        <v>53.19</v>
      </c>
      <c r="I7" s="53">
        <v>36.4</v>
      </c>
      <c r="J7" s="53">
        <v>0.0</v>
      </c>
      <c r="K7" s="53">
        <v>0.0</v>
      </c>
      <c r="M7" s="53" t="s">
        <v>266</v>
      </c>
      <c r="N7" s="53">
        <f>SUMPRODUCT(C2:C38,J2:J38)+SUMPRODUCT(C2:C38,K2:K38)</f>
        <v>196</v>
      </c>
      <c r="O7" s="53" t="s">
        <v>276</v>
      </c>
      <c r="P7" s="4">
        <v>30.0</v>
      </c>
    </row>
    <row r="8">
      <c r="A8" s="54" t="s">
        <v>162</v>
      </c>
      <c r="B8" s="55">
        <v>1.0</v>
      </c>
      <c r="C8" s="53">
        <v>23.0</v>
      </c>
      <c r="D8" s="53">
        <v>1.0</v>
      </c>
      <c r="E8" s="53">
        <v>14.24</v>
      </c>
      <c r="F8" s="53">
        <v>15.65</v>
      </c>
      <c r="G8" s="53">
        <v>17.67</v>
      </c>
      <c r="H8" s="53">
        <v>52.08</v>
      </c>
      <c r="I8" s="53">
        <v>54.15</v>
      </c>
      <c r="J8" s="53">
        <v>0.0</v>
      </c>
      <c r="K8" s="53">
        <v>0.0</v>
      </c>
      <c r="M8" s="53" t="s">
        <v>305</v>
      </c>
      <c r="N8" s="53">
        <f>SUMPRODUCT(G2:G38,J2:J38)+SUMPRODUCT(G2:G38,K2:K38)</f>
        <v>160.81</v>
      </c>
      <c r="O8" s="53" t="s">
        <v>276</v>
      </c>
      <c r="P8" s="4">
        <v>90.0</v>
      </c>
    </row>
    <row r="9">
      <c r="A9" s="54" t="s">
        <v>225</v>
      </c>
      <c r="B9" s="55">
        <v>1.0</v>
      </c>
      <c r="C9" s="53">
        <v>7.0</v>
      </c>
      <c r="D9" s="53">
        <v>1.0</v>
      </c>
      <c r="E9" s="53">
        <v>11.71</v>
      </c>
      <c r="F9" s="53">
        <v>13.62</v>
      </c>
      <c r="G9" s="53">
        <v>18.63</v>
      </c>
      <c r="H9" s="53">
        <v>64.76</v>
      </c>
      <c r="I9" s="53">
        <v>17.26</v>
      </c>
      <c r="J9" s="53">
        <v>0.0</v>
      </c>
      <c r="K9" s="53">
        <v>0.0</v>
      </c>
    </row>
    <row r="10">
      <c r="A10" s="54" t="s">
        <v>167</v>
      </c>
      <c r="B10" s="55">
        <v>2.0</v>
      </c>
      <c r="C10" s="53">
        <v>31.0</v>
      </c>
      <c r="D10" s="53">
        <v>4.0</v>
      </c>
      <c r="E10" s="53">
        <v>12.78</v>
      </c>
      <c r="F10" s="53">
        <v>15.13</v>
      </c>
      <c r="G10" s="53">
        <v>16.8</v>
      </c>
      <c r="H10" s="53">
        <v>48.67</v>
      </c>
      <c r="I10" s="53">
        <v>32.17</v>
      </c>
      <c r="J10" s="53">
        <v>1.0</v>
      </c>
      <c r="K10" s="53">
        <v>0.0</v>
      </c>
      <c r="M10" s="53" t="s">
        <v>278</v>
      </c>
      <c r="N10" s="53">
        <f>SUM(J2:J9)</f>
        <v>2</v>
      </c>
      <c r="O10" s="53" t="s">
        <v>279</v>
      </c>
      <c r="P10" s="53">
        <v>2.0</v>
      </c>
    </row>
    <row r="11">
      <c r="A11" s="54" t="s">
        <v>172</v>
      </c>
      <c r="B11" s="55">
        <v>2.0</v>
      </c>
      <c r="C11" s="53">
        <v>26.0</v>
      </c>
      <c r="D11" s="53">
        <v>3.0</v>
      </c>
      <c r="E11" s="53">
        <v>15.71</v>
      </c>
      <c r="F11" s="53">
        <v>16.23</v>
      </c>
      <c r="G11" s="53">
        <v>18.57</v>
      </c>
      <c r="H11" s="53">
        <v>33.7</v>
      </c>
      <c r="I11" s="53">
        <v>84.02</v>
      </c>
      <c r="J11" s="53">
        <v>0.0</v>
      </c>
      <c r="K11" s="53">
        <v>0.0</v>
      </c>
      <c r="M11" s="53" t="s">
        <v>280</v>
      </c>
      <c r="N11" s="53">
        <f>SUM(J10:J25)</f>
        <v>4</v>
      </c>
      <c r="O11" s="53" t="s">
        <v>279</v>
      </c>
      <c r="P11" s="53">
        <v>4.0</v>
      </c>
    </row>
    <row r="12">
      <c r="A12" s="54" t="s">
        <v>175</v>
      </c>
      <c r="B12" s="55">
        <v>2.0</v>
      </c>
      <c r="C12" s="53">
        <v>17.0</v>
      </c>
      <c r="D12" s="53">
        <v>0.0</v>
      </c>
      <c r="E12" s="53">
        <v>11.21</v>
      </c>
      <c r="F12" s="53">
        <v>15.12</v>
      </c>
      <c r="G12" s="53">
        <v>17.73</v>
      </c>
      <c r="H12" s="53">
        <v>43.1</v>
      </c>
      <c r="I12" s="53">
        <v>19.53</v>
      </c>
      <c r="J12" s="53">
        <v>1.0</v>
      </c>
      <c r="K12" s="53">
        <v>0.0</v>
      </c>
      <c r="M12" s="53" t="s">
        <v>281</v>
      </c>
      <c r="N12" s="53">
        <f>SUM(J26:J38)</f>
        <v>2</v>
      </c>
      <c r="O12" s="53" t="s">
        <v>279</v>
      </c>
      <c r="P12" s="53">
        <v>2.0</v>
      </c>
    </row>
    <row r="13">
      <c r="A13" s="54" t="s">
        <v>159</v>
      </c>
      <c r="B13" s="55">
        <v>2.0</v>
      </c>
      <c r="C13" s="53">
        <v>31.0</v>
      </c>
      <c r="D13" s="53">
        <v>1.0</v>
      </c>
      <c r="E13" s="53">
        <v>12.96</v>
      </c>
      <c r="F13" s="53">
        <v>14.31</v>
      </c>
      <c r="G13" s="53">
        <v>18.87</v>
      </c>
      <c r="H13" s="53">
        <v>33.95</v>
      </c>
      <c r="I13" s="53">
        <v>69.82</v>
      </c>
      <c r="J13" s="53">
        <v>1.0</v>
      </c>
      <c r="K13" s="53">
        <v>0.0</v>
      </c>
      <c r="M13" s="53" t="s">
        <v>273</v>
      </c>
      <c r="N13" s="53">
        <f>SUM(K2:K38)</f>
        <v>1</v>
      </c>
      <c r="O13" s="53" t="s">
        <v>279</v>
      </c>
      <c r="P13" s="53">
        <v>1.0</v>
      </c>
    </row>
    <row r="14">
      <c r="A14" s="54" t="s">
        <v>158</v>
      </c>
      <c r="B14" s="55">
        <v>2.0</v>
      </c>
      <c r="C14" s="53">
        <v>24.0</v>
      </c>
      <c r="D14" s="53">
        <v>5.0</v>
      </c>
      <c r="E14" s="53">
        <v>15.44</v>
      </c>
      <c r="F14" s="53">
        <v>16.69</v>
      </c>
      <c r="G14" s="53">
        <v>15.73</v>
      </c>
      <c r="H14" s="53">
        <v>26.06</v>
      </c>
      <c r="I14" s="53">
        <v>26.47</v>
      </c>
      <c r="J14" s="53">
        <v>0.0</v>
      </c>
      <c r="K14" s="53">
        <v>0.0</v>
      </c>
      <c r="N14" s="53">
        <f>SUMPRODUCT(J2:J38,I2:I38)+SUMPRODUCT(I2:I38,K2:K38)</f>
        <v>240.13</v>
      </c>
    </row>
    <row r="15">
      <c r="A15" s="54" t="s">
        <v>160</v>
      </c>
      <c r="B15" s="55">
        <v>2.0</v>
      </c>
      <c r="C15" s="53">
        <v>23.0</v>
      </c>
      <c r="D15" s="53">
        <v>2.0</v>
      </c>
      <c r="E15" s="53">
        <v>13.07</v>
      </c>
      <c r="F15" s="53">
        <v>14.75</v>
      </c>
      <c r="G15" s="53">
        <v>16.76</v>
      </c>
      <c r="H15" s="53">
        <v>19.23</v>
      </c>
      <c r="I15" s="53">
        <v>21.29</v>
      </c>
      <c r="J15" s="53">
        <v>0.0</v>
      </c>
      <c r="K15" s="53">
        <v>0.0</v>
      </c>
    </row>
    <row r="16">
      <c r="A16" s="54" t="s">
        <v>165</v>
      </c>
      <c r="B16" s="55">
        <v>2.0</v>
      </c>
      <c r="C16" s="53">
        <v>27.0</v>
      </c>
      <c r="D16" s="53">
        <v>2.0</v>
      </c>
      <c r="E16" s="53">
        <v>14.95</v>
      </c>
      <c r="F16" s="53">
        <v>14.89</v>
      </c>
      <c r="G16" s="53">
        <v>17.4</v>
      </c>
      <c r="H16" s="53">
        <v>39.91</v>
      </c>
      <c r="I16" s="53">
        <v>21.4</v>
      </c>
      <c r="J16" s="53">
        <v>1.0</v>
      </c>
      <c r="K16" s="53">
        <v>0.0</v>
      </c>
    </row>
    <row r="17">
      <c r="A17" s="54" t="s">
        <v>211</v>
      </c>
      <c r="B17" s="55">
        <v>2.0</v>
      </c>
      <c r="C17" s="53">
        <v>7.0</v>
      </c>
      <c r="D17" s="53">
        <v>1.0</v>
      </c>
      <c r="E17" s="53">
        <v>11.71</v>
      </c>
      <c r="F17" s="53">
        <v>13.62</v>
      </c>
      <c r="G17" s="53">
        <v>14.6</v>
      </c>
      <c r="H17" s="53">
        <v>18.13</v>
      </c>
      <c r="I17" s="53">
        <v>14.99</v>
      </c>
      <c r="J17" s="53">
        <v>0.0</v>
      </c>
      <c r="K17" s="53">
        <v>0.0</v>
      </c>
    </row>
    <row r="18">
      <c r="A18" s="54" t="s">
        <v>253</v>
      </c>
      <c r="B18" s="55">
        <v>2.0</v>
      </c>
      <c r="C18" s="53">
        <v>9.0</v>
      </c>
      <c r="D18" s="53">
        <v>0.0</v>
      </c>
      <c r="E18" s="53">
        <v>11.08</v>
      </c>
      <c r="F18" s="53">
        <v>11.08</v>
      </c>
      <c r="G18" s="53">
        <v>17.03</v>
      </c>
      <c r="H18" s="53">
        <v>19.59</v>
      </c>
      <c r="I18" s="53">
        <v>18.4</v>
      </c>
      <c r="J18" s="53">
        <v>0.0</v>
      </c>
      <c r="K18" s="53">
        <v>0.0</v>
      </c>
    </row>
    <row r="19">
      <c r="A19" s="54" t="s">
        <v>192</v>
      </c>
      <c r="B19" s="55">
        <v>2.0</v>
      </c>
      <c r="C19" s="53">
        <v>10.0</v>
      </c>
      <c r="D19" s="53">
        <v>2.0</v>
      </c>
      <c r="E19" s="53">
        <v>15.25</v>
      </c>
      <c r="F19" s="53">
        <v>15.25</v>
      </c>
      <c r="G19" s="53">
        <v>17.23</v>
      </c>
      <c r="H19" s="53">
        <v>32.26</v>
      </c>
      <c r="I19" s="53">
        <v>55.75</v>
      </c>
      <c r="J19" s="53">
        <v>0.0</v>
      </c>
      <c r="K19" s="53">
        <v>0.0</v>
      </c>
    </row>
    <row r="20">
      <c r="A20" s="54" t="s">
        <v>180</v>
      </c>
      <c r="B20" s="55">
        <v>2.0</v>
      </c>
      <c r="C20" s="53">
        <v>25.0</v>
      </c>
      <c r="D20" s="53">
        <v>3.0</v>
      </c>
      <c r="E20" s="53">
        <v>11.7</v>
      </c>
      <c r="F20" s="53">
        <v>15.36</v>
      </c>
      <c r="G20" s="53">
        <v>18.67</v>
      </c>
      <c r="H20" s="53">
        <v>25.43</v>
      </c>
      <c r="I20" s="53">
        <v>45.46</v>
      </c>
      <c r="J20" s="53">
        <v>0.0</v>
      </c>
      <c r="K20" s="53">
        <v>0.0</v>
      </c>
    </row>
    <row r="21" ht="15.75" customHeight="1">
      <c r="A21" s="54" t="s">
        <v>173</v>
      </c>
      <c r="B21" s="55">
        <v>2.0</v>
      </c>
      <c r="C21" s="53">
        <v>14.0</v>
      </c>
      <c r="D21" s="53">
        <v>1.0</v>
      </c>
      <c r="E21" s="53">
        <v>15.04</v>
      </c>
      <c r="F21" s="53">
        <v>15.4</v>
      </c>
      <c r="G21" s="53">
        <v>17.6</v>
      </c>
      <c r="H21" s="53">
        <v>29.67</v>
      </c>
      <c r="I21" s="53">
        <v>43.77</v>
      </c>
      <c r="J21" s="53">
        <v>0.0</v>
      </c>
      <c r="K21" s="53">
        <v>0.0</v>
      </c>
    </row>
    <row r="22" ht="15.75" customHeight="1">
      <c r="A22" s="54" t="s">
        <v>170</v>
      </c>
      <c r="B22" s="55">
        <v>2.0</v>
      </c>
      <c r="C22" s="53">
        <v>28.0</v>
      </c>
      <c r="D22" s="53">
        <v>1.0</v>
      </c>
      <c r="E22" s="53">
        <v>14.1</v>
      </c>
      <c r="F22" s="53">
        <v>14.1</v>
      </c>
      <c r="G22" s="53">
        <v>17.0</v>
      </c>
      <c r="H22" s="53">
        <v>27.96</v>
      </c>
      <c r="I22" s="53">
        <v>103.52</v>
      </c>
      <c r="J22" s="53">
        <v>0.0</v>
      </c>
      <c r="K22" s="53">
        <v>0.0</v>
      </c>
    </row>
    <row r="23" ht="15.75" customHeight="1">
      <c r="A23" s="54" t="s">
        <v>198</v>
      </c>
      <c r="B23" s="55">
        <v>2.0</v>
      </c>
      <c r="C23" s="53">
        <v>7.0</v>
      </c>
      <c r="D23" s="53">
        <v>1.0</v>
      </c>
      <c r="E23" s="53">
        <v>11.71</v>
      </c>
      <c r="F23" s="53">
        <v>13.62</v>
      </c>
      <c r="G23" s="53">
        <v>15.66</v>
      </c>
      <c r="H23" s="53">
        <v>32.97</v>
      </c>
      <c r="I23" s="53">
        <v>47.6</v>
      </c>
      <c r="J23" s="53">
        <v>0.0</v>
      </c>
      <c r="K23" s="53">
        <v>0.0</v>
      </c>
    </row>
    <row r="24" ht="15.75" customHeight="1">
      <c r="A24" s="54" t="s">
        <v>232</v>
      </c>
      <c r="B24" s="55">
        <v>2.0</v>
      </c>
      <c r="C24" s="53">
        <v>7.0</v>
      </c>
      <c r="D24" s="53">
        <v>1.0</v>
      </c>
      <c r="E24" s="53">
        <v>11.71</v>
      </c>
      <c r="F24" s="53">
        <v>13.62</v>
      </c>
      <c r="G24" s="53">
        <v>16.2</v>
      </c>
      <c r="H24" s="53">
        <v>30.01</v>
      </c>
      <c r="I24" s="53">
        <v>38.19</v>
      </c>
      <c r="J24" s="53">
        <v>0.0</v>
      </c>
      <c r="K24" s="53">
        <v>0.0</v>
      </c>
    </row>
    <row r="25" ht="15.75" customHeight="1">
      <c r="A25" s="54" t="s">
        <v>157</v>
      </c>
      <c r="B25" s="55">
        <v>2.0</v>
      </c>
      <c r="C25" s="53">
        <v>30.0</v>
      </c>
      <c r="D25" s="53">
        <v>8.0</v>
      </c>
      <c r="E25" s="53">
        <v>15.0</v>
      </c>
      <c r="F25" s="53">
        <v>17.04</v>
      </c>
      <c r="G25" s="53">
        <v>16.83</v>
      </c>
      <c r="H25" s="53">
        <v>18.26</v>
      </c>
      <c r="I25" s="53">
        <v>23.52</v>
      </c>
      <c r="J25" s="53">
        <v>0.0</v>
      </c>
      <c r="K25" s="53">
        <v>0.0</v>
      </c>
    </row>
    <row r="26" ht="15.75" customHeight="1">
      <c r="A26" s="54" t="s">
        <v>161</v>
      </c>
      <c r="B26" s="55">
        <v>3.0</v>
      </c>
      <c r="C26" s="53">
        <v>25.0</v>
      </c>
      <c r="D26" s="53">
        <v>0.0</v>
      </c>
      <c r="E26" s="53">
        <v>15.08</v>
      </c>
      <c r="F26" s="53">
        <v>12.87</v>
      </c>
      <c r="G26" s="53">
        <v>17.0</v>
      </c>
      <c r="H26" s="53">
        <v>19.64</v>
      </c>
      <c r="I26" s="53">
        <v>38.64</v>
      </c>
      <c r="J26" s="53">
        <v>0.0</v>
      </c>
      <c r="K26" s="53">
        <v>0.0</v>
      </c>
    </row>
    <row r="27" ht="15.75" customHeight="1">
      <c r="A27" s="54" t="s">
        <v>161</v>
      </c>
      <c r="B27" s="55">
        <v>3.0</v>
      </c>
      <c r="C27" s="53">
        <v>26.0</v>
      </c>
      <c r="D27" s="53">
        <v>5.0</v>
      </c>
      <c r="E27" s="53">
        <v>14.55</v>
      </c>
      <c r="F27" s="53">
        <v>14.41</v>
      </c>
      <c r="G27" s="53">
        <v>15.5</v>
      </c>
      <c r="H27" s="53">
        <v>18.26</v>
      </c>
      <c r="I27" s="53">
        <v>34.97</v>
      </c>
      <c r="J27" s="53">
        <v>0.0</v>
      </c>
      <c r="K27" s="53">
        <v>0.0</v>
      </c>
    </row>
    <row r="28" ht="15.75" customHeight="1">
      <c r="A28" s="54" t="s">
        <v>171</v>
      </c>
      <c r="B28" s="55">
        <v>3.0</v>
      </c>
      <c r="C28" s="53">
        <v>17.0</v>
      </c>
      <c r="D28" s="53">
        <v>6.0</v>
      </c>
      <c r="E28" s="53">
        <v>13.34</v>
      </c>
      <c r="F28" s="53">
        <v>16.06</v>
      </c>
      <c r="G28" s="53">
        <v>16.2</v>
      </c>
      <c r="H28" s="53">
        <v>16.03</v>
      </c>
      <c r="I28" s="53">
        <v>23.49</v>
      </c>
      <c r="J28" s="53">
        <v>0.0</v>
      </c>
      <c r="K28" s="53">
        <v>0.0</v>
      </c>
    </row>
    <row r="29" ht="15.75" customHeight="1">
      <c r="A29" s="54" t="s">
        <v>197</v>
      </c>
      <c r="B29" s="55">
        <v>3.0</v>
      </c>
      <c r="C29" s="53">
        <v>6.0</v>
      </c>
      <c r="D29" s="53">
        <v>1.0</v>
      </c>
      <c r="E29" s="53">
        <v>14.95</v>
      </c>
      <c r="F29" s="53">
        <v>14.95</v>
      </c>
      <c r="G29" s="53">
        <v>16.2</v>
      </c>
      <c r="H29" s="53">
        <v>23.47</v>
      </c>
      <c r="I29" s="53">
        <v>23.63</v>
      </c>
      <c r="J29" s="53">
        <v>0.0</v>
      </c>
      <c r="K29" s="53">
        <v>0.0</v>
      </c>
    </row>
    <row r="30" ht="15.75" customHeight="1">
      <c r="A30" s="54" t="s">
        <v>223</v>
      </c>
      <c r="B30" s="55">
        <v>3.0</v>
      </c>
      <c r="C30" s="53">
        <v>1.0</v>
      </c>
      <c r="D30" s="53">
        <v>0.0</v>
      </c>
      <c r="E30" s="53">
        <v>11.71</v>
      </c>
      <c r="F30" s="53">
        <v>13.62</v>
      </c>
      <c r="G30" s="53">
        <v>12.73</v>
      </c>
      <c r="H30" s="53">
        <v>17.46</v>
      </c>
      <c r="I30" s="53">
        <v>23.8</v>
      </c>
      <c r="J30" s="53">
        <v>0.0</v>
      </c>
      <c r="K30" s="53">
        <v>0.0</v>
      </c>
    </row>
    <row r="31" ht="15.75" customHeight="1">
      <c r="A31" s="54" t="s">
        <v>210</v>
      </c>
      <c r="B31" s="55">
        <v>3.0</v>
      </c>
      <c r="C31" s="53">
        <v>1.0</v>
      </c>
      <c r="D31" s="53">
        <v>0.0</v>
      </c>
      <c r="E31" s="53">
        <v>11.71</v>
      </c>
      <c r="F31" s="53">
        <v>13.62</v>
      </c>
      <c r="G31" s="53">
        <v>16.2</v>
      </c>
      <c r="H31" s="53">
        <v>20.93</v>
      </c>
      <c r="I31" s="53">
        <v>35.86</v>
      </c>
      <c r="J31" s="53">
        <v>0.0</v>
      </c>
      <c r="K31" s="53">
        <v>0.0</v>
      </c>
    </row>
    <row r="32" ht="15.75" customHeight="1">
      <c r="A32" s="54" t="s">
        <v>179</v>
      </c>
      <c r="B32" s="55">
        <v>3.0</v>
      </c>
      <c r="C32" s="53">
        <v>10.0</v>
      </c>
      <c r="D32" s="53">
        <v>0.0</v>
      </c>
      <c r="E32" s="53">
        <v>13.0</v>
      </c>
      <c r="F32" s="53">
        <v>13.0</v>
      </c>
      <c r="G32" s="53">
        <v>14.83</v>
      </c>
      <c r="H32" s="53">
        <v>16.69</v>
      </c>
      <c r="I32" s="53">
        <v>20.71</v>
      </c>
      <c r="J32" s="53">
        <v>0.0</v>
      </c>
      <c r="K32" s="53">
        <v>0.0</v>
      </c>
    </row>
    <row r="33" ht="15.75" customHeight="1">
      <c r="A33" s="54" t="s">
        <v>254</v>
      </c>
      <c r="B33" s="55">
        <v>3.0</v>
      </c>
      <c r="C33" s="53">
        <v>5.0</v>
      </c>
      <c r="D33" s="53">
        <v>3.0</v>
      </c>
      <c r="E33" s="53">
        <v>15.45</v>
      </c>
      <c r="F33" s="53">
        <v>15.45</v>
      </c>
      <c r="G33" s="53">
        <v>16.2</v>
      </c>
      <c r="H33" s="53">
        <v>14.47</v>
      </c>
      <c r="I33" s="53">
        <v>54.76</v>
      </c>
      <c r="J33" s="53">
        <v>0.0</v>
      </c>
      <c r="K33" s="53">
        <v>0.0</v>
      </c>
    </row>
    <row r="34" ht="15.75" customHeight="1">
      <c r="A34" s="54" t="s">
        <v>227</v>
      </c>
      <c r="B34" s="55">
        <v>3.0</v>
      </c>
      <c r="C34" s="53">
        <v>7.0</v>
      </c>
      <c r="D34" s="53">
        <v>1.0</v>
      </c>
      <c r="E34" s="53">
        <v>11.71</v>
      </c>
      <c r="F34" s="53">
        <v>13.62</v>
      </c>
      <c r="G34" s="53">
        <v>16.2</v>
      </c>
      <c r="H34" s="53">
        <v>17.31</v>
      </c>
      <c r="I34" s="53">
        <v>74.67</v>
      </c>
      <c r="J34" s="53">
        <v>0.0</v>
      </c>
      <c r="K34" s="53">
        <v>0.0</v>
      </c>
    </row>
    <row r="35" ht="15.75" customHeight="1">
      <c r="A35" s="54" t="s">
        <v>207</v>
      </c>
      <c r="B35" s="55">
        <v>3.0</v>
      </c>
      <c r="C35" s="53">
        <v>7.0</v>
      </c>
      <c r="D35" s="53">
        <v>0.0</v>
      </c>
      <c r="E35" s="53">
        <v>11.71</v>
      </c>
      <c r="F35" s="53">
        <v>12.34</v>
      </c>
      <c r="G35" s="53">
        <v>9.67</v>
      </c>
      <c r="H35" s="53">
        <v>17.34</v>
      </c>
      <c r="I35" s="53">
        <v>17.66</v>
      </c>
      <c r="J35" s="53">
        <v>0.0</v>
      </c>
      <c r="K35" s="53">
        <v>0.0</v>
      </c>
    </row>
    <row r="36" ht="15.75" customHeight="1">
      <c r="A36" s="54" t="s">
        <v>160</v>
      </c>
      <c r="B36" s="55">
        <v>3.0</v>
      </c>
      <c r="C36" s="53">
        <v>5.0</v>
      </c>
      <c r="D36" s="53">
        <v>1.0</v>
      </c>
      <c r="E36" s="53">
        <v>11.71</v>
      </c>
      <c r="F36" s="53">
        <v>11.51</v>
      </c>
      <c r="G36" s="53">
        <v>14.17</v>
      </c>
      <c r="H36" s="53">
        <v>16.34</v>
      </c>
      <c r="I36" s="53"/>
      <c r="J36" s="53">
        <v>0.0</v>
      </c>
      <c r="K36" s="53">
        <v>0.0</v>
      </c>
    </row>
    <row r="37" ht="15.75" customHeight="1">
      <c r="A37" s="54" t="s">
        <v>234</v>
      </c>
      <c r="B37" s="55">
        <v>3.0</v>
      </c>
      <c r="C37" s="53">
        <v>7.0</v>
      </c>
      <c r="D37" s="53">
        <v>1.0</v>
      </c>
      <c r="E37" s="53">
        <v>11.71</v>
      </c>
      <c r="F37" s="53">
        <v>13.62</v>
      </c>
      <c r="G37" s="53">
        <v>16.2</v>
      </c>
      <c r="H37" s="53">
        <v>32.65</v>
      </c>
      <c r="I37" s="53">
        <v>17.21</v>
      </c>
      <c r="J37" s="53">
        <v>1.0</v>
      </c>
      <c r="K37" s="53">
        <v>0.0</v>
      </c>
    </row>
    <row r="38" ht="15.75" customHeight="1">
      <c r="A38" s="54" t="s">
        <v>236</v>
      </c>
      <c r="B38" s="55">
        <v>3.0</v>
      </c>
      <c r="C38" s="53">
        <v>7.0</v>
      </c>
      <c r="D38" s="53">
        <v>1.0</v>
      </c>
      <c r="E38" s="53">
        <v>11.71</v>
      </c>
      <c r="F38" s="53">
        <v>13.62</v>
      </c>
      <c r="G38" s="53">
        <v>16.2</v>
      </c>
      <c r="H38" s="53">
        <v>32.65</v>
      </c>
      <c r="I38" s="53">
        <v>15.33</v>
      </c>
      <c r="J38" s="53">
        <v>1.0</v>
      </c>
      <c r="K38" s="53">
        <v>0.0</v>
      </c>
    </row>
    <row r="39" ht="15.75" customHeight="1">
      <c r="C39" s="53"/>
      <c r="D39" s="53"/>
      <c r="E39" s="53"/>
      <c r="F39" s="53"/>
      <c r="G39" s="53"/>
      <c r="H39" s="53"/>
    </row>
    <row r="40" ht="15.75" customHeight="1">
      <c r="A40" s="60"/>
      <c r="C40" s="53"/>
      <c r="D40" s="53"/>
      <c r="E40" s="53"/>
      <c r="F40" s="53"/>
      <c r="G40" s="53"/>
      <c r="H40" s="53"/>
    </row>
    <row r="41" ht="15.75" customHeight="1">
      <c r="A41" s="60"/>
      <c r="C41" s="53"/>
      <c r="D41" s="53"/>
      <c r="E41" s="53"/>
      <c r="F41" s="53"/>
      <c r="G41" s="53"/>
      <c r="H41" s="53"/>
    </row>
    <row r="42" ht="15.75" customHeight="1">
      <c r="A42" s="60"/>
      <c r="C42" s="53"/>
      <c r="D42" s="53"/>
      <c r="E42" s="53"/>
      <c r="F42" s="53"/>
      <c r="G42" s="53"/>
      <c r="H42" s="53"/>
    </row>
    <row r="43" ht="15.75" customHeight="1">
      <c r="C43" s="53"/>
    </row>
    <row r="44" ht="15.75" customHeight="1">
      <c r="A44" s="60"/>
      <c r="C44" s="53"/>
      <c r="D44" s="53"/>
      <c r="E44" s="53"/>
      <c r="F44" s="53"/>
      <c r="G44" s="53"/>
      <c r="H44" s="53"/>
    </row>
    <row r="45" ht="15.75" customHeight="1">
      <c r="A45" s="60"/>
      <c r="C45" s="53"/>
      <c r="D45" s="53"/>
      <c r="E45" s="53"/>
      <c r="F45" s="53"/>
      <c r="G45" s="53"/>
      <c r="H45" s="53"/>
    </row>
    <row r="46" ht="15.75" customHeight="1">
      <c r="A46" s="60"/>
      <c r="C46" s="53"/>
      <c r="D46" s="53"/>
      <c r="E46" s="53"/>
      <c r="F46" s="53"/>
      <c r="G46" s="53"/>
      <c r="H46" s="53"/>
    </row>
    <row r="47" ht="15.75" customHeight="1">
      <c r="A47" s="60"/>
      <c r="C47" s="53"/>
      <c r="D47" s="53"/>
      <c r="E47" s="53"/>
      <c r="F47" s="53"/>
      <c r="G47" s="53"/>
      <c r="H47" s="53"/>
    </row>
    <row r="48" ht="15.75" customHeight="1">
      <c r="C48" s="53"/>
    </row>
    <row r="49" ht="15.75" customHeight="1">
      <c r="A49" s="60"/>
      <c r="C49" s="53"/>
      <c r="D49" s="53"/>
      <c r="E49" s="53"/>
      <c r="F49" s="53"/>
      <c r="G49" s="53"/>
      <c r="H49" s="53"/>
    </row>
    <row r="50" ht="15.75" customHeight="1">
      <c r="A50" s="60"/>
      <c r="C50" s="53"/>
      <c r="D50" s="53"/>
      <c r="E50" s="53"/>
      <c r="F50" s="53"/>
      <c r="G50" s="53"/>
      <c r="H50" s="53"/>
    </row>
    <row r="51" ht="15.75" customHeight="1">
      <c r="A51" s="60"/>
      <c r="C51" s="53"/>
      <c r="D51" s="53"/>
      <c r="E51" s="53"/>
      <c r="F51" s="53"/>
      <c r="G51" s="53"/>
      <c r="H51" s="53"/>
    </row>
    <row r="52" ht="15.75" customHeight="1">
      <c r="A52" s="60"/>
      <c r="C52" s="53"/>
      <c r="D52" s="53"/>
      <c r="E52" s="53"/>
      <c r="F52" s="53"/>
      <c r="G52" s="53"/>
      <c r="H52" s="53"/>
    </row>
    <row r="53" ht="15.75" customHeight="1">
      <c r="A53" s="60"/>
      <c r="C53" s="53"/>
      <c r="D53" s="53"/>
      <c r="E53" s="53"/>
      <c r="F53" s="53"/>
      <c r="G53" s="53"/>
      <c r="H53" s="53"/>
    </row>
    <row r="54" ht="15.75" customHeight="1">
      <c r="A54" s="60"/>
      <c r="C54" s="53"/>
      <c r="D54" s="53"/>
      <c r="E54" s="53"/>
      <c r="F54" s="53"/>
      <c r="G54" s="53"/>
      <c r="H54" s="53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5" t="s">
        <v>6</v>
      </c>
      <c r="B1" s="65" t="s">
        <v>296</v>
      </c>
    </row>
    <row r="2">
      <c r="A2" s="54" t="s">
        <v>31</v>
      </c>
      <c r="B2" s="66">
        <v>20.47</v>
      </c>
    </row>
    <row r="3">
      <c r="A3" s="54" t="s">
        <v>17</v>
      </c>
      <c r="B3" s="67">
        <v>103.52</v>
      </c>
    </row>
    <row r="4">
      <c r="A4" s="54" t="s">
        <v>41</v>
      </c>
      <c r="B4" s="67">
        <v>84.02</v>
      </c>
    </row>
    <row r="5">
      <c r="A5" s="54" t="s">
        <v>57</v>
      </c>
      <c r="B5" s="66">
        <v>47.83</v>
      </c>
    </row>
    <row r="6">
      <c r="A6" s="54" t="s">
        <v>27</v>
      </c>
      <c r="B6" s="66">
        <v>54.15</v>
      </c>
    </row>
    <row r="7">
      <c r="A7" s="54" t="s">
        <v>47</v>
      </c>
      <c r="B7" s="66">
        <v>23.73</v>
      </c>
    </row>
    <row r="8">
      <c r="A8" s="54" t="s">
        <v>229</v>
      </c>
      <c r="B8" s="66">
        <v>24.86</v>
      </c>
    </row>
    <row r="9">
      <c r="A9" s="54" t="s">
        <v>30</v>
      </c>
      <c r="B9" s="67">
        <v>69.82</v>
      </c>
    </row>
    <row r="10">
      <c r="A10" s="54" t="s">
        <v>111</v>
      </c>
      <c r="B10" s="66">
        <v>22.0</v>
      </c>
    </row>
    <row r="11">
      <c r="A11" s="54" t="s">
        <v>226</v>
      </c>
      <c r="B11" s="68">
        <v>74.67</v>
      </c>
    </row>
    <row r="12">
      <c r="A12" s="54" t="s">
        <v>33</v>
      </c>
      <c r="B12" s="66">
        <v>36.4</v>
      </c>
    </row>
    <row r="13">
      <c r="A13" s="54" t="s">
        <v>64</v>
      </c>
      <c r="B13" s="67">
        <v>55.75</v>
      </c>
    </row>
    <row r="14">
      <c r="A14" s="54" t="s">
        <v>42</v>
      </c>
      <c r="B14" s="67">
        <v>32.17</v>
      </c>
    </row>
    <row r="15">
      <c r="A15" s="54" t="s">
        <v>43</v>
      </c>
      <c r="B15" s="67">
        <v>47.6</v>
      </c>
    </row>
    <row r="16">
      <c r="A16" s="54" t="s">
        <v>50</v>
      </c>
      <c r="B16" s="67">
        <v>45.46</v>
      </c>
    </row>
    <row r="17">
      <c r="A17" s="54" t="s">
        <v>52</v>
      </c>
      <c r="B17" s="67">
        <v>43.77</v>
      </c>
    </row>
    <row r="18">
      <c r="A18" s="54" t="s">
        <v>224</v>
      </c>
      <c r="B18" s="66">
        <v>17.26</v>
      </c>
    </row>
    <row r="19">
      <c r="A19" s="54" t="s">
        <v>69</v>
      </c>
      <c r="B19" s="68">
        <v>54.76</v>
      </c>
    </row>
    <row r="20">
      <c r="A20" s="54" t="s">
        <v>53</v>
      </c>
      <c r="B20" s="67">
        <v>19.53</v>
      </c>
    </row>
    <row r="21" ht="15.75" customHeight="1">
      <c r="A21" s="54" t="s">
        <v>34</v>
      </c>
      <c r="B21" s="68">
        <v>38.64</v>
      </c>
    </row>
    <row r="22" ht="15.75" customHeight="1">
      <c r="A22" s="62" t="s">
        <v>46</v>
      </c>
      <c r="B22" s="63"/>
    </row>
    <row r="23" ht="15.75" customHeight="1">
      <c r="A23" s="54" t="s">
        <v>28</v>
      </c>
      <c r="B23" s="67">
        <v>26.47</v>
      </c>
    </row>
    <row r="24" ht="15.75" customHeight="1">
      <c r="A24" s="54" t="s">
        <v>32</v>
      </c>
      <c r="B24" s="67">
        <v>21.29</v>
      </c>
    </row>
    <row r="25" ht="15.75" customHeight="1">
      <c r="A25" s="54" t="s">
        <v>39</v>
      </c>
      <c r="B25" s="67">
        <v>21.4</v>
      </c>
    </row>
    <row r="26" ht="15.75" customHeight="1">
      <c r="A26" s="54" t="s">
        <v>231</v>
      </c>
      <c r="B26" s="67">
        <v>38.19</v>
      </c>
    </row>
    <row r="27" ht="15.75" customHeight="1">
      <c r="A27" s="54" t="s">
        <v>110</v>
      </c>
      <c r="B27" s="67">
        <v>14.99</v>
      </c>
    </row>
    <row r="28" ht="15.75" customHeight="1">
      <c r="A28" s="54" t="s">
        <v>61</v>
      </c>
      <c r="B28" s="67">
        <v>18.4</v>
      </c>
    </row>
    <row r="29" ht="15.75" customHeight="1">
      <c r="A29" s="54" t="s">
        <v>26</v>
      </c>
      <c r="B29" s="67">
        <v>23.52</v>
      </c>
    </row>
    <row r="30" ht="15.75" customHeight="1">
      <c r="A30" s="54" t="s">
        <v>38</v>
      </c>
      <c r="B30" s="68">
        <v>34.97</v>
      </c>
    </row>
    <row r="31" ht="15.75" customHeight="1">
      <c r="A31" s="54" t="s">
        <v>123</v>
      </c>
      <c r="B31" s="68">
        <v>35.86</v>
      </c>
    </row>
    <row r="32" ht="15.75" customHeight="1">
      <c r="A32" s="54" t="s">
        <v>40</v>
      </c>
      <c r="B32" s="68">
        <v>23.49</v>
      </c>
    </row>
    <row r="33" ht="15.75" customHeight="1">
      <c r="A33" s="54" t="s">
        <v>65</v>
      </c>
      <c r="B33" s="68">
        <v>23.63</v>
      </c>
    </row>
    <row r="34" ht="15.75" customHeight="1">
      <c r="A34" s="54" t="s">
        <v>150</v>
      </c>
      <c r="B34" s="68">
        <v>23.8</v>
      </c>
    </row>
    <row r="35" ht="15.75" customHeight="1">
      <c r="A35" s="54" t="s">
        <v>25</v>
      </c>
      <c r="B35" s="68">
        <v>20.71</v>
      </c>
    </row>
    <row r="36" ht="15.75" customHeight="1">
      <c r="A36" s="54" t="s">
        <v>67</v>
      </c>
      <c r="B36" s="68">
        <v>17.66</v>
      </c>
    </row>
    <row r="37" ht="15.75" customHeight="1">
      <c r="A37" s="62" t="s">
        <v>37</v>
      </c>
      <c r="B37" s="63"/>
    </row>
    <row r="38" ht="15.75" customHeight="1">
      <c r="A38" s="62" t="s">
        <v>122</v>
      </c>
      <c r="B38" s="63"/>
    </row>
    <row r="39" ht="15.75" customHeight="1">
      <c r="A39" s="54" t="s">
        <v>233</v>
      </c>
      <c r="B39" s="68">
        <v>17.21</v>
      </c>
    </row>
    <row r="40" ht="15.75" customHeight="1">
      <c r="A40" s="54" t="s">
        <v>235</v>
      </c>
      <c r="B40" s="68">
        <v>15.33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21.63"/>
    <col customWidth="1" min="14" max="26" width="8.63"/>
  </cols>
  <sheetData>
    <row r="1">
      <c r="A1" s="43" t="s">
        <v>6</v>
      </c>
      <c r="B1" s="53" t="s">
        <v>265</v>
      </c>
      <c r="C1" s="53" t="s">
        <v>306</v>
      </c>
      <c r="D1" s="53" t="s">
        <v>268</v>
      </c>
      <c r="E1" s="53" t="s">
        <v>307</v>
      </c>
      <c r="F1" s="53" t="s">
        <v>308</v>
      </c>
      <c r="G1" s="53" t="s">
        <v>309</v>
      </c>
      <c r="H1" s="53" t="s">
        <v>310</v>
      </c>
      <c r="I1" s="53" t="s">
        <v>271</v>
      </c>
      <c r="J1" s="53" t="s">
        <v>272</v>
      </c>
      <c r="K1" s="53" t="s">
        <v>273</v>
      </c>
    </row>
    <row r="2">
      <c r="A2" s="54" t="s">
        <v>164</v>
      </c>
      <c r="B2" s="55">
        <v>1.0</v>
      </c>
      <c r="C2" s="53">
        <v>1.0</v>
      </c>
      <c r="D2" s="53">
        <v>2.0</v>
      </c>
      <c r="E2" s="53">
        <v>20.47</v>
      </c>
      <c r="F2" s="53">
        <v>50.99</v>
      </c>
      <c r="G2" s="53">
        <v>9.0</v>
      </c>
      <c r="H2" s="53">
        <v>16.34</v>
      </c>
      <c r="I2" s="53">
        <v>51.830000000000005</v>
      </c>
      <c r="J2" s="53">
        <v>0.0</v>
      </c>
      <c r="K2" s="53">
        <v>0.0</v>
      </c>
    </row>
    <row r="3">
      <c r="A3" s="54" t="s">
        <v>170</v>
      </c>
      <c r="B3" s="55">
        <v>1.0</v>
      </c>
      <c r="C3" s="53">
        <v>0.0</v>
      </c>
      <c r="D3" s="53">
        <v>1.0</v>
      </c>
      <c r="E3" s="53">
        <v>103.52</v>
      </c>
      <c r="F3" s="53">
        <v>65.74</v>
      </c>
      <c r="G3" s="53">
        <v>17.0</v>
      </c>
      <c r="H3" s="53">
        <v>16.5</v>
      </c>
      <c r="I3" s="53">
        <v>20.34</v>
      </c>
      <c r="J3" s="53">
        <v>0.0</v>
      </c>
      <c r="K3" s="53">
        <v>0.0</v>
      </c>
      <c r="L3" s="53" t="s">
        <v>301</v>
      </c>
      <c r="M3" s="53" t="s">
        <v>302</v>
      </c>
      <c r="N3" s="53">
        <f>SUMPRODUCT(G2:G37,J2:J37)+SUMPRODUCT(K2:K37,G2:G37)</f>
        <v>64</v>
      </c>
    </row>
    <row r="4">
      <c r="A4" s="54" t="s">
        <v>190</v>
      </c>
      <c r="B4" s="55">
        <v>1.0</v>
      </c>
      <c r="C4" s="53">
        <v>0.0</v>
      </c>
      <c r="D4" s="53">
        <v>2.0</v>
      </c>
      <c r="E4" s="53">
        <v>47.83</v>
      </c>
      <c r="F4" s="53">
        <v>45.87</v>
      </c>
      <c r="G4" s="53">
        <v>5.0</v>
      </c>
      <c r="H4" s="53">
        <v>17.23</v>
      </c>
      <c r="I4" s="53">
        <v>21.66</v>
      </c>
      <c r="J4" s="53">
        <v>0.0</v>
      </c>
      <c r="K4" s="53">
        <v>0.0</v>
      </c>
      <c r="M4" s="53" t="s">
        <v>311</v>
      </c>
      <c r="N4" s="53">
        <f>SUMPRODUCT(F2:F37,J2:J37)+SUMPRODUCT(F2:F37,K2:K37)</f>
        <v>348.31</v>
      </c>
      <c r="O4" s="53" t="s">
        <v>276</v>
      </c>
      <c r="P4" s="4">
        <v>150.0</v>
      </c>
    </row>
    <row r="5">
      <c r="A5" s="54" t="s">
        <v>162</v>
      </c>
      <c r="B5" s="55">
        <v>1.0</v>
      </c>
      <c r="C5" s="53">
        <v>1.0</v>
      </c>
      <c r="D5" s="53">
        <v>1.0</v>
      </c>
      <c r="E5" s="53">
        <v>54.15</v>
      </c>
      <c r="F5" s="53">
        <v>53.12</v>
      </c>
      <c r="G5" s="53">
        <v>25.0</v>
      </c>
      <c r="H5" s="53">
        <v>16.27</v>
      </c>
      <c r="I5" s="53">
        <v>20.33</v>
      </c>
      <c r="J5" s="53">
        <v>0.0</v>
      </c>
      <c r="K5" s="53">
        <v>0.0</v>
      </c>
      <c r="M5" s="53" t="s">
        <v>268</v>
      </c>
      <c r="N5" s="53">
        <f>SUMPRODUCT(D2:D37,J2:J37)+SUMPRODUCT(D2:D37,K2:K37)</f>
        <v>30</v>
      </c>
      <c r="O5" s="53" t="s">
        <v>276</v>
      </c>
      <c r="P5" s="4">
        <v>30.0</v>
      </c>
    </row>
    <row r="6">
      <c r="A6" s="54" t="s">
        <v>169</v>
      </c>
      <c r="B6" s="55">
        <v>1.0</v>
      </c>
      <c r="C6" s="53">
        <v>0.0</v>
      </c>
      <c r="D6" s="53">
        <v>3.0</v>
      </c>
      <c r="E6" s="53">
        <v>23.73</v>
      </c>
      <c r="F6" s="53">
        <v>50.3</v>
      </c>
      <c r="G6" s="53">
        <v>2.0</v>
      </c>
      <c r="H6" s="53">
        <v>17.23</v>
      </c>
      <c r="I6" s="53">
        <v>33.43</v>
      </c>
      <c r="J6" s="53">
        <v>1.0</v>
      </c>
      <c r="K6" s="53">
        <v>0.0</v>
      </c>
      <c r="M6" s="53" t="s">
        <v>312</v>
      </c>
      <c r="N6" s="53">
        <f>SUMPRODUCT(C2:C37,J2:J37)+SUMPRODUCT(C2:C37,K2:K37)</f>
        <v>5</v>
      </c>
      <c r="O6" s="53" t="s">
        <v>276</v>
      </c>
      <c r="P6" s="4">
        <v>2.0</v>
      </c>
    </row>
    <row r="7">
      <c r="A7" s="54" t="s">
        <v>230</v>
      </c>
      <c r="B7" s="55">
        <v>1.0</v>
      </c>
      <c r="C7" s="53">
        <v>1.0</v>
      </c>
      <c r="D7" s="53">
        <v>2.0</v>
      </c>
      <c r="E7" s="53">
        <v>24.86</v>
      </c>
      <c r="F7" s="53">
        <v>46.39</v>
      </c>
      <c r="G7" s="53">
        <v>17.0</v>
      </c>
      <c r="H7" s="53">
        <v>14.86</v>
      </c>
      <c r="I7" s="53">
        <v>23.0</v>
      </c>
      <c r="J7" s="53">
        <v>0.0</v>
      </c>
      <c r="K7" s="53">
        <v>0.0</v>
      </c>
      <c r="M7" s="53" t="s">
        <v>305</v>
      </c>
      <c r="N7" s="53">
        <f>SUMPRODUCT(H2:H37,J2:J37)+SUMPRODUCT(H2:H37,K2:K37)</f>
        <v>163.1</v>
      </c>
      <c r="O7" s="53" t="s">
        <v>276</v>
      </c>
      <c r="P7" s="4">
        <v>130.0</v>
      </c>
    </row>
    <row r="8">
      <c r="A8" s="54" t="s">
        <v>159</v>
      </c>
      <c r="B8" s="55">
        <v>1.0</v>
      </c>
      <c r="C8" s="53">
        <v>0.0</v>
      </c>
      <c r="D8" s="53">
        <v>3.0</v>
      </c>
      <c r="E8" s="53">
        <v>69.82</v>
      </c>
      <c r="F8" s="53">
        <v>51.89</v>
      </c>
      <c r="G8" s="53">
        <v>9.0</v>
      </c>
      <c r="H8" s="53">
        <v>19.4</v>
      </c>
      <c r="I8" s="53">
        <v>42.74</v>
      </c>
      <c r="J8" s="53">
        <v>1.0</v>
      </c>
      <c r="K8" s="53">
        <v>0.0</v>
      </c>
      <c r="M8" s="53" t="s">
        <v>313</v>
      </c>
      <c r="N8" s="53">
        <f>SUMPRODUCT(E6:E42,J6:J42)+SUMPRODUCT(E6:E42,K6:K42)</f>
        <v>333.91</v>
      </c>
      <c r="O8" s="53" t="s">
        <v>276</v>
      </c>
      <c r="P8" s="4">
        <v>310.0</v>
      </c>
    </row>
    <row r="9">
      <c r="A9" s="54" t="s">
        <v>228</v>
      </c>
      <c r="B9" s="55">
        <v>1.0</v>
      </c>
      <c r="C9" s="53">
        <v>1.0</v>
      </c>
      <c r="D9" s="53">
        <v>2.0</v>
      </c>
      <c r="E9" s="53">
        <v>22.0</v>
      </c>
      <c r="F9" s="53">
        <v>41.97</v>
      </c>
      <c r="G9" s="53">
        <v>17.0</v>
      </c>
      <c r="H9" s="53">
        <v>14.86</v>
      </c>
      <c r="I9" s="53">
        <v>31.64</v>
      </c>
      <c r="J9" s="53">
        <v>0.0</v>
      </c>
      <c r="K9" s="53">
        <v>0.0</v>
      </c>
      <c r="M9" s="53" t="s">
        <v>278</v>
      </c>
      <c r="N9" s="53">
        <f>SUM(J2:J9)</f>
        <v>2</v>
      </c>
      <c r="O9" s="53" t="s">
        <v>279</v>
      </c>
      <c r="P9" s="53">
        <v>2.0</v>
      </c>
    </row>
    <row r="10">
      <c r="A10" s="54" t="s">
        <v>227</v>
      </c>
      <c r="B10" s="55">
        <v>2.0</v>
      </c>
      <c r="C10" s="53">
        <v>1.0</v>
      </c>
      <c r="D10" s="53">
        <v>2.0</v>
      </c>
      <c r="E10" s="53">
        <v>74.67</v>
      </c>
      <c r="F10" s="53">
        <v>45.99</v>
      </c>
      <c r="G10" s="53">
        <v>17.0</v>
      </c>
      <c r="H10" s="53">
        <v>14.86</v>
      </c>
      <c r="I10" s="53">
        <v>15.56</v>
      </c>
      <c r="J10" s="53">
        <v>0.0</v>
      </c>
      <c r="K10" s="53">
        <v>0.0</v>
      </c>
      <c r="M10" s="53" t="s">
        <v>280</v>
      </c>
      <c r="N10" s="53">
        <f>SUM(J10:J25)</f>
        <v>4</v>
      </c>
      <c r="O10" s="53" t="s">
        <v>279</v>
      </c>
      <c r="P10" s="53">
        <v>4.0</v>
      </c>
    </row>
    <row r="11">
      <c r="A11" s="54" t="s">
        <v>166</v>
      </c>
      <c r="B11" s="55">
        <v>2.0</v>
      </c>
      <c r="C11" s="53">
        <v>1.0</v>
      </c>
      <c r="D11" s="53">
        <v>4.0</v>
      </c>
      <c r="E11" s="53">
        <v>36.4</v>
      </c>
      <c r="F11" s="53">
        <v>44.8</v>
      </c>
      <c r="G11" s="53">
        <v>13.0</v>
      </c>
      <c r="H11" s="53">
        <v>19.87</v>
      </c>
      <c r="I11" s="53">
        <v>86.24000000000001</v>
      </c>
      <c r="J11" s="53">
        <v>1.0</v>
      </c>
      <c r="K11" s="53">
        <v>0.0</v>
      </c>
      <c r="M11" s="53" t="s">
        <v>281</v>
      </c>
      <c r="N11" s="53">
        <f>SUM(J26:J37)</f>
        <v>2</v>
      </c>
      <c r="O11" s="53" t="s">
        <v>279</v>
      </c>
      <c r="P11" s="53">
        <v>2.0</v>
      </c>
    </row>
    <row r="12">
      <c r="A12" s="54" t="s">
        <v>192</v>
      </c>
      <c r="B12" s="55">
        <v>2.0</v>
      </c>
      <c r="C12" s="53">
        <v>1.0</v>
      </c>
      <c r="D12" s="53">
        <v>1.0</v>
      </c>
      <c r="E12" s="53">
        <v>55.75</v>
      </c>
      <c r="F12" s="53">
        <v>44.01</v>
      </c>
      <c r="G12" s="53">
        <v>13.0</v>
      </c>
      <c r="H12" s="53">
        <v>16.13</v>
      </c>
      <c r="I12" s="53">
        <v>31.869999999999997</v>
      </c>
      <c r="J12" s="53">
        <v>0.0</v>
      </c>
      <c r="K12" s="53">
        <v>0.0</v>
      </c>
      <c r="M12" s="53" t="s">
        <v>273</v>
      </c>
      <c r="N12" s="53">
        <f>SUM(K2:K37)</f>
        <v>1</v>
      </c>
      <c r="O12" s="53" t="s">
        <v>279</v>
      </c>
      <c r="P12" s="53">
        <v>1.0</v>
      </c>
    </row>
    <row r="13">
      <c r="A13" s="54" t="s">
        <v>167</v>
      </c>
      <c r="B13" s="55">
        <v>2.0</v>
      </c>
      <c r="C13" s="53">
        <v>1.0</v>
      </c>
      <c r="D13" s="53">
        <v>6.0</v>
      </c>
      <c r="E13" s="53">
        <v>32.17</v>
      </c>
      <c r="F13" s="53">
        <v>40.42</v>
      </c>
      <c r="G13" s="53">
        <v>1.0</v>
      </c>
      <c r="H13" s="53">
        <v>18.5</v>
      </c>
      <c r="I13" s="53">
        <v>22.83</v>
      </c>
      <c r="J13" s="53">
        <v>1.0</v>
      </c>
      <c r="K13" s="53">
        <v>1.0</v>
      </c>
      <c r="N13" s="53">
        <f>SUMPRODUCT(J2:J37,I2:I37)+SUMPRODUCT(I2:I37,K2:K37)</f>
        <v>332.35</v>
      </c>
    </row>
    <row r="14">
      <c r="A14" s="54" t="s">
        <v>198</v>
      </c>
      <c r="B14" s="55">
        <v>2.0</v>
      </c>
      <c r="C14" s="53">
        <v>1.0</v>
      </c>
      <c r="D14" s="53">
        <v>2.0</v>
      </c>
      <c r="E14" s="53">
        <v>47.6</v>
      </c>
      <c r="F14" s="53">
        <v>40.29</v>
      </c>
      <c r="G14" s="53">
        <v>17.0</v>
      </c>
      <c r="H14" s="53">
        <v>14.86</v>
      </c>
      <c r="I14" s="53">
        <v>69.87</v>
      </c>
      <c r="J14" s="53">
        <v>0.0</v>
      </c>
      <c r="K14" s="53">
        <v>0.0</v>
      </c>
    </row>
    <row r="15">
      <c r="A15" s="54" t="s">
        <v>180</v>
      </c>
      <c r="B15" s="55">
        <v>2.0</v>
      </c>
      <c r="C15" s="53">
        <v>1.0</v>
      </c>
      <c r="D15" s="53">
        <v>2.0</v>
      </c>
      <c r="E15" s="53">
        <v>45.46</v>
      </c>
      <c r="F15" s="53">
        <v>35.45</v>
      </c>
      <c r="G15" s="53">
        <v>13.0</v>
      </c>
      <c r="H15" s="53">
        <v>15.13</v>
      </c>
      <c r="I15" s="53">
        <v>35.63</v>
      </c>
      <c r="J15" s="53">
        <v>1.0</v>
      </c>
      <c r="K15" s="53">
        <v>0.0</v>
      </c>
    </row>
    <row r="16">
      <c r="A16" s="54" t="s">
        <v>173</v>
      </c>
      <c r="B16" s="55">
        <v>2.0</v>
      </c>
      <c r="C16" s="53">
        <v>1.0</v>
      </c>
      <c r="D16" s="53">
        <v>0.0</v>
      </c>
      <c r="E16" s="53">
        <v>43.77</v>
      </c>
      <c r="F16" s="53">
        <v>36.72</v>
      </c>
      <c r="G16" s="53">
        <v>25.0</v>
      </c>
      <c r="H16" s="53">
        <v>13.6</v>
      </c>
      <c r="I16" s="53">
        <v>8.0</v>
      </c>
      <c r="J16" s="53">
        <v>0.0</v>
      </c>
      <c r="K16" s="53">
        <v>0.0</v>
      </c>
    </row>
    <row r="17">
      <c r="A17" s="54" t="s">
        <v>225</v>
      </c>
      <c r="B17" s="55">
        <v>2.0</v>
      </c>
      <c r="C17" s="53">
        <v>1.0</v>
      </c>
      <c r="D17" s="53">
        <v>0.0</v>
      </c>
      <c r="E17" s="53">
        <v>17.26</v>
      </c>
      <c r="F17" s="53">
        <v>41.01</v>
      </c>
      <c r="G17" s="53">
        <v>17.0</v>
      </c>
      <c r="H17" s="53">
        <v>14.86</v>
      </c>
      <c r="I17" s="53">
        <v>50.14</v>
      </c>
      <c r="J17" s="53">
        <v>0.0</v>
      </c>
      <c r="K17" s="53">
        <v>0.0</v>
      </c>
    </row>
    <row r="18">
      <c r="A18" s="54" t="s">
        <v>254</v>
      </c>
      <c r="B18" s="55">
        <v>2.0</v>
      </c>
      <c r="C18" s="53">
        <v>1.0</v>
      </c>
      <c r="D18" s="53">
        <v>0.0</v>
      </c>
      <c r="E18" s="53">
        <v>54.76</v>
      </c>
      <c r="F18" s="53">
        <v>34.62</v>
      </c>
      <c r="G18" s="53">
        <v>25.0</v>
      </c>
      <c r="H18" s="53">
        <v>15.26</v>
      </c>
      <c r="I18" s="53">
        <v>53.78999999999999</v>
      </c>
      <c r="J18" s="53">
        <v>0.0</v>
      </c>
      <c r="K18" s="53">
        <v>0.0</v>
      </c>
    </row>
    <row r="19">
      <c r="A19" s="54" t="s">
        <v>175</v>
      </c>
      <c r="B19" s="55">
        <v>2.0</v>
      </c>
      <c r="C19" s="53">
        <v>1.0</v>
      </c>
      <c r="D19" s="53">
        <v>1.0</v>
      </c>
      <c r="E19" s="53">
        <v>19.53</v>
      </c>
      <c r="F19" s="53">
        <v>31.32</v>
      </c>
      <c r="G19" s="53">
        <v>9.0</v>
      </c>
      <c r="H19" s="53">
        <v>16.83</v>
      </c>
      <c r="I19" s="53">
        <v>45.910000000000004</v>
      </c>
      <c r="J19" s="53">
        <v>0.0</v>
      </c>
      <c r="K19" s="53">
        <v>0.0</v>
      </c>
    </row>
    <row r="20">
      <c r="A20" s="54" t="s">
        <v>161</v>
      </c>
      <c r="B20" s="55">
        <v>2.0</v>
      </c>
      <c r="C20" s="53">
        <v>0.0</v>
      </c>
      <c r="D20" s="53">
        <v>1.0</v>
      </c>
      <c r="E20" s="53">
        <v>38.64</v>
      </c>
      <c r="F20" s="53">
        <v>29.14</v>
      </c>
      <c r="G20" s="53">
        <v>3.0</v>
      </c>
      <c r="H20" s="53">
        <v>17.23</v>
      </c>
      <c r="I20" s="53">
        <v>15.399999999999999</v>
      </c>
      <c r="J20" s="53">
        <v>1.0</v>
      </c>
      <c r="K20" s="53">
        <v>0.0</v>
      </c>
    </row>
    <row r="21" ht="15.75" customHeight="1">
      <c r="A21" s="54" t="s">
        <v>193</v>
      </c>
      <c r="B21" s="55">
        <v>2.0</v>
      </c>
      <c r="C21" s="53">
        <v>1.0</v>
      </c>
      <c r="D21" s="53">
        <v>0.0</v>
      </c>
      <c r="E21" s="53">
        <v>44.37</v>
      </c>
      <c r="F21" s="53">
        <v>44.37</v>
      </c>
      <c r="G21" s="53">
        <v>17.0</v>
      </c>
      <c r="H21" s="53">
        <v>14.86</v>
      </c>
      <c r="I21" s="53">
        <v>27.47</v>
      </c>
      <c r="J21" s="53">
        <v>0.0</v>
      </c>
      <c r="K21" s="53">
        <v>0.0</v>
      </c>
    </row>
    <row r="22" ht="15.75" customHeight="1">
      <c r="A22" s="54" t="s">
        <v>158</v>
      </c>
      <c r="B22" s="55">
        <v>2.0</v>
      </c>
      <c r="C22" s="53">
        <v>1.0</v>
      </c>
      <c r="D22" s="53">
        <v>0.0</v>
      </c>
      <c r="E22" s="53">
        <v>26.47</v>
      </c>
      <c r="F22" s="53">
        <v>26.27</v>
      </c>
      <c r="G22" s="53">
        <v>5.0</v>
      </c>
      <c r="H22" s="53">
        <v>15.7</v>
      </c>
      <c r="I22" s="53">
        <v>34.26</v>
      </c>
      <c r="J22" s="53">
        <v>0.0</v>
      </c>
      <c r="K22" s="53">
        <v>0.0</v>
      </c>
    </row>
    <row r="23" ht="15.75" customHeight="1">
      <c r="A23" s="54" t="s">
        <v>160</v>
      </c>
      <c r="B23" s="55">
        <v>2.0</v>
      </c>
      <c r="C23" s="53">
        <v>1.0</v>
      </c>
      <c r="D23" s="53">
        <v>0.0</v>
      </c>
      <c r="E23" s="53">
        <v>21.29</v>
      </c>
      <c r="F23" s="53">
        <v>20.26</v>
      </c>
      <c r="G23" s="53">
        <v>25.0</v>
      </c>
      <c r="H23" s="53">
        <v>14.66</v>
      </c>
      <c r="I23" s="53">
        <v>49.63</v>
      </c>
      <c r="J23" s="53">
        <v>0.0</v>
      </c>
      <c r="K23" s="53">
        <v>0.0</v>
      </c>
    </row>
    <row r="24" ht="15.75" customHeight="1">
      <c r="A24" s="54" t="s">
        <v>232</v>
      </c>
      <c r="B24" s="55">
        <v>2.0</v>
      </c>
      <c r="C24" s="53">
        <v>1.0</v>
      </c>
      <c r="D24" s="53">
        <v>2.0</v>
      </c>
      <c r="E24" s="53">
        <v>38.19</v>
      </c>
      <c r="F24" s="53">
        <v>34.1</v>
      </c>
      <c r="G24" s="53">
        <v>17.0</v>
      </c>
      <c r="H24" s="53">
        <v>14.86</v>
      </c>
      <c r="I24" s="53">
        <v>13.73</v>
      </c>
      <c r="J24" s="53">
        <v>0.0</v>
      </c>
      <c r="K24" s="53">
        <v>0.0</v>
      </c>
    </row>
    <row r="25" ht="15.75" customHeight="1">
      <c r="A25" s="54" t="s">
        <v>211</v>
      </c>
      <c r="B25" s="55">
        <v>2.0</v>
      </c>
      <c r="C25" s="53">
        <v>1.0</v>
      </c>
      <c r="D25" s="53">
        <v>2.0</v>
      </c>
      <c r="E25" s="53">
        <v>14.99</v>
      </c>
      <c r="F25" s="53">
        <v>16.56</v>
      </c>
      <c r="G25" s="53">
        <v>17.0</v>
      </c>
      <c r="H25" s="53">
        <v>14.86</v>
      </c>
      <c r="I25" s="53">
        <v>15.43</v>
      </c>
      <c r="J25" s="53">
        <v>0.0</v>
      </c>
      <c r="K25" s="53">
        <v>0.0</v>
      </c>
    </row>
    <row r="26" ht="15.75" customHeight="1">
      <c r="A26" s="54" t="s">
        <v>253</v>
      </c>
      <c r="B26" s="55">
        <v>3.0</v>
      </c>
      <c r="C26" s="53">
        <v>0.0</v>
      </c>
      <c r="D26" s="53">
        <v>1.0</v>
      </c>
      <c r="E26" s="53">
        <v>18.4</v>
      </c>
      <c r="F26" s="53">
        <v>19.0</v>
      </c>
      <c r="G26" s="53">
        <v>13.0</v>
      </c>
      <c r="H26" s="53">
        <v>18.2</v>
      </c>
      <c r="I26" s="53">
        <v>20.669999999999998</v>
      </c>
      <c r="J26" s="53">
        <v>0.0</v>
      </c>
      <c r="K26" s="53">
        <v>0.0</v>
      </c>
    </row>
    <row r="27" ht="15.75" customHeight="1">
      <c r="A27" s="54" t="s">
        <v>157</v>
      </c>
      <c r="B27" s="55">
        <v>3.0</v>
      </c>
      <c r="C27" s="53">
        <v>1.0</v>
      </c>
      <c r="D27" s="53">
        <v>3.0</v>
      </c>
      <c r="E27" s="53">
        <v>23.52</v>
      </c>
      <c r="F27" s="53">
        <v>20.89</v>
      </c>
      <c r="G27" s="53">
        <v>13.0</v>
      </c>
      <c r="H27" s="53">
        <v>18.97</v>
      </c>
      <c r="I27" s="53">
        <v>52.14</v>
      </c>
      <c r="J27" s="53">
        <v>1.0</v>
      </c>
      <c r="K27" s="53">
        <v>0.0</v>
      </c>
    </row>
    <row r="28" ht="15.75" customHeight="1">
      <c r="A28" s="54" t="s">
        <v>161</v>
      </c>
      <c r="B28" s="55">
        <v>3.0</v>
      </c>
      <c r="C28" s="53">
        <v>1.0</v>
      </c>
      <c r="D28" s="53">
        <v>0.0</v>
      </c>
      <c r="E28" s="53">
        <v>34.97</v>
      </c>
      <c r="F28" s="53">
        <v>26.62</v>
      </c>
      <c r="G28" s="53">
        <v>13.0</v>
      </c>
      <c r="H28" s="53">
        <v>14.33</v>
      </c>
      <c r="I28" s="53">
        <v>46.43000000000001</v>
      </c>
      <c r="J28" s="53">
        <v>0.0</v>
      </c>
      <c r="K28" s="53">
        <v>0.0</v>
      </c>
    </row>
    <row r="29" ht="15.75" customHeight="1">
      <c r="A29" s="54" t="s">
        <v>210</v>
      </c>
      <c r="B29" s="55">
        <v>3.0</v>
      </c>
      <c r="C29" s="53">
        <v>0.0</v>
      </c>
      <c r="D29" s="53">
        <v>0.0</v>
      </c>
      <c r="E29" s="53">
        <v>35.86</v>
      </c>
      <c r="F29" s="53">
        <v>28.4</v>
      </c>
      <c r="G29" s="53">
        <v>25.0</v>
      </c>
      <c r="H29" s="53">
        <v>12.63</v>
      </c>
      <c r="I29" s="53">
        <v>24.03</v>
      </c>
      <c r="J29" s="53">
        <v>0.0</v>
      </c>
      <c r="K29" s="53">
        <v>0.0</v>
      </c>
    </row>
    <row r="30" ht="15.75" customHeight="1">
      <c r="A30" s="54" t="s">
        <v>197</v>
      </c>
      <c r="B30" s="55">
        <v>3.0</v>
      </c>
      <c r="C30" s="53">
        <v>0.0</v>
      </c>
      <c r="D30" s="53">
        <v>0.0</v>
      </c>
      <c r="E30" s="53">
        <v>23.63</v>
      </c>
      <c r="F30" s="53">
        <v>23.55</v>
      </c>
      <c r="G30" s="53">
        <v>25.0</v>
      </c>
      <c r="H30" s="53">
        <v>15.7</v>
      </c>
      <c r="I30" s="53">
        <v>26.6</v>
      </c>
      <c r="J30" s="53">
        <v>0.0</v>
      </c>
      <c r="K30" s="53">
        <v>0.0</v>
      </c>
    </row>
    <row r="31" ht="15.75" customHeight="1">
      <c r="A31" s="54" t="s">
        <v>223</v>
      </c>
      <c r="B31" s="55">
        <v>3.0</v>
      </c>
      <c r="C31" s="53">
        <v>0.0</v>
      </c>
      <c r="D31" s="53">
        <v>0.0</v>
      </c>
      <c r="E31" s="53">
        <v>23.8</v>
      </c>
      <c r="F31" s="53">
        <v>20.63</v>
      </c>
      <c r="G31" s="53">
        <v>3.0</v>
      </c>
      <c r="H31" s="53">
        <v>15.67</v>
      </c>
      <c r="I31" s="53">
        <v>44.93000000000001</v>
      </c>
      <c r="J31" s="53">
        <v>0.0</v>
      </c>
      <c r="K31" s="53">
        <v>0.0</v>
      </c>
    </row>
    <row r="32" ht="15.75" customHeight="1">
      <c r="A32" s="54" t="s">
        <v>179</v>
      </c>
      <c r="B32" s="55">
        <v>3.0</v>
      </c>
      <c r="C32" s="53">
        <v>1.0</v>
      </c>
      <c r="D32" s="53">
        <v>0.0</v>
      </c>
      <c r="E32" s="53">
        <v>20.71</v>
      </c>
      <c r="F32" s="53">
        <v>18.7</v>
      </c>
      <c r="G32" s="53">
        <v>17.0</v>
      </c>
      <c r="H32" s="53">
        <v>14.17</v>
      </c>
      <c r="I32" s="53">
        <v>26.5</v>
      </c>
      <c r="J32" s="53">
        <v>0.0</v>
      </c>
      <c r="K32" s="53">
        <v>0.0</v>
      </c>
    </row>
    <row r="33" ht="15.75" customHeight="1">
      <c r="A33" s="54" t="s">
        <v>207</v>
      </c>
      <c r="B33" s="55">
        <v>3.0</v>
      </c>
      <c r="C33" s="53">
        <v>0.0</v>
      </c>
      <c r="D33" s="53">
        <v>0.0</v>
      </c>
      <c r="E33" s="53">
        <v>17.66</v>
      </c>
      <c r="F33" s="53">
        <v>17.5</v>
      </c>
      <c r="G33" s="53">
        <v>13.0</v>
      </c>
      <c r="H33" s="53">
        <v>14.4</v>
      </c>
      <c r="I33" s="53">
        <v>47.519999999999996</v>
      </c>
      <c r="J33" s="53">
        <v>0.0</v>
      </c>
      <c r="K33" s="53">
        <v>0.0</v>
      </c>
    </row>
    <row r="34" ht="15.75" customHeight="1">
      <c r="A34" s="54" t="s">
        <v>176</v>
      </c>
      <c r="B34" s="55">
        <v>3.0</v>
      </c>
      <c r="C34" s="53">
        <v>0.0</v>
      </c>
      <c r="D34" s="53">
        <v>2.0</v>
      </c>
      <c r="E34" s="53">
        <v>32.0</v>
      </c>
      <c r="F34" s="53">
        <v>35.0</v>
      </c>
      <c r="G34" s="53">
        <v>9.0</v>
      </c>
      <c r="H34" s="53">
        <v>18.27</v>
      </c>
      <c r="I34" s="53">
        <v>21.11</v>
      </c>
      <c r="J34" s="53">
        <v>1.0</v>
      </c>
      <c r="K34" s="53">
        <v>0.0</v>
      </c>
    </row>
    <row r="35" ht="15.75" customHeight="1">
      <c r="A35" s="54" t="s">
        <v>194</v>
      </c>
      <c r="B35" s="55">
        <v>3.0</v>
      </c>
      <c r="C35" s="53">
        <v>0.0</v>
      </c>
      <c r="D35" s="53">
        <v>2.0</v>
      </c>
      <c r="E35" s="53">
        <v>32.0</v>
      </c>
      <c r="F35" s="53">
        <v>35.0</v>
      </c>
      <c r="G35" s="53">
        <v>17.0</v>
      </c>
      <c r="H35" s="53">
        <v>14.73</v>
      </c>
      <c r="I35" s="53">
        <v>21.240000000000002</v>
      </c>
      <c r="J35" s="53">
        <v>0.0</v>
      </c>
      <c r="K35" s="53">
        <v>0.0</v>
      </c>
    </row>
    <row r="36" ht="15.75" customHeight="1">
      <c r="A36" s="54" t="s">
        <v>185</v>
      </c>
      <c r="B36" s="55">
        <v>3.0</v>
      </c>
      <c r="C36" s="53">
        <v>1.0</v>
      </c>
      <c r="D36" s="53">
        <v>2.0</v>
      </c>
      <c r="E36" s="53">
        <v>32.0</v>
      </c>
      <c r="F36" s="53">
        <v>35.0</v>
      </c>
      <c r="G36" s="53">
        <v>17.0</v>
      </c>
      <c r="H36" s="53">
        <v>13.5</v>
      </c>
      <c r="I36" s="53">
        <v>32.37</v>
      </c>
      <c r="J36" s="53">
        <v>0.0</v>
      </c>
      <c r="K36" s="53">
        <v>0.0</v>
      </c>
    </row>
    <row r="37" ht="15.75" customHeight="1">
      <c r="A37" s="54" t="s">
        <v>177</v>
      </c>
      <c r="B37" s="69">
        <v>3.0</v>
      </c>
      <c r="C37" s="53">
        <v>0.0</v>
      </c>
      <c r="D37" s="53">
        <v>2.0</v>
      </c>
      <c r="E37" s="53">
        <v>32.0</v>
      </c>
      <c r="F37" s="53">
        <v>35.0</v>
      </c>
      <c r="G37" s="53">
        <v>25.0</v>
      </c>
      <c r="H37" s="53">
        <v>13.4</v>
      </c>
      <c r="I37" s="53">
        <v>21.36</v>
      </c>
      <c r="J37" s="53">
        <v>0.0</v>
      </c>
      <c r="K37" s="53">
        <v>0.0</v>
      </c>
    </row>
    <row r="38" ht="15.75" customHeight="1"/>
    <row r="39" ht="15.75" customHeight="1"/>
    <row r="40" ht="15.75" customHeight="1">
      <c r="A40" s="60"/>
      <c r="C40" s="53"/>
      <c r="D40" s="53"/>
      <c r="E40" s="53"/>
      <c r="F40" s="53"/>
      <c r="G40" s="53"/>
      <c r="H40" s="53"/>
      <c r="I40" s="53"/>
      <c r="J40" s="53"/>
      <c r="K40" s="53"/>
    </row>
    <row r="41" ht="15.75" customHeight="1">
      <c r="A41" s="60"/>
      <c r="C41" s="53"/>
      <c r="D41" s="53"/>
      <c r="E41" s="53"/>
      <c r="F41" s="53"/>
      <c r="G41" s="53"/>
      <c r="H41" s="53"/>
      <c r="I41" s="53"/>
      <c r="J41" s="53"/>
      <c r="K41" s="53"/>
    </row>
    <row r="42" ht="15.75" customHeight="1">
      <c r="A42" s="60"/>
      <c r="C42" s="53"/>
      <c r="D42" s="53"/>
      <c r="E42" s="53"/>
      <c r="F42" s="53"/>
      <c r="G42" s="53"/>
      <c r="H42" s="53"/>
      <c r="I42" s="53"/>
      <c r="J42" s="53"/>
      <c r="K42" s="53"/>
    </row>
    <row r="43" ht="15.75" customHeight="1">
      <c r="A43" s="60"/>
      <c r="C43" s="53"/>
      <c r="D43" s="53"/>
      <c r="E43" s="53"/>
      <c r="F43" s="53"/>
      <c r="G43" s="53"/>
      <c r="H43" s="53"/>
      <c r="I43" s="53"/>
      <c r="J43" s="53"/>
      <c r="K43" s="53"/>
    </row>
    <row r="44" ht="15.75" customHeight="1">
      <c r="A44" s="60"/>
      <c r="C44" s="53"/>
      <c r="D44" s="53"/>
      <c r="E44" s="53"/>
      <c r="F44" s="53"/>
      <c r="G44" s="53"/>
      <c r="H44" s="53"/>
      <c r="I44" s="53"/>
      <c r="J44" s="53"/>
      <c r="K44" s="53"/>
    </row>
    <row r="45" ht="15.75" customHeight="1">
      <c r="A45" s="60"/>
      <c r="C45" s="53"/>
      <c r="D45" s="53"/>
      <c r="E45" s="53"/>
      <c r="F45" s="53"/>
      <c r="G45" s="53"/>
      <c r="H45" s="53"/>
      <c r="I45" s="53"/>
      <c r="J45" s="53"/>
      <c r="K45" s="53"/>
    </row>
    <row r="46" ht="15.75" customHeight="1">
      <c r="A46" s="60"/>
      <c r="C46" s="53"/>
      <c r="D46" s="53"/>
      <c r="E46" s="53"/>
      <c r="F46" s="53"/>
      <c r="G46" s="53"/>
      <c r="H46" s="53"/>
      <c r="I46" s="53"/>
      <c r="J46" s="53"/>
      <c r="K46" s="53"/>
    </row>
    <row r="47" ht="15.75" customHeight="1">
      <c r="C47" s="53"/>
      <c r="D47" s="53"/>
      <c r="E47" s="53"/>
      <c r="F47" s="53"/>
      <c r="G47" s="53"/>
      <c r="I47" s="53"/>
      <c r="J47" s="53"/>
      <c r="K47" s="53"/>
    </row>
    <row r="48" ht="15.75" customHeight="1">
      <c r="A48" s="60"/>
      <c r="C48" s="53"/>
      <c r="D48" s="53"/>
      <c r="E48" s="53"/>
      <c r="F48" s="53"/>
      <c r="G48" s="53"/>
      <c r="H48" s="53"/>
      <c r="I48" s="53"/>
      <c r="J48" s="53"/>
      <c r="K48" s="53"/>
    </row>
    <row r="49" ht="15.75" customHeight="1">
      <c r="A49" s="60"/>
      <c r="C49" s="53"/>
      <c r="D49" s="53"/>
      <c r="E49" s="53"/>
      <c r="F49" s="53"/>
      <c r="G49" s="53"/>
      <c r="H49" s="53"/>
      <c r="I49" s="53"/>
      <c r="J49" s="53"/>
      <c r="K49" s="53"/>
    </row>
    <row r="50" ht="15.75" customHeight="1">
      <c r="A50" s="60"/>
      <c r="C50" s="53"/>
      <c r="D50" s="53"/>
      <c r="E50" s="53"/>
      <c r="F50" s="53"/>
      <c r="G50" s="53"/>
      <c r="H50" s="53"/>
      <c r="I50" s="53"/>
      <c r="J50" s="53"/>
      <c r="K50" s="53"/>
    </row>
    <row r="51" ht="15.75" customHeight="1">
      <c r="A51" s="60"/>
      <c r="C51" s="53"/>
      <c r="D51" s="53"/>
      <c r="E51" s="53"/>
      <c r="F51" s="53"/>
      <c r="G51" s="53"/>
      <c r="H51" s="53"/>
      <c r="I51" s="53"/>
      <c r="J51" s="53"/>
      <c r="K51" s="53"/>
    </row>
    <row r="52" ht="15.75" customHeight="1">
      <c r="A52" s="60"/>
      <c r="C52" s="53"/>
      <c r="D52" s="53"/>
      <c r="E52" s="53"/>
      <c r="F52" s="53"/>
      <c r="G52" s="53"/>
      <c r="H52" s="53"/>
      <c r="I52" s="53"/>
      <c r="J52" s="53"/>
      <c r="K52" s="53"/>
    </row>
    <row r="53" ht="15.75" customHeight="1">
      <c r="A53" s="60"/>
      <c r="C53" s="53"/>
      <c r="D53" s="53"/>
      <c r="E53" s="53"/>
      <c r="F53" s="53"/>
      <c r="G53" s="53"/>
      <c r="H53" s="53"/>
      <c r="I53" s="53"/>
      <c r="J53" s="53"/>
      <c r="K53" s="53"/>
    </row>
    <row r="54" ht="15.75" customHeight="1">
      <c r="C54" s="53"/>
      <c r="D54" s="53"/>
      <c r="E54" s="53"/>
      <c r="F54" s="53"/>
      <c r="G54" s="53"/>
      <c r="H54" s="53"/>
      <c r="I54" s="53"/>
      <c r="J54" s="53"/>
      <c r="K54" s="53"/>
    </row>
    <row r="55" ht="15.75" customHeight="1">
      <c r="A55" s="60"/>
      <c r="C55" s="53"/>
      <c r="D55" s="53"/>
      <c r="E55" s="53"/>
      <c r="F55" s="53"/>
      <c r="G55" s="53"/>
      <c r="H55" s="53"/>
      <c r="I55" s="53"/>
      <c r="J55" s="53"/>
      <c r="K55" s="53"/>
    </row>
    <row r="56" ht="15.75" customHeight="1">
      <c r="A56" s="60"/>
      <c r="C56" s="53"/>
      <c r="D56" s="53"/>
      <c r="E56" s="53"/>
      <c r="F56" s="53"/>
      <c r="G56" s="53"/>
      <c r="H56" s="53"/>
      <c r="I56" s="53"/>
      <c r="J56" s="53"/>
      <c r="K56" s="53"/>
    </row>
    <row r="57" ht="15.75" customHeight="1">
      <c r="A57" s="60"/>
      <c r="C57" s="53"/>
      <c r="D57" s="53"/>
      <c r="E57" s="53"/>
      <c r="F57" s="53"/>
      <c r="G57" s="53"/>
      <c r="H57" s="53"/>
      <c r="I57" s="53"/>
      <c r="J57" s="53"/>
      <c r="K57" s="53"/>
    </row>
    <row r="58" ht="15.75" customHeight="1">
      <c r="A58" s="60"/>
      <c r="C58" s="53"/>
      <c r="D58" s="53"/>
      <c r="E58" s="53"/>
      <c r="F58" s="53"/>
      <c r="G58" s="53"/>
      <c r="H58" s="53"/>
      <c r="I58" s="53"/>
      <c r="J58" s="53"/>
      <c r="K58" s="53"/>
    </row>
    <row r="59" ht="15.75" customHeight="1">
      <c r="A59" s="60"/>
      <c r="C59" s="53"/>
      <c r="D59" s="53"/>
      <c r="E59" s="53"/>
      <c r="F59" s="53"/>
      <c r="G59" s="53"/>
      <c r="H59" s="53"/>
      <c r="I59" s="53"/>
      <c r="J59" s="53"/>
      <c r="K59" s="53"/>
    </row>
    <row r="60" ht="15.75" customHeight="1">
      <c r="A60" s="60"/>
      <c r="C60" s="53"/>
      <c r="D60" s="53"/>
      <c r="E60" s="53"/>
      <c r="F60" s="53"/>
      <c r="G60" s="53"/>
      <c r="H60" s="53"/>
      <c r="I60" s="53"/>
      <c r="J60" s="53"/>
      <c r="K60" s="5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70" t="s">
        <v>314</v>
      </c>
      <c r="B1" s="70" t="s">
        <v>6</v>
      </c>
      <c r="C1" s="70" t="s">
        <v>265</v>
      </c>
      <c r="D1" s="70" t="s">
        <v>315</v>
      </c>
      <c r="E1" s="71" t="s">
        <v>316</v>
      </c>
    </row>
    <row r="2">
      <c r="A2" s="55">
        <v>1.0</v>
      </c>
      <c r="B2" s="54" t="s">
        <v>26</v>
      </c>
      <c r="C2" s="55">
        <v>1.0</v>
      </c>
      <c r="D2" s="61" t="s">
        <v>317</v>
      </c>
      <c r="E2" s="53">
        <f t="shared" ref="E2:E56" si="1">IF(D2="Regular",1,0)</f>
        <v>1</v>
      </c>
    </row>
    <row r="3">
      <c r="A3" s="55">
        <v>1.0</v>
      </c>
      <c r="B3" s="54" t="s">
        <v>28</v>
      </c>
      <c r="C3" s="55">
        <v>1.0</v>
      </c>
      <c r="D3" s="61" t="s">
        <v>317</v>
      </c>
      <c r="E3" s="53">
        <f t="shared" si="1"/>
        <v>1</v>
      </c>
    </row>
    <row r="4">
      <c r="A4" s="55">
        <v>1.0</v>
      </c>
      <c r="B4" s="54" t="s">
        <v>57</v>
      </c>
      <c r="C4" s="55">
        <v>1.0</v>
      </c>
      <c r="D4" s="61" t="s">
        <v>318</v>
      </c>
      <c r="E4" s="53">
        <f t="shared" si="1"/>
        <v>0</v>
      </c>
    </row>
    <row r="5">
      <c r="A5" s="55">
        <v>1.0</v>
      </c>
      <c r="B5" s="54" t="s">
        <v>42</v>
      </c>
      <c r="C5" s="55">
        <v>1.0</v>
      </c>
      <c r="D5" s="61" t="s">
        <v>317</v>
      </c>
      <c r="E5" s="53">
        <f t="shared" si="1"/>
        <v>1</v>
      </c>
    </row>
    <row r="6">
      <c r="A6" s="55">
        <v>1.0</v>
      </c>
      <c r="B6" s="54" t="s">
        <v>34</v>
      </c>
      <c r="C6" s="55">
        <v>1.0</v>
      </c>
      <c r="D6" s="61" t="s">
        <v>318</v>
      </c>
      <c r="E6" s="53">
        <f t="shared" si="1"/>
        <v>0</v>
      </c>
    </row>
    <row r="7">
      <c r="A7" s="55">
        <v>1.0</v>
      </c>
      <c r="B7" s="54" t="s">
        <v>39</v>
      </c>
      <c r="C7" s="55">
        <v>1.0</v>
      </c>
      <c r="D7" s="61" t="s">
        <v>317</v>
      </c>
      <c r="E7" s="53">
        <f t="shared" si="1"/>
        <v>1</v>
      </c>
    </row>
    <row r="8">
      <c r="A8" s="55">
        <v>1.0</v>
      </c>
      <c r="B8" s="54" t="s">
        <v>32</v>
      </c>
      <c r="C8" s="55">
        <v>1.0</v>
      </c>
      <c r="D8" s="61" t="s">
        <v>317</v>
      </c>
      <c r="E8" s="53">
        <f t="shared" si="1"/>
        <v>1</v>
      </c>
    </row>
    <row r="9">
      <c r="A9" s="55">
        <v>0.0</v>
      </c>
      <c r="B9" s="62" t="s">
        <v>33</v>
      </c>
      <c r="C9" s="55">
        <v>1.0</v>
      </c>
      <c r="D9" s="61" t="s">
        <v>317</v>
      </c>
      <c r="E9" s="53">
        <f t="shared" si="1"/>
        <v>1</v>
      </c>
    </row>
    <row r="10">
      <c r="A10" s="55">
        <v>0.0</v>
      </c>
      <c r="B10" s="62" t="s">
        <v>40</v>
      </c>
      <c r="C10" s="55">
        <v>2.0</v>
      </c>
      <c r="D10" s="61" t="s">
        <v>317</v>
      </c>
      <c r="E10" s="53">
        <f t="shared" si="1"/>
        <v>1</v>
      </c>
    </row>
    <row r="11">
      <c r="A11" s="55">
        <v>1.0</v>
      </c>
      <c r="B11" s="54" t="s">
        <v>30</v>
      </c>
      <c r="C11" s="55">
        <v>1.0</v>
      </c>
      <c r="D11" s="61" t="s">
        <v>318</v>
      </c>
      <c r="E11" s="53">
        <f t="shared" si="1"/>
        <v>0</v>
      </c>
    </row>
    <row r="12">
      <c r="A12" s="55">
        <v>1.0</v>
      </c>
      <c r="B12" s="54" t="s">
        <v>41</v>
      </c>
      <c r="C12" s="55">
        <v>2.0</v>
      </c>
      <c r="D12" s="61" t="s">
        <v>317</v>
      </c>
      <c r="E12" s="53">
        <f t="shared" si="1"/>
        <v>1</v>
      </c>
    </row>
    <row r="13">
      <c r="A13" s="55">
        <v>1.0</v>
      </c>
      <c r="B13" s="54" t="s">
        <v>47</v>
      </c>
      <c r="C13" s="55">
        <v>2.0</v>
      </c>
      <c r="D13" s="61" t="s">
        <v>318</v>
      </c>
      <c r="E13" s="53">
        <f t="shared" si="1"/>
        <v>0</v>
      </c>
    </row>
    <row r="14">
      <c r="A14" s="55">
        <v>1.0</v>
      </c>
      <c r="B14" s="54" t="s">
        <v>38</v>
      </c>
      <c r="C14" s="55">
        <v>2.0</v>
      </c>
      <c r="D14" s="61" t="s">
        <v>317</v>
      </c>
      <c r="E14" s="53">
        <f t="shared" si="1"/>
        <v>1</v>
      </c>
    </row>
    <row r="15">
      <c r="A15" s="55">
        <v>1.0</v>
      </c>
      <c r="B15" s="54" t="s">
        <v>31</v>
      </c>
      <c r="C15" s="55">
        <v>2.0</v>
      </c>
      <c r="D15" s="61" t="s">
        <v>317</v>
      </c>
      <c r="E15" s="53">
        <f t="shared" si="1"/>
        <v>1</v>
      </c>
    </row>
    <row r="16">
      <c r="A16" s="55">
        <v>1.0</v>
      </c>
      <c r="B16" s="54" t="s">
        <v>61</v>
      </c>
      <c r="C16" s="55">
        <v>2.0</v>
      </c>
      <c r="D16" s="61" t="s">
        <v>318</v>
      </c>
      <c r="E16" s="53">
        <f t="shared" si="1"/>
        <v>0</v>
      </c>
    </row>
    <row r="17">
      <c r="A17" s="55">
        <v>1.0</v>
      </c>
      <c r="B17" s="54" t="s">
        <v>50</v>
      </c>
      <c r="C17" s="55">
        <v>2.0</v>
      </c>
      <c r="D17" s="61" t="s">
        <v>317</v>
      </c>
      <c r="E17" s="53">
        <f t="shared" si="1"/>
        <v>1</v>
      </c>
    </row>
    <row r="18">
      <c r="A18" s="55">
        <v>1.0</v>
      </c>
      <c r="B18" s="54" t="s">
        <v>69</v>
      </c>
      <c r="C18" s="55">
        <v>2.0</v>
      </c>
      <c r="D18" s="61" t="s">
        <v>317</v>
      </c>
      <c r="E18" s="53">
        <f t="shared" si="1"/>
        <v>1</v>
      </c>
    </row>
    <row r="19">
      <c r="A19" s="55">
        <v>1.0</v>
      </c>
      <c r="B19" s="54" t="s">
        <v>37</v>
      </c>
      <c r="C19" s="55">
        <v>2.0</v>
      </c>
      <c r="D19" s="61" t="s">
        <v>317</v>
      </c>
      <c r="E19" s="53">
        <f t="shared" si="1"/>
        <v>1</v>
      </c>
    </row>
    <row r="20">
      <c r="A20" s="55">
        <v>1.0</v>
      </c>
      <c r="B20" s="54" t="s">
        <v>64</v>
      </c>
      <c r="C20" s="55">
        <v>2.0</v>
      </c>
      <c r="D20" s="61" t="s">
        <v>317</v>
      </c>
      <c r="E20" s="53">
        <f t="shared" si="1"/>
        <v>1</v>
      </c>
    </row>
    <row r="21" ht="15.75" customHeight="1">
      <c r="A21" s="55">
        <v>1.0</v>
      </c>
      <c r="B21" s="54" t="s">
        <v>52</v>
      </c>
      <c r="C21" s="55">
        <v>2.0</v>
      </c>
      <c r="D21" s="61" t="s">
        <v>317</v>
      </c>
      <c r="E21" s="53">
        <f t="shared" si="1"/>
        <v>1</v>
      </c>
    </row>
    <row r="22" ht="15.75" customHeight="1">
      <c r="A22" s="55">
        <v>1.0</v>
      </c>
      <c r="B22" s="54" t="s">
        <v>54</v>
      </c>
      <c r="C22" s="55">
        <v>2.0</v>
      </c>
      <c r="D22" s="61" t="s">
        <v>318</v>
      </c>
      <c r="E22" s="53">
        <f t="shared" si="1"/>
        <v>0</v>
      </c>
    </row>
    <row r="23" ht="15.75" customHeight="1">
      <c r="A23" s="55">
        <v>1.0</v>
      </c>
      <c r="B23" s="54" t="s">
        <v>68</v>
      </c>
      <c r="C23" s="55">
        <v>2.0</v>
      </c>
      <c r="D23" s="61" t="s">
        <v>317</v>
      </c>
      <c r="E23" s="53">
        <f t="shared" si="1"/>
        <v>1</v>
      </c>
    </row>
    <row r="24" ht="15.75" customHeight="1">
      <c r="A24" s="55">
        <v>1.0</v>
      </c>
      <c r="B24" s="54" t="s">
        <v>27</v>
      </c>
      <c r="C24" s="55">
        <v>2.0</v>
      </c>
      <c r="D24" s="61" t="s">
        <v>317</v>
      </c>
      <c r="E24" s="53">
        <f t="shared" si="1"/>
        <v>1</v>
      </c>
    </row>
    <row r="25" ht="15.75" customHeight="1">
      <c r="A25" s="55">
        <v>1.0</v>
      </c>
      <c r="B25" s="54" t="s">
        <v>53</v>
      </c>
      <c r="C25" s="55">
        <v>2.0</v>
      </c>
      <c r="D25" s="61" t="s">
        <v>317</v>
      </c>
      <c r="E25" s="53">
        <f t="shared" si="1"/>
        <v>1</v>
      </c>
    </row>
    <row r="26" ht="15.75" customHeight="1">
      <c r="A26" s="55">
        <v>1.0</v>
      </c>
      <c r="B26" s="61" t="s">
        <v>17</v>
      </c>
      <c r="C26" s="55">
        <v>2.0</v>
      </c>
      <c r="D26" s="61" t="s">
        <v>318</v>
      </c>
      <c r="E26" s="53">
        <f t="shared" si="1"/>
        <v>0</v>
      </c>
    </row>
    <row r="27" ht="15.75" customHeight="1">
      <c r="A27" s="55">
        <v>1.0</v>
      </c>
      <c r="B27" s="54" t="s">
        <v>150</v>
      </c>
      <c r="C27" s="55">
        <v>3.0</v>
      </c>
      <c r="D27" s="61" t="s">
        <v>318</v>
      </c>
      <c r="E27" s="53">
        <f t="shared" si="1"/>
        <v>0</v>
      </c>
    </row>
    <row r="28" ht="15.75" customHeight="1">
      <c r="A28" s="55">
        <v>1.0</v>
      </c>
      <c r="B28" s="54" t="s">
        <v>59</v>
      </c>
      <c r="C28" s="55">
        <v>3.0</v>
      </c>
      <c r="D28" s="61" t="s">
        <v>317</v>
      </c>
      <c r="E28" s="53">
        <f t="shared" si="1"/>
        <v>1</v>
      </c>
    </row>
    <row r="29" ht="15.75" customHeight="1">
      <c r="A29" s="55">
        <v>1.0</v>
      </c>
      <c r="B29" s="54" t="s">
        <v>67</v>
      </c>
      <c r="C29" s="55">
        <v>3.0</v>
      </c>
      <c r="D29" s="61" t="s">
        <v>318</v>
      </c>
      <c r="E29" s="53">
        <f t="shared" si="1"/>
        <v>0</v>
      </c>
    </row>
    <row r="30" ht="15.75" customHeight="1">
      <c r="A30" s="55">
        <v>1.0</v>
      </c>
      <c r="B30" s="54" t="s">
        <v>56</v>
      </c>
      <c r="C30" s="55">
        <v>3.0</v>
      </c>
      <c r="D30" s="61" t="s">
        <v>318</v>
      </c>
      <c r="E30" s="53">
        <f t="shared" si="1"/>
        <v>0</v>
      </c>
    </row>
    <row r="31" ht="15.75" customHeight="1">
      <c r="A31" s="55">
        <v>1.0</v>
      </c>
      <c r="B31" s="54" t="s">
        <v>55</v>
      </c>
      <c r="C31" s="55">
        <v>3.0</v>
      </c>
      <c r="D31" s="61" t="s">
        <v>318</v>
      </c>
      <c r="E31" s="53">
        <f t="shared" si="1"/>
        <v>0</v>
      </c>
    </row>
    <row r="32" ht="15.75" customHeight="1">
      <c r="A32" s="55">
        <v>1.0</v>
      </c>
      <c r="B32" s="54" t="s">
        <v>35</v>
      </c>
      <c r="C32" s="55">
        <v>3.0</v>
      </c>
      <c r="D32" s="61" t="s">
        <v>318</v>
      </c>
      <c r="E32" s="53">
        <f t="shared" si="1"/>
        <v>0</v>
      </c>
    </row>
    <row r="33" ht="15.75" customHeight="1">
      <c r="A33" s="55">
        <v>1.0</v>
      </c>
      <c r="B33" s="54" t="s">
        <v>36</v>
      </c>
      <c r="C33" s="55">
        <v>3.0</v>
      </c>
      <c r="D33" s="61" t="s">
        <v>317</v>
      </c>
      <c r="E33" s="53">
        <f t="shared" si="1"/>
        <v>1</v>
      </c>
    </row>
    <row r="34" ht="15.75" customHeight="1">
      <c r="A34" s="55">
        <v>1.0</v>
      </c>
      <c r="B34" s="54" t="s">
        <v>65</v>
      </c>
      <c r="C34" s="55">
        <v>3.0</v>
      </c>
      <c r="D34" s="61" t="s">
        <v>318</v>
      </c>
      <c r="E34" s="53">
        <f t="shared" si="1"/>
        <v>0</v>
      </c>
    </row>
    <row r="35" ht="15.75" customHeight="1">
      <c r="A35" s="55">
        <v>1.0</v>
      </c>
      <c r="B35" s="54" t="s">
        <v>45</v>
      </c>
      <c r="C35" s="55">
        <v>3.0</v>
      </c>
      <c r="D35" s="61" t="s">
        <v>317</v>
      </c>
      <c r="E35" s="53">
        <f t="shared" si="1"/>
        <v>1</v>
      </c>
    </row>
    <row r="36" ht="15.75" customHeight="1">
      <c r="A36" s="55">
        <v>0.0</v>
      </c>
      <c r="B36" s="62" t="s">
        <v>123</v>
      </c>
      <c r="C36" s="72">
        <v>3.0</v>
      </c>
      <c r="D36" s="61" t="s">
        <v>318</v>
      </c>
      <c r="E36" s="53">
        <f t="shared" si="1"/>
        <v>0</v>
      </c>
    </row>
    <row r="37" ht="15.75" customHeight="1">
      <c r="A37" s="55">
        <v>1.0</v>
      </c>
      <c r="B37" s="54" t="s">
        <v>63</v>
      </c>
      <c r="C37" s="55">
        <v>3.0</v>
      </c>
      <c r="D37" s="61" t="s">
        <v>317</v>
      </c>
      <c r="E37" s="53">
        <f t="shared" si="1"/>
        <v>1</v>
      </c>
    </row>
    <row r="38" ht="15.75" customHeight="1">
      <c r="A38" s="55">
        <v>1.0</v>
      </c>
      <c r="B38" s="54" t="s">
        <v>66</v>
      </c>
      <c r="C38" s="55">
        <v>3.0</v>
      </c>
      <c r="D38" s="61" t="s">
        <v>317</v>
      </c>
      <c r="E38" s="53">
        <f t="shared" si="1"/>
        <v>1</v>
      </c>
    </row>
    <row r="39" ht="15.75" customHeight="1">
      <c r="A39" s="55">
        <v>0.0</v>
      </c>
      <c r="B39" s="63" t="s">
        <v>203</v>
      </c>
      <c r="C39" s="72">
        <v>3.0</v>
      </c>
      <c r="D39" s="61" t="s">
        <v>318</v>
      </c>
      <c r="E39" s="53">
        <f t="shared" si="1"/>
        <v>0</v>
      </c>
    </row>
    <row r="40" ht="15.75" customHeight="1">
      <c r="A40" s="55">
        <v>0.0</v>
      </c>
      <c r="B40" s="63" t="s">
        <v>46</v>
      </c>
      <c r="C40" s="72">
        <v>3.0</v>
      </c>
      <c r="D40" s="61" t="s">
        <v>317</v>
      </c>
      <c r="E40" s="53">
        <f t="shared" si="1"/>
        <v>1</v>
      </c>
    </row>
    <row r="41" ht="15.75" customHeight="1">
      <c r="A41" s="55">
        <v>0.0</v>
      </c>
      <c r="B41" s="62" t="s">
        <v>124</v>
      </c>
      <c r="C41" s="72">
        <v>3.0</v>
      </c>
      <c r="D41" s="61" t="s">
        <v>317</v>
      </c>
      <c r="E41" s="53">
        <f t="shared" si="1"/>
        <v>1</v>
      </c>
    </row>
    <row r="42" ht="15.75" customHeight="1">
      <c r="A42" s="55">
        <v>0.0</v>
      </c>
      <c r="B42" s="62" t="s">
        <v>125</v>
      </c>
      <c r="C42" s="72">
        <v>3.0</v>
      </c>
      <c r="D42" s="61" t="s">
        <v>317</v>
      </c>
      <c r="E42" s="53">
        <f t="shared" si="1"/>
        <v>1</v>
      </c>
    </row>
    <row r="43" ht="15.75" customHeight="1">
      <c r="A43" s="55">
        <v>1.0</v>
      </c>
      <c r="B43" s="73" t="s">
        <v>149</v>
      </c>
      <c r="C43" s="55">
        <v>3.0</v>
      </c>
      <c r="D43" s="61" t="s">
        <v>317</v>
      </c>
      <c r="E43" s="53">
        <f t="shared" si="1"/>
        <v>1</v>
      </c>
    </row>
    <row r="44" ht="15.75" customHeight="1">
      <c r="A44" s="55">
        <v>1.0</v>
      </c>
      <c r="B44" s="61" t="s">
        <v>82</v>
      </c>
      <c r="C44" s="55">
        <v>3.0</v>
      </c>
      <c r="D44" s="54" t="s">
        <v>318</v>
      </c>
      <c r="E44" s="53">
        <f t="shared" si="1"/>
        <v>0</v>
      </c>
    </row>
    <row r="45" ht="15.75" customHeight="1">
      <c r="A45" s="61"/>
      <c r="B45" s="54" t="s">
        <v>229</v>
      </c>
      <c r="C45" s="61"/>
      <c r="D45" s="61" t="s">
        <v>317</v>
      </c>
      <c r="E45" s="53">
        <f t="shared" si="1"/>
        <v>1</v>
      </c>
    </row>
    <row r="46" ht="15.75" customHeight="1">
      <c r="A46" s="61"/>
      <c r="B46" s="54" t="s">
        <v>111</v>
      </c>
      <c r="C46" s="61"/>
      <c r="D46" s="61" t="s">
        <v>317</v>
      </c>
      <c r="E46" s="53">
        <f t="shared" si="1"/>
        <v>1</v>
      </c>
    </row>
    <row r="47" ht="15.75" customHeight="1">
      <c r="A47" s="61"/>
      <c r="B47" s="54" t="s">
        <v>226</v>
      </c>
      <c r="C47" s="61"/>
      <c r="D47" s="61" t="s">
        <v>317</v>
      </c>
      <c r="E47" s="53">
        <f t="shared" si="1"/>
        <v>1</v>
      </c>
    </row>
    <row r="48" ht="15.75" customHeight="1">
      <c r="A48" s="61"/>
      <c r="B48" s="54" t="s">
        <v>43</v>
      </c>
      <c r="C48" s="61"/>
      <c r="D48" s="61" t="s">
        <v>317</v>
      </c>
      <c r="E48" s="53">
        <f t="shared" si="1"/>
        <v>1</v>
      </c>
    </row>
    <row r="49" ht="15.75" customHeight="1">
      <c r="A49" s="61"/>
      <c r="B49" s="54" t="s">
        <v>224</v>
      </c>
      <c r="C49" s="61"/>
      <c r="D49" s="61" t="s">
        <v>317</v>
      </c>
      <c r="E49" s="53">
        <f t="shared" si="1"/>
        <v>1</v>
      </c>
    </row>
    <row r="50" ht="15.75" customHeight="1">
      <c r="A50" s="61"/>
      <c r="B50" s="54" t="s">
        <v>231</v>
      </c>
      <c r="C50" s="61"/>
      <c r="D50" s="61" t="s">
        <v>317</v>
      </c>
      <c r="E50" s="53">
        <f t="shared" si="1"/>
        <v>1</v>
      </c>
    </row>
    <row r="51" ht="15.75" customHeight="1">
      <c r="A51" s="61"/>
      <c r="B51" s="54" t="s">
        <v>110</v>
      </c>
      <c r="C51" s="61"/>
      <c r="D51" s="61" t="s">
        <v>317</v>
      </c>
      <c r="E51" s="53">
        <f t="shared" si="1"/>
        <v>1</v>
      </c>
    </row>
    <row r="52" ht="15.75" customHeight="1">
      <c r="A52" s="61"/>
      <c r="B52" s="54" t="s">
        <v>25</v>
      </c>
      <c r="C52" s="61"/>
      <c r="D52" s="61" t="s">
        <v>317</v>
      </c>
      <c r="E52" s="53">
        <f t="shared" si="1"/>
        <v>1</v>
      </c>
    </row>
    <row r="53" ht="15.75" customHeight="1">
      <c r="A53" s="61"/>
      <c r="B53" s="54" t="s">
        <v>78</v>
      </c>
      <c r="C53" s="61"/>
      <c r="D53" s="61" t="s">
        <v>318</v>
      </c>
      <c r="E53" s="53">
        <f t="shared" si="1"/>
        <v>0</v>
      </c>
    </row>
    <row r="54" ht="15.75" customHeight="1">
      <c r="A54" s="61"/>
      <c r="B54" s="54" t="s">
        <v>76</v>
      </c>
      <c r="C54" s="61"/>
      <c r="D54" s="61" t="s">
        <v>317</v>
      </c>
      <c r="E54" s="53">
        <f t="shared" si="1"/>
        <v>1</v>
      </c>
    </row>
    <row r="55" ht="15.75" customHeight="1">
      <c r="A55" s="61"/>
      <c r="B55" s="54" t="s">
        <v>249</v>
      </c>
      <c r="C55" s="61"/>
      <c r="D55" s="61" t="s">
        <v>317</v>
      </c>
      <c r="E55" s="53">
        <f t="shared" si="1"/>
        <v>1</v>
      </c>
    </row>
    <row r="56" ht="15.75" customHeight="1">
      <c r="A56" s="61"/>
      <c r="B56" s="54" t="s">
        <v>18</v>
      </c>
      <c r="C56" s="61"/>
      <c r="D56" s="61" t="s">
        <v>318</v>
      </c>
      <c r="E56" s="53">
        <f t="shared" si="1"/>
        <v>0</v>
      </c>
    </row>
    <row r="57" ht="15.75" customHeight="1">
      <c r="A57" s="61"/>
      <c r="B57" s="61"/>
      <c r="C57" s="61"/>
      <c r="D57" s="61"/>
    </row>
    <row r="58" ht="15.75" customHeight="1">
      <c r="A58" s="61"/>
      <c r="B58" s="61"/>
      <c r="C58" s="61"/>
      <c r="D58" s="61"/>
    </row>
    <row r="59" ht="15.75" customHeight="1">
      <c r="A59" s="61"/>
      <c r="B59" s="61"/>
      <c r="C59" s="61"/>
      <c r="D59" s="61"/>
    </row>
    <row r="60" ht="15.75" customHeight="1">
      <c r="A60" s="61"/>
      <c r="B60" s="61"/>
      <c r="C60" s="61"/>
      <c r="D60" s="61"/>
    </row>
    <row r="61" ht="15.75" customHeight="1">
      <c r="A61" s="61"/>
      <c r="B61" s="61"/>
      <c r="C61" s="61"/>
      <c r="D61" s="61"/>
    </row>
    <row r="62" ht="15.75" customHeight="1">
      <c r="A62" s="61"/>
      <c r="B62" s="61"/>
      <c r="C62" s="61"/>
      <c r="D62" s="61"/>
    </row>
    <row r="63" ht="15.75" customHeight="1">
      <c r="A63" s="61"/>
      <c r="B63" s="61"/>
      <c r="C63" s="61"/>
      <c r="D63" s="61"/>
    </row>
    <row r="64" ht="15.75" customHeight="1">
      <c r="A64" s="61"/>
      <c r="B64" s="61"/>
      <c r="C64" s="61"/>
      <c r="D64" s="61"/>
    </row>
    <row r="65" ht="15.75" customHeight="1">
      <c r="A65" s="61"/>
      <c r="B65" s="61"/>
      <c r="C65" s="61"/>
      <c r="D65" s="61"/>
    </row>
    <row r="66" ht="15.75" customHeight="1">
      <c r="A66" s="61"/>
      <c r="B66" s="61"/>
      <c r="C66" s="61"/>
      <c r="D66" s="61"/>
    </row>
    <row r="67" ht="15.75" customHeight="1">
      <c r="A67" s="61"/>
      <c r="B67" s="61"/>
      <c r="C67" s="61"/>
      <c r="D67" s="61"/>
    </row>
    <row r="68" ht="15.75" customHeight="1">
      <c r="A68" s="61"/>
      <c r="B68" s="61"/>
      <c r="C68" s="61"/>
      <c r="D68" s="61"/>
    </row>
    <row r="69" ht="15.75" customHeight="1">
      <c r="A69" s="61"/>
      <c r="B69" s="61"/>
      <c r="C69" s="61"/>
      <c r="D69" s="61"/>
    </row>
    <row r="70" ht="15.75" customHeight="1">
      <c r="A70" s="61"/>
      <c r="B70" s="61"/>
      <c r="C70" s="61"/>
      <c r="D70" s="61"/>
    </row>
    <row r="71" ht="15.75" customHeight="1">
      <c r="A71" s="61"/>
      <c r="B71" s="61"/>
      <c r="C71" s="61"/>
      <c r="D71" s="61"/>
    </row>
    <row r="72" ht="15.75" customHeight="1">
      <c r="A72" s="61"/>
      <c r="B72" s="61"/>
      <c r="C72" s="61"/>
      <c r="D72" s="61"/>
    </row>
    <row r="73" ht="15.75" customHeight="1">
      <c r="A73" s="61"/>
      <c r="B73" s="61"/>
      <c r="C73" s="61"/>
      <c r="D73" s="61"/>
    </row>
    <row r="74" ht="15.75" customHeight="1">
      <c r="A74" s="61"/>
      <c r="B74" s="61"/>
      <c r="C74" s="61"/>
      <c r="D74" s="61"/>
    </row>
    <row r="75" ht="15.75" customHeight="1">
      <c r="A75" s="61"/>
      <c r="B75" s="61"/>
      <c r="C75" s="61"/>
      <c r="D75" s="61"/>
    </row>
    <row r="76" ht="15.75" customHeight="1">
      <c r="A76" s="61"/>
      <c r="B76" s="61"/>
      <c r="C76" s="61"/>
      <c r="D76" s="61"/>
    </row>
    <row r="77" ht="15.75" customHeight="1">
      <c r="A77" s="61"/>
      <c r="B77" s="61"/>
      <c r="C77" s="61"/>
      <c r="D77" s="61"/>
    </row>
    <row r="78" ht="15.75" customHeight="1">
      <c r="A78" s="61"/>
      <c r="B78" s="61"/>
      <c r="C78" s="61"/>
      <c r="D78" s="61"/>
    </row>
    <row r="79" ht="15.75" customHeight="1">
      <c r="A79" s="61"/>
      <c r="B79" s="61"/>
      <c r="C79" s="61"/>
      <c r="D79" s="61"/>
    </row>
    <row r="80" ht="15.75" customHeight="1">
      <c r="A80" s="61"/>
      <c r="B80" s="61"/>
      <c r="C80" s="61"/>
      <c r="D80" s="61"/>
    </row>
    <row r="81" ht="15.75" customHeight="1">
      <c r="A81" s="61"/>
      <c r="B81" s="61"/>
      <c r="C81" s="61"/>
      <c r="D81" s="61"/>
    </row>
    <row r="82" ht="15.75" customHeight="1">
      <c r="A82" s="61"/>
      <c r="B82" s="61"/>
      <c r="C82" s="61"/>
      <c r="D82" s="61"/>
    </row>
    <row r="83" ht="15.75" customHeight="1">
      <c r="A83" s="61"/>
      <c r="B83" s="61"/>
      <c r="C83" s="61"/>
      <c r="D83" s="61"/>
    </row>
    <row r="84" ht="15.75" customHeight="1">
      <c r="A84" s="61"/>
      <c r="B84" s="61"/>
      <c r="C84" s="61"/>
      <c r="D84" s="61"/>
    </row>
    <row r="85" ht="15.75" customHeight="1">
      <c r="A85" s="61"/>
      <c r="B85" s="61"/>
      <c r="C85" s="61"/>
      <c r="D85" s="61"/>
    </row>
    <row r="86" ht="15.75" customHeight="1">
      <c r="A86" s="61"/>
      <c r="B86" s="61"/>
      <c r="C86" s="61"/>
      <c r="D86" s="61"/>
    </row>
    <row r="87" ht="15.75" customHeight="1">
      <c r="A87" s="61"/>
      <c r="B87" s="61"/>
      <c r="C87" s="61"/>
      <c r="D87" s="61"/>
    </row>
    <row r="88" ht="15.75" customHeight="1">
      <c r="A88" s="61"/>
      <c r="B88" s="61"/>
      <c r="C88" s="61"/>
      <c r="D88" s="61"/>
    </row>
    <row r="89" ht="15.75" customHeight="1">
      <c r="A89" s="61"/>
      <c r="B89" s="61"/>
      <c r="C89" s="61"/>
      <c r="D89" s="61"/>
    </row>
    <row r="90" ht="15.75" customHeight="1">
      <c r="A90" s="61"/>
      <c r="B90" s="61"/>
      <c r="C90" s="61"/>
      <c r="D90" s="61"/>
    </row>
    <row r="91" ht="15.75" customHeight="1">
      <c r="A91" s="61"/>
      <c r="B91" s="61"/>
      <c r="C91" s="61"/>
      <c r="D91" s="61"/>
    </row>
    <row r="92" ht="15.75" customHeight="1">
      <c r="A92" s="61"/>
      <c r="B92" s="61"/>
      <c r="C92" s="61"/>
      <c r="D92" s="61"/>
    </row>
    <row r="93" ht="15.75" customHeight="1">
      <c r="A93" s="61"/>
      <c r="B93" s="61"/>
      <c r="C93" s="61"/>
      <c r="D93" s="61"/>
    </row>
    <row r="94" ht="15.75" customHeight="1">
      <c r="A94" s="61"/>
      <c r="B94" s="61"/>
      <c r="C94" s="61"/>
      <c r="D94" s="61"/>
    </row>
    <row r="95" ht="15.75" customHeight="1">
      <c r="A95" s="61"/>
      <c r="B95" s="61"/>
      <c r="C95" s="61"/>
      <c r="D95" s="61"/>
    </row>
    <row r="96" ht="15.75" customHeight="1">
      <c r="A96" s="61"/>
      <c r="B96" s="61"/>
      <c r="C96" s="61"/>
      <c r="D96" s="61"/>
    </row>
    <row r="97" ht="15.75" customHeight="1">
      <c r="A97" s="61"/>
      <c r="B97" s="61"/>
      <c r="C97" s="61"/>
      <c r="D97" s="61"/>
    </row>
    <row r="98" ht="15.75" customHeight="1">
      <c r="A98" s="61"/>
      <c r="B98" s="61"/>
      <c r="C98" s="61"/>
      <c r="D98" s="61"/>
    </row>
    <row r="99" ht="15.75" customHeight="1">
      <c r="A99" s="61"/>
      <c r="B99" s="61"/>
      <c r="C99" s="61"/>
      <c r="D99" s="61"/>
    </row>
    <row r="100" ht="15.75" customHeight="1">
      <c r="A100" s="61"/>
      <c r="B100" s="61"/>
      <c r="C100" s="61"/>
      <c r="D100" s="61"/>
    </row>
    <row r="101" ht="15.75" customHeight="1">
      <c r="A101" s="61"/>
      <c r="B101" s="61"/>
      <c r="C101" s="61"/>
      <c r="D101" s="61"/>
    </row>
    <row r="102" ht="15.75" customHeight="1">
      <c r="A102" s="61"/>
      <c r="B102" s="61"/>
      <c r="C102" s="61"/>
      <c r="D102" s="61"/>
    </row>
    <row r="103" ht="15.75" customHeight="1">
      <c r="A103" s="61"/>
      <c r="B103" s="61"/>
      <c r="C103" s="61"/>
      <c r="D103" s="61"/>
    </row>
    <row r="104" ht="15.75" customHeight="1">
      <c r="A104" s="61"/>
      <c r="B104" s="61"/>
      <c r="C104" s="61"/>
      <c r="D104" s="61"/>
    </row>
    <row r="105" ht="15.75" customHeight="1">
      <c r="A105" s="61"/>
      <c r="B105" s="61"/>
      <c r="C105" s="61"/>
      <c r="D105" s="61"/>
    </row>
    <row r="106" ht="15.75" customHeight="1">
      <c r="A106" s="61"/>
      <c r="B106" s="61"/>
      <c r="C106" s="61"/>
      <c r="D106" s="61"/>
    </row>
    <row r="107" ht="15.75" customHeight="1">
      <c r="A107" s="61"/>
      <c r="B107" s="61"/>
      <c r="C107" s="61"/>
      <c r="D107" s="61"/>
    </row>
    <row r="108" ht="15.75" customHeight="1">
      <c r="A108" s="61"/>
      <c r="B108" s="61"/>
      <c r="C108" s="61"/>
      <c r="D108" s="61"/>
    </row>
    <row r="109" ht="15.75" customHeight="1">
      <c r="A109" s="61"/>
      <c r="B109" s="61"/>
      <c r="C109" s="61"/>
      <c r="D109" s="61"/>
    </row>
    <row r="110" ht="15.75" customHeight="1">
      <c r="A110" s="61"/>
      <c r="B110" s="61"/>
      <c r="C110" s="61"/>
      <c r="D110" s="61"/>
    </row>
    <row r="111" ht="15.75" customHeight="1">
      <c r="A111" s="61"/>
      <c r="B111" s="61"/>
      <c r="C111" s="61"/>
      <c r="D111" s="61"/>
    </row>
    <row r="112" ht="15.75" customHeight="1">
      <c r="A112" s="61"/>
      <c r="B112" s="61"/>
      <c r="C112" s="61"/>
      <c r="D112" s="61"/>
    </row>
    <row r="113" ht="15.75" customHeight="1">
      <c r="A113" s="61"/>
      <c r="B113" s="61"/>
      <c r="C113" s="61"/>
      <c r="D113" s="61"/>
    </row>
    <row r="114" ht="15.75" customHeight="1">
      <c r="A114" s="61"/>
      <c r="B114" s="61"/>
      <c r="C114" s="61"/>
      <c r="D114" s="61"/>
    </row>
    <row r="115" ht="15.75" customHeight="1">
      <c r="A115" s="61"/>
      <c r="B115" s="61"/>
      <c r="C115" s="61"/>
      <c r="D115" s="61"/>
    </row>
    <row r="116" ht="15.75" customHeight="1">
      <c r="A116" s="61"/>
      <c r="B116" s="61"/>
      <c r="C116" s="61"/>
      <c r="D116" s="61"/>
    </row>
    <row r="117" ht="15.75" customHeight="1">
      <c r="A117" s="61"/>
      <c r="B117" s="61"/>
      <c r="C117" s="61"/>
      <c r="D117" s="61"/>
    </row>
    <row r="118" ht="15.75" customHeight="1">
      <c r="A118" s="61"/>
      <c r="B118" s="61"/>
      <c r="C118" s="61"/>
      <c r="D118" s="61"/>
    </row>
    <row r="119" ht="15.75" customHeight="1">
      <c r="A119" s="61"/>
      <c r="B119" s="61"/>
      <c r="C119" s="61"/>
      <c r="D119" s="61"/>
    </row>
    <row r="120" ht="15.75" customHeight="1">
      <c r="A120" s="61"/>
      <c r="B120" s="61"/>
      <c r="C120" s="61"/>
      <c r="D120" s="61"/>
    </row>
    <row r="121" ht="15.75" customHeight="1">
      <c r="A121" s="61"/>
      <c r="B121" s="61"/>
      <c r="C121" s="61"/>
      <c r="D121" s="61"/>
    </row>
    <row r="122" ht="15.75" customHeight="1">
      <c r="A122" s="61"/>
      <c r="B122" s="61"/>
      <c r="C122" s="61"/>
      <c r="D122" s="61"/>
    </row>
    <row r="123" ht="15.75" customHeight="1">
      <c r="A123" s="61"/>
      <c r="B123" s="61"/>
      <c r="C123" s="61"/>
      <c r="D123" s="61"/>
    </row>
    <row r="124" ht="15.75" customHeight="1">
      <c r="A124" s="61"/>
      <c r="B124" s="61"/>
      <c r="C124" s="61"/>
      <c r="D124" s="61"/>
    </row>
    <row r="125" ht="15.75" customHeight="1">
      <c r="A125" s="61"/>
      <c r="B125" s="61"/>
      <c r="C125" s="61"/>
      <c r="D125" s="61"/>
    </row>
    <row r="126" ht="15.75" customHeight="1">
      <c r="A126" s="61"/>
      <c r="B126" s="61"/>
      <c r="C126" s="61"/>
      <c r="D126" s="61"/>
    </row>
    <row r="127" ht="15.75" customHeight="1">
      <c r="A127" s="61"/>
      <c r="B127" s="61"/>
      <c r="C127" s="61"/>
      <c r="D127" s="61"/>
    </row>
    <row r="128" ht="15.75" customHeight="1">
      <c r="A128" s="61"/>
      <c r="B128" s="61"/>
      <c r="C128" s="61"/>
      <c r="D128" s="61"/>
    </row>
    <row r="129" ht="15.75" customHeight="1">
      <c r="A129" s="61"/>
      <c r="B129" s="61"/>
      <c r="C129" s="61"/>
      <c r="D129" s="61"/>
    </row>
    <row r="130" ht="15.75" customHeight="1">
      <c r="A130" s="61"/>
      <c r="B130" s="61"/>
      <c r="C130" s="61"/>
      <c r="D130" s="61"/>
    </row>
    <row r="131" ht="15.75" customHeight="1">
      <c r="A131" s="61"/>
      <c r="B131" s="61"/>
      <c r="C131" s="61"/>
      <c r="D131" s="61"/>
    </row>
    <row r="132" ht="15.75" customHeight="1">
      <c r="A132" s="61"/>
      <c r="B132" s="61"/>
      <c r="C132" s="61"/>
      <c r="D132" s="61"/>
    </row>
    <row r="133" ht="15.75" customHeight="1">
      <c r="A133" s="61"/>
      <c r="B133" s="61"/>
      <c r="C133" s="61"/>
      <c r="D133" s="61"/>
    </row>
    <row r="134" ht="15.75" customHeight="1">
      <c r="A134" s="61"/>
      <c r="B134" s="61"/>
      <c r="C134" s="61"/>
      <c r="D134" s="61"/>
    </row>
    <row r="135" ht="15.75" customHeight="1">
      <c r="A135" s="61"/>
      <c r="B135" s="61"/>
      <c r="C135" s="61"/>
      <c r="D135" s="61"/>
    </row>
    <row r="136" ht="15.75" customHeight="1">
      <c r="A136" s="61"/>
      <c r="B136" s="61"/>
      <c r="C136" s="61"/>
      <c r="D136" s="61"/>
    </row>
    <row r="137" ht="15.75" customHeight="1">
      <c r="A137" s="61"/>
      <c r="B137" s="61"/>
      <c r="C137" s="61"/>
      <c r="D137" s="61"/>
    </row>
    <row r="138" ht="15.75" customHeight="1">
      <c r="A138" s="61"/>
      <c r="B138" s="61"/>
      <c r="C138" s="61"/>
      <c r="D138" s="61"/>
    </row>
    <row r="139" ht="15.75" customHeight="1">
      <c r="A139" s="61"/>
      <c r="B139" s="61"/>
      <c r="C139" s="61"/>
      <c r="D139" s="61"/>
    </row>
    <row r="140" ht="15.75" customHeight="1">
      <c r="A140" s="61"/>
      <c r="B140" s="61"/>
      <c r="C140" s="61"/>
      <c r="D140" s="61"/>
    </row>
    <row r="141" ht="15.75" customHeight="1">
      <c r="A141" s="61"/>
      <c r="B141" s="61"/>
      <c r="C141" s="61"/>
      <c r="D141" s="61"/>
    </row>
    <row r="142" ht="15.75" customHeight="1">
      <c r="A142" s="61"/>
      <c r="B142" s="61"/>
      <c r="C142" s="61"/>
      <c r="D142" s="61"/>
    </row>
    <row r="143" ht="15.75" customHeight="1">
      <c r="A143" s="61"/>
      <c r="B143" s="61"/>
      <c r="C143" s="61"/>
      <c r="D143" s="61"/>
    </row>
    <row r="144" ht="15.75" customHeight="1">
      <c r="A144" s="61"/>
      <c r="B144" s="61"/>
      <c r="C144" s="61"/>
      <c r="D144" s="61"/>
    </row>
    <row r="145" ht="15.75" customHeight="1">
      <c r="A145" s="61"/>
      <c r="B145" s="61"/>
      <c r="C145" s="61"/>
      <c r="D145" s="61"/>
    </row>
    <row r="146" ht="15.75" customHeight="1">
      <c r="A146" s="61"/>
      <c r="B146" s="61"/>
      <c r="C146" s="61"/>
      <c r="D146" s="61"/>
    </row>
    <row r="147" ht="15.75" customHeight="1">
      <c r="A147" s="61"/>
      <c r="B147" s="61"/>
      <c r="C147" s="61"/>
      <c r="D147" s="61"/>
    </row>
    <row r="148" ht="15.75" customHeight="1">
      <c r="A148" s="61"/>
      <c r="B148" s="61"/>
      <c r="C148" s="61"/>
      <c r="D148" s="61"/>
    </row>
    <row r="149" ht="15.75" customHeight="1">
      <c r="A149" s="61"/>
      <c r="B149" s="61"/>
      <c r="C149" s="61"/>
      <c r="D149" s="61"/>
    </row>
    <row r="150" ht="15.75" customHeight="1">
      <c r="A150" s="61"/>
      <c r="B150" s="61"/>
      <c r="C150" s="61"/>
      <c r="D150" s="61"/>
    </row>
    <row r="151" ht="15.75" customHeight="1">
      <c r="A151" s="61"/>
      <c r="B151" s="61"/>
      <c r="C151" s="61"/>
      <c r="D151" s="61"/>
    </row>
    <row r="152" ht="15.75" customHeight="1">
      <c r="A152" s="61"/>
      <c r="B152" s="61"/>
      <c r="C152" s="61"/>
      <c r="D152" s="61"/>
    </row>
    <row r="153" ht="15.75" customHeight="1">
      <c r="A153" s="61"/>
      <c r="B153" s="61"/>
      <c r="C153" s="61"/>
      <c r="D153" s="61"/>
    </row>
    <row r="154" ht="15.75" customHeight="1">
      <c r="A154" s="61"/>
      <c r="B154" s="61"/>
      <c r="C154" s="61"/>
      <c r="D154" s="61"/>
    </row>
    <row r="155" ht="15.75" customHeight="1">
      <c r="A155" s="61"/>
      <c r="B155" s="61"/>
      <c r="C155" s="61"/>
      <c r="D155" s="61"/>
    </row>
    <row r="156" ht="15.75" customHeight="1">
      <c r="A156" s="61"/>
      <c r="B156" s="61"/>
      <c r="C156" s="61"/>
      <c r="D156" s="61"/>
    </row>
    <row r="157" ht="15.75" customHeight="1">
      <c r="A157" s="61"/>
      <c r="B157" s="61"/>
      <c r="C157" s="61"/>
      <c r="D157" s="61"/>
    </row>
    <row r="158" ht="15.75" customHeight="1">
      <c r="A158" s="61"/>
      <c r="B158" s="61"/>
      <c r="C158" s="61"/>
      <c r="D158" s="61"/>
    </row>
    <row r="159" ht="15.75" customHeight="1">
      <c r="A159" s="61"/>
      <c r="B159" s="61"/>
      <c r="C159" s="61"/>
      <c r="D159" s="61"/>
    </row>
    <row r="160" ht="15.75" customHeight="1">
      <c r="A160" s="61"/>
      <c r="B160" s="61"/>
      <c r="C160" s="61"/>
      <c r="D160" s="61"/>
    </row>
    <row r="161" ht="15.75" customHeight="1">
      <c r="A161" s="61"/>
      <c r="B161" s="61"/>
      <c r="C161" s="61"/>
      <c r="D161" s="61"/>
    </row>
    <row r="162" ht="15.75" customHeight="1">
      <c r="A162" s="61"/>
      <c r="B162" s="61"/>
      <c r="C162" s="61"/>
      <c r="D162" s="61"/>
    </row>
    <row r="163" ht="15.75" customHeight="1">
      <c r="A163" s="61"/>
      <c r="B163" s="61"/>
      <c r="C163" s="61"/>
      <c r="D163" s="61"/>
    </row>
    <row r="164" ht="15.75" customHeight="1">
      <c r="A164" s="61"/>
      <c r="B164" s="61"/>
      <c r="C164" s="61"/>
      <c r="D164" s="61"/>
    </row>
    <row r="165" ht="15.75" customHeight="1">
      <c r="A165" s="61"/>
      <c r="B165" s="61"/>
      <c r="C165" s="61"/>
      <c r="D165" s="61"/>
    </row>
    <row r="166" ht="15.75" customHeight="1">
      <c r="A166" s="61"/>
      <c r="B166" s="61"/>
      <c r="C166" s="61"/>
      <c r="D166" s="61"/>
    </row>
    <row r="167" ht="15.75" customHeight="1">
      <c r="A167" s="61"/>
      <c r="B167" s="61"/>
      <c r="C167" s="61"/>
      <c r="D167" s="61"/>
    </row>
    <row r="168" ht="15.75" customHeight="1">
      <c r="A168" s="61"/>
      <c r="B168" s="61"/>
      <c r="C168" s="61"/>
      <c r="D168" s="61"/>
    </row>
    <row r="169" ht="15.75" customHeight="1">
      <c r="A169" s="61"/>
      <c r="B169" s="61"/>
      <c r="C169" s="61"/>
      <c r="D169" s="61"/>
    </row>
    <row r="170" ht="15.75" customHeight="1">
      <c r="A170" s="61"/>
      <c r="B170" s="61"/>
      <c r="C170" s="61"/>
      <c r="D170" s="61"/>
    </row>
    <row r="171" ht="15.75" customHeight="1">
      <c r="A171" s="61"/>
      <c r="B171" s="61"/>
      <c r="C171" s="61"/>
      <c r="D171" s="61"/>
    </row>
    <row r="172" ht="15.75" customHeight="1">
      <c r="A172" s="61"/>
      <c r="B172" s="61"/>
      <c r="C172" s="61"/>
      <c r="D172" s="61"/>
    </row>
    <row r="173" ht="15.75" customHeight="1">
      <c r="A173" s="61"/>
      <c r="B173" s="61"/>
      <c r="C173" s="61"/>
      <c r="D173" s="61"/>
    </row>
    <row r="174" ht="15.75" customHeight="1">
      <c r="A174" s="61"/>
      <c r="B174" s="61"/>
      <c r="C174" s="61"/>
      <c r="D174" s="61"/>
    </row>
    <row r="175" ht="15.75" customHeight="1">
      <c r="A175" s="61"/>
      <c r="B175" s="61"/>
      <c r="C175" s="61"/>
      <c r="D175" s="61"/>
    </row>
    <row r="176" ht="15.75" customHeight="1">
      <c r="A176" s="61"/>
      <c r="B176" s="61"/>
      <c r="C176" s="61"/>
      <c r="D176" s="61"/>
    </row>
    <row r="177" ht="15.75" customHeight="1">
      <c r="A177" s="61"/>
      <c r="B177" s="61"/>
      <c r="C177" s="61"/>
      <c r="D177" s="61"/>
    </row>
    <row r="178" ht="15.75" customHeight="1">
      <c r="A178" s="61"/>
      <c r="B178" s="61"/>
      <c r="C178" s="61"/>
      <c r="D178" s="61"/>
    </row>
    <row r="179" ht="15.75" customHeight="1">
      <c r="A179" s="61"/>
      <c r="B179" s="61"/>
      <c r="C179" s="61"/>
      <c r="D179" s="61"/>
    </row>
    <row r="180" ht="15.75" customHeight="1">
      <c r="A180" s="61"/>
      <c r="B180" s="61"/>
      <c r="C180" s="61"/>
      <c r="D180" s="61"/>
    </row>
    <row r="181" ht="15.75" customHeight="1">
      <c r="A181" s="61"/>
      <c r="B181" s="61"/>
      <c r="C181" s="61"/>
      <c r="D181" s="61"/>
    </row>
    <row r="182" ht="15.75" customHeight="1">
      <c r="A182" s="61"/>
      <c r="B182" s="61"/>
      <c r="C182" s="61"/>
      <c r="D182" s="61"/>
    </row>
    <row r="183" ht="15.75" customHeight="1">
      <c r="A183" s="61"/>
      <c r="B183" s="61"/>
      <c r="C183" s="61"/>
      <c r="D183" s="61"/>
    </row>
    <row r="184" ht="15.75" customHeight="1">
      <c r="A184" s="61"/>
      <c r="B184" s="61"/>
      <c r="C184" s="61"/>
      <c r="D184" s="61"/>
    </row>
    <row r="185" ht="15.75" customHeight="1">
      <c r="A185" s="61"/>
      <c r="B185" s="61"/>
      <c r="C185" s="61"/>
      <c r="D185" s="61"/>
    </row>
    <row r="186" ht="15.75" customHeight="1">
      <c r="A186" s="61"/>
      <c r="B186" s="61"/>
      <c r="C186" s="61"/>
      <c r="D186" s="61"/>
    </row>
    <row r="187" ht="15.75" customHeight="1">
      <c r="A187" s="61"/>
      <c r="B187" s="61"/>
      <c r="C187" s="61"/>
      <c r="D187" s="61"/>
    </row>
    <row r="188" ht="15.75" customHeight="1">
      <c r="A188" s="61"/>
      <c r="B188" s="61"/>
      <c r="C188" s="61"/>
      <c r="D188" s="61"/>
    </row>
    <row r="189" ht="15.75" customHeight="1">
      <c r="A189" s="61"/>
      <c r="B189" s="61"/>
      <c r="C189" s="61"/>
      <c r="D189" s="61"/>
    </row>
    <row r="190" ht="15.75" customHeight="1">
      <c r="A190" s="61"/>
      <c r="B190" s="61"/>
      <c r="C190" s="61"/>
      <c r="D190" s="61"/>
    </row>
    <row r="191" ht="15.75" customHeight="1">
      <c r="A191" s="61"/>
      <c r="B191" s="61"/>
      <c r="C191" s="61"/>
      <c r="D191" s="61"/>
    </row>
    <row r="192" ht="15.75" customHeight="1">
      <c r="A192" s="61"/>
      <c r="B192" s="61"/>
      <c r="C192" s="61"/>
      <c r="D192" s="61"/>
    </row>
    <row r="193" ht="15.75" customHeight="1">
      <c r="A193" s="61"/>
      <c r="B193" s="61"/>
      <c r="C193" s="61"/>
      <c r="D193" s="61"/>
    </row>
    <row r="194" ht="15.75" customHeight="1">
      <c r="A194" s="61"/>
      <c r="B194" s="61"/>
      <c r="C194" s="61"/>
      <c r="D194" s="61"/>
    </row>
    <row r="195" ht="15.75" customHeight="1">
      <c r="A195" s="61"/>
      <c r="B195" s="61"/>
      <c r="C195" s="61"/>
      <c r="D195" s="61"/>
    </row>
    <row r="196" ht="15.75" customHeight="1">
      <c r="A196" s="61"/>
      <c r="B196" s="61"/>
      <c r="C196" s="61"/>
      <c r="D196" s="61"/>
    </row>
    <row r="197" ht="15.75" customHeight="1">
      <c r="A197" s="61"/>
      <c r="B197" s="61"/>
      <c r="C197" s="61"/>
      <c r="D197" s="61"/>
    </row>
    <row r="198" ht="15.75" customHeight="1">
      <c r="A198" s="61"/>
      <c r="B198" s="61"/>
      <c r="C198" s="61"/>
      <c r="D198" s="61"/>
    </row>
    <row r="199" ht="15.75" customHeight="1">
      <c r="A199" s="61"/>
      <c r="B199" s="61"/>
      <c r="C199" s="61"/>
      <c r="D199" s="61"/>
    </row>
    <row r="200" ht="15.75" customHeight="1">
      <c r="A200" s="61"/>
      <c r="B200" s="61"/>
      <c r="C200" s="61"/>
      <c r="D200" s="61"/>
    </row>
    <row r="201" ht="15.75" customHeight="1">
      <c r="A201" s="61"/>
      <c r="B201" s="61"/>
      <c r="C201" s="61"/>
      <c r="D201" s="61"/>
    </row>
    <row r="202" ht="15.75" customHeight="1">
      <c r="A202" s="61"/>
      <c r="B202" s="61"/>
      <c r="C202" s="61"/>
      <c r="D202" s="61"/>
    </row>
    <row r="203" ht="15.75" customHeight="1">
      <c r="A203" s="61"/>
      <c r="B203" s="61"/>
      <c r="C203" s="61"/>
      <c r="D203" s="61"/>
    </row>
    <row r="204" ht="15.75" customHeight="1">
      <c r="A204" s="61"/>
      <c r="B204" s="61"/>
      <c r="C204" s="61"/>
      <c r="D204" s="61"/>
    </row>
    <row r="205" ht="15.75" customHeight="1">
      <c r="A205" s="61"/>
      <c r="B205" s="61"/>
      <c r="C205" s="61"/>
      <c r="D205" s="61"/>
    </row>
    <row r="206" ht="15.75" customHeight="1">
      <c r="A206" s="61"/>
      <c r="B206" s="61"/>
      <c r="C206" s="61"/>
      <c r="D206" s="61"/>
    </row>
    <row r="207" ht="15.75" customHeight="1">
      <c r="A207" s="61"/>
      <c r="B207" s="61"/>
      <c r="C207" s="61"/>
      <c r="D207" s="61"/>
    </row>
    <row r="208" ht="15.75" customHeight="1">
      <c r="A208" s="61"/>
      <c r="B208" s="61"/>
      <c r="C208" s="61"/>
      <c r="D208" s="61"/>
    </row>
    <row r="209" ht="15.75" customHeight="1">
      <c r="A209" s="61"/>
      <c r="B209" s="61"/>
      <c r="C209" s="61"/>
      <c r="D209" s="61"/>
    </row>
    <row r="210" ht="15.75" customHeight="1">
      <c r="A210" s="61"/>
      <c r="B210" s="61"/>
      <c r="C210" s="61"/>
      <c r="D210" s="61"/>
    </row>
    <row r="211" ht="15.75" customHeight="1">
      <c r="A211" s="61"/>
      <c r="B211" s="61"/>
      <c r="C211" s="61"/>
      <c r="D211" s="61"/>
    </row>
    <row r="212" ht="15.75" customHeight="1">
      <c r="A212" s="61"/>
      <c r="B212" s="61"/>
      <c r="C212" s="61"/>
      <c r="D212" s="61"/>
    </row>
    <row r="213" ht="15.75" customHeight="1">
      <c r="A213" s="61"/>
      <c r="B213" s="61"/>
      <c r="C213" s="61"/>
      <c r="D213" s="61"/>
    </row>
    <row r="214" ht="15.75" customHeight="1">
      <c r="A214" s="61"/>
      <c r="B214" s="61"/>
      <c r="C214" s="61"/>
      <c r="D214" s="61"/>
    </row>
    <row r="215" ht="15.75" customHeight="1">
      <c r="A215" s="61"/>
      <c r="B215" s="61"/>
      <c r="C215" s="61"/>
      <c r="D215" s="61"/>
    </row>
    <row r="216" ht="15.75" customHeight="1">
      <c r="A216" s="61"/>
      <c r="B216" s="61"/>
      <c r="C216" s="61"/>
      <c r="D216" s="61"/>
    </row>
    <row r="217" ht="15.75" customHeight="1">
      <c r="A217" s="61"/>
      <c r="B217" s="61"/>
      <c r="C217" s="61"/>
      <c r="D217" s="61"/>
    </row>
    <row r="218" ht="15.75" customHeight="1">
      <c r="A218" s="61"/>
      <c r="B218" s="61"/>
      <c r="C218" s="61"/>
      <c r="D218" s="61"/>
    </row>
    <row r="219" ht="15.75" customHeight="1">
      <c r="A219" s="61"/>
      <c r="B219" s="61"/>
      <c r="C219" s="61"/>
      <c r="D219" s="61"/>
    </row>
    <row r="220" ht="15.75" customHeight="1">
      <c r="A220" s="61"/>
      <c r="B220" s="61"/>
      <c r="C220" s="61"/>
      <c r="D220" s="61"/>
    </row>
    <row r="221" ht="15.75" customHeight="1">
      <c r="A221" s="61"/>
      <c r="B221" s="61"/>
      <c r="C221" s="61"/>
      <c r="D221" s="61"/>
    </row>
    <row r="222" ht="15.75" customHeight="1">
      <c r="A222" s="61"/>
      <c r="B222" s="61"/>
      <c r="C222" s="61"/>
      <c r="D222" s="61"/>
    </row>
    <row r="223" ht="15.75" customHeight="1">
      <c r="A223" s="61"/>
      <c r="B223" s="61"/>
      <c r="C223" s="61"/>
      <c r="D223" s="61"/>
    </row>
    <row r="224" ht="15.75" customHeight="1">
      <c r="A224" s="61"/>
      <c r="B224" s="61"/>
      <c r="C224" s="61"/>
      <c r="D224" s="61"/>
    </row>
    <row r="225" ht="15.75" customHeight="1">
      <c r="A225" s="61"/>
      <c r="B225" s="61"/>
      <c r="C225" s="61"/>
      <c r="D225" s="61"/>
    </row>
    <row r="226" ht="15.75" customHeight="1">
      <c r="A226" s="61"/>
      <c r="B226" s="61"/>
      <c r="C226" s="61"/>
      <c r="D226" s="61"/>
    </row>
    <row r="227" ht="15.75" customHeight="1">
      <c r="A227" s="61"/>
      <c r="B227" s="61"/>
      <c r="C227" s="61"/>
      <c r="D227" s="61"/>
    </row>
    <row r="228" ht="15.75" customHeight="1">
      <c r="A228" s="61"/>
      <c r="B228" s="61"/>
      <c r="C228" s="61"/>
      <c r="D228" s="61"/>
    </row>
    <row r="229" ht="15.75" customHeight="1">
      <c r="A229" s="61"/>
      <c r="B229" s="61"/>
      <c r="C229" s="61"/>
      <c r="D229" s="61"/>
    </row>
    <row r="230" ht="15.75" customHeight="1">
      <c r="A230" s="61"/>
      <c r="B230" s="61"/>
      <c r="C230" s="61"/>
      <c r="D230" s="61"/>
    </row>
    <row r="231" ht="15.75" customHeight="1">
      <c r="A231" s="61"/>
      <c r="B231" s="61"/>
      <c r="C231" s="61"/>
      <c r="D231" s="61"/>
    </row>
    <row r="232" ht="15.75" customHeight="1">
      <c r="A232" s="61"/>
      <c r="B232" s="61"/>
      <c r="C232" s="61"/>
      <c r="D232" s="61"/>
    </row>
    <row r="233" ht="15.75" customHeight="1">
      <c r="A233" s="61"/>
      <c r="B233" s="61"/>
      <c r="C233" s="61"/>
      <c r="D233" s="61"/>
    </row>
    <row r="234" ht="15.75" customHeight="1">
      <c r="A234" s="61"/>
      <c r="B234" s="61"/>
      <c r="C234" s="61"/>
      <c r="D234" s="61"/>
    </row>
    <row r="235" ht="15.75" customHeight="1">
      <c r="A235" s="61"/>
      <c r="B235" s="61"/>
      <c r="C235" s="61"/>
      <c r="D235" s="61"/>
    </row>
    <row r="236" ht="15.75" customHeight="1">
      <c r="A236" s="61"/>
      <c r="B236" s="61"/>
      <c r="C236" s="61"/>
      <c r="D236" s="61"/>
    </row>
    <row r="237" ht="15.75" customHeight="1">
      <c r="A237" s="61"/>
      <c r="B237" s="61"/>
      <c r="C237" s="61"/>
      <c r="D237" s="61"/>
    </row>
    <row r="238" ht="15.75" customHeight="1">
      <c r="A238" s="61"/>
      <c r="B238" s="61"/>
      <c r="C238" s="61"/>
      <c r="D238" s="61"/>
    </row>
    <row r="239" ht="15.75" customHeight="1">
      <c r="A239" s="61"/>
      <c r="B239" s="61"/>
      <c r="C239" s="61"/>
      <c r="D239" s="61"/>
    </row>
    <row r="240" ht="15.75" customHeight="1">
      <c r="A240" s="61"/>
      <c r="B240" s="61"/>
      <c r="C240" s="61"/>
      <c r="D240" s="61"/>
    </row>
    <row r="241" ht="15.75" customHeight="1">
      <c r="A241" s="61"/>
      <c r="B241" s="61"/>
      <c r="C241" s="61"/>
      <c r="D241" s="61"/>
    </row>
    <row r="242" ht="15.75" customHeight="1">
      <c r="A242" s="61"/>
      <c r="B242" s="61"/>
      <c r="C242" s="61"/>
      <c r="D242" s="61"/>
    </row>
    <row r="243" ht="15.75" customHeight="1">
      <c r="A243" s="61"/>
      <c r="B243" s="61"/>
      <c r="C243" s="61"/>
      <c r="D243" s="61"/>
    </row>
    <row r="244" ht="15.75" customHeight="1">
      <c r="A244" s="61"/>
      <c r="B244" s="61"/>
      <c r="C244" s="61"/>
      <c r="D244" s="61"/>
    </row>
    <row r="245" ht="15.75" customHeight="1">
      <c r="A245" s="61"/>
      <c r="B245" s="61"/>
      <c r="C245" s="61"/>
      <c r="D245" s="61"/>
    </row>
    <row r="246" ht="15.75" customHeight="1">
      <c r="A246" s="61"/>
      <c r="B246" s="61"/>
      <c r="C246" s="61"/>
      <c r="D246" s="61"/>
    </row>
    <row r="247" ht="15.75" customHeight="1">
      <c r="A247" s="61"/>
      <c r="B247" s="61"/>
      <c r="C247" s="61"/>
      <c r="D247" s="61"/>
    </row>
    <row r="248" ht="15.75" customHeight="1">
      <c r="A248" s="61"/>
      <c r="B248" s="61"/>
      <c r="C248" s="61"/>
      <c r="D248" s="61"/>
    </row>
    <row r="249" ht="15.75" customHeight="1">
      <c r="A249" s="61"/>
      <c r="B249" s="61"/>
      <c r="C249" s="61"/>
      <c r="D249" s="61"/>
    </row>
    <row r="250" ht="15.75" customHeight="1">
      <c r="A250" s="61"/>
      <c r="B250" s="61"/>
      <c r="C250" s="61"/>
      <c r="D250" s="61"/>
    </row>
    <row r="251" ht="15.75" customHeight="1">
      <c r="A251" s="61"/>
      <c r="B251" s="61"/>
      <c r="C251" s="61"/>
      <c r="D251" s="61"/>
    </row>
    <row r="252" ht="15.75" customHeight="1">
      <c r="A252" s="61"/>
      <c r="B252" s="61"/>
      <c r="C252" s="61"/>
      <c r="D252" s="61"/>
    </row>
    <row r="253" ht="15.75" customHeight="1">
      <c r="A253" s="61"/>
      <c r="B253" s="61"/>
      <c r="C253" s="61"/>
      <c r="D253" s="61"/>
    </row>
    <row r="254" ht="15.75" customHeight="1">
      <c r="A254" s="61"/>
      <c r="B254" s="61"/>
      <c r="C254" s="61"/>
      <c r="D254" s="61"/>
    </row>
    <row r="255" ht="15.75" customHeight="1">
      <c r="A255" s="61"/>
      <c r="B255" s="61"/>
      <c r="C255" s="61"/>
      <c r="D255" s="61"/>
    </row>
    <row r="256" ht="15.75" customHeight="1">
      <c r="A256" s="61"/>
      <c r="B256" s="61"/>
      <c r="C256" s="61"/>
      <c r="D256" s="6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21.63"/>
    <col customWidth="1" min="11" max="26" width="8.63"/>
  </cols>
  <sheetData>
    <row r="1">
      <c r="A1" s="43" t="s">
        <v>6</v>
      </c>
      <c r="B1" s="53" t="s">
        <v>265</v>
      </c>
      <c r="C1" s="53" t="s">
        <v>307</v>
      </c>
      <c r="D1" s="53" t="s">
        <v>268</v>
      </c>
      <c r="E1" s="53" t="s">
        <v>305</v>
      </c>
      <c r="F1" s="53" t="s">
        <v>272</v>
      </c>
      <c r="G1" s="53" t="s">
        <v>273</v>
      </c>
      <c r="H1" s="53" t="s">
        <v>271</v>
      </c>
    </row>
    <row r="2">
      <c r="A2" s="54" t="s">
        <v>164</v>
      </c>
      <c r="B2" s="55">
        <v>1.0</v>
      </c>
      <c r="C2" s="53">
        <v>51.830000000000005</v>
      </c>
      <c r="D2" s="53">
        <v>2.0</v>
      </c>
      <c r="E2" s="53">
        <v>16.84</v>
      </c>
      <c r="F2" s="53">
        <v>1.0</v>
      </c>
      <c r="G2" s="53">
        <v>0.0</v>
      </c>
      <c r="H2" s="53">
        <v>23.33</v>
      </c>
    </row>
    <row r="3">
      <c r="A3" s="54" t="s">
        <v>166</v>
      </c>
      <c r="B3" s="55">
        <v>1.0</v>
      </c>
      <c r="C3" s="53">
        <v>86.24000000000001</v>
      </c>
      <c r="D3" s="53">
        <v>1.0</v>
      </c>
      <c r="E3" s="53">
        <v>15.43</v>
      </c>
      <c r="F3" s="53">
        <v>0.0</v>
      </c>
      <c r="G3" s="53">
        <v>0.0</v>
      </c>
      <c r="H3" s="53">
        <v>64.93</v>
      </c>
      <c r="I3" s="53" t="s">
        <v>301</v>
      </c>
      <c r="J3" s="53" t="s">
        <v>313</v>
      </c>
      <c r="K3" s="53">
        <f>SUMPRODUCT(G2:G37,E2:E37)+SUMPRODUCT(E2:E37,F2:F37)</f>
        <v>157.66</v>
      </c>
    </row>
    <row r="4">
      <c r="A4" s="54" t="s">
        <v>170</v>
      </c>
      <c r="B4" s="55">
        <v>1.0</v>
      </c>
      <c r="C4" s="53">
        <v>20.34</v>
      </c>
      <c r="D4" s="53">
        <v>1.0</v>
      </c>
      <c r="E4" s="53">
        <v>15.83</v>
      </c>
      <c r="F4" s="53">
        <v>0.0</v>
      </c>
      <c r="G4" s="53">
        <v>0.0</v>
      </c>
      <c r="H4" s="53">
        <v>105.44</v>
      </c>
      <c r="J4" s="53" t="s">
        <v>268</v>
      </c>
      <c r="K4" s="53">
        <f>SUMPRODUCT(G2:G37,D2:D37)+SUMPRODUCT(D2:D37,F2:F37)</f>
        <v>27</v>
      </c>
      <c r="L4" s="53" t="s">
        <v>276</v>
      </c>
      <c r="M4" s="4">
        <v>27.0</v>
      </c>
    </row>
    <row r="5">
      <c r="A5" s="54" t="s">
        <v>198</v>
      </c>
      <c r="B5" s="55">
        <v>1.0</v>
      </c>
      <c r="C5" s="53">
        <v>69.87</v>
      </c>
      <c r="D5" s="53">
        <v>1.0</v>
      </c>
      <c r="E5" s="53">
        <v>14.71</v>
      </c>
      <c r="F5" s="53">
        <v>0.0</v>
      </c>
      <c r="G5" s="53">
        <v>0.0</v>
      </c>
      <c r="H5" s="53">
        <v>11.56</v>
      </c>
      <c r="J5" s="53" t="s">
        <v>319</v>
      </c>
      <c r="K5" s="53">
        <f>SUMPRODUCT(G2:G37,C2:C37)+SUMPRODUCT(C2:C37,F2:F37)</f>
        <v>333.53</v>
      </c>
      <c r="L5" s="53" t="s">
        <v>276</v>
      </c>
      <c r="M5" s="4">
        <v>320.0</v>
      </c>
    </row>
    <row r="6">
      <c r="A6" s="54" t="s">
        <v>159</v>
      </c>
      <c r="B6" s="55">
        <v>1.0</v>
      </c>
      <c r="C6" s="53">
        <v>42.74</v>
      </c>
      <c r="D6" s="53">
        <v>1.0</v>
      </c>
      <c r="E6" s="53">
        <v>17.97</v>
      </c>
      <c r="F6" s="53">
        <v>0.0</v>
      </c>
      <c r="G6" s="53">
        <v>0.0</v>
      </c>
      <c r="H6" s="53">
        <v>32.059999999999995</v>
      </c>
      <c r="K6" s="53">
        <v>0.0</v>
      </c>
      <c r="M6" s="4">
        <v>0.0</v>
      </c>
    </row>
    <row r="7">
      <c r="A7" s="54" t="s">
        <v>169</v>
      </c>
      <c r="B7" s="55">
        <v>1.0</v>
      </c>
      <c r="C7" s="53">
        <v>33.43</v>
      </c>
      <c r="D7" s="53">
        <v>1.0</v>
      </c>
      <c r="E7" s="53">
        <v>16.5</v>
      </c>
      <c r="F7" s="53">
        <v>0.0</v>
      </c>
      <c r="G7" s="53">
        <v>0.0</v>
      </c>
      <c r="H7" s="53">
        <v>44.63</v>
      </c>
      <c r="K7" s="53">
        <v>0.0</v>
      </c>
      <c r="M7" s="4">
        <v>0.0</v>
      </c>
    </row>
    <row r="8">
      <c r="A8" s="54" t="s">
        <v>254</v>
      </c>
      <c r="B8" s="55">
        <v>1.0</v>
      </c>
      <c r="C8" s="53">
        <v>53.78999999999999</v>
      </c>
      <c r="D8" s="53">
        <v>0.0</v>
      </c>
      <c r="E8" s="53">
        <v>13.0</v>
      </c>
      <c r="F8" s="53">
        <v>0.0</v>
      </c>
      <c r="G8" s="53">
        <v>0.0</v>
      </c>
      <c r="H8" s="53">
        <v>38.11</v>
      </c>
      <c r="K8" s="53">
        <v>0.0</v>
      </c>
      <c r="M8" s="4">
        <v>0.0</v>
      </c>
    </row>
    <row r="9">
      <c r="A9" s="54" t="s">
        <v>190</v>
      </c>
      <c r="B9" s="55">
        <v>1.0</v>
      </c>
      <c r="C9" s="53">
        <v>21.66</v>
      </c>
      <c r="D9" s="53">
        <v>3.0</v>
      </c>
      <c r="E9" s="53">
        <v>17.44</v>
      </c>
      <c r="F9" s="53">
        <v>1.0</v>
      </c>
      <c r="G9" s="53">
        <v>0.0</v>
      </c>
      <c r="H9" s="53">
        <v>24.54</v>
      </c>
      <c r="J9" s="53" t="s">
        <v>278</v>
      </c>
      <c r="K9" s="53">
        <f>SUM(F2:F9)</f>
        <v>2</v>
      </c>
      <c r="L9" s="53" t="s">
        <v>279</v>
      </c>
      <c r="M9" s="53">
        <v>2.0</v>
      </c>
    </row>
    <row r="10">
      <c r="A10" s="54" t="s">
        <v>162</v>
      </c>
      <c r="B10" s="55">
        <v>2.0</v>
      </c>
      <c r="C10" s="53">
        <v>20.33</v>
      </c>
      <c r="D10" s="53">
        <v>3.0</v>
      </c>
      <c r="E10" s="53">
        <v>18.7</v>
      </c>
      <c r="F10" s="53">
        <v>1.0</v>
      </c>
      <c r="G10" s="53">
        <v>0.0</v>
      </c>
      <c r="H10" s="53">
        <v>84.6</v>
      </c>
      <c r="J10" s="53" t="s">
        <v>280</v>
      </c>
      <c r="K10" s="53">
        <f>SUM(F10:F25)</f>
        <v>4</v>
      </c>
      <c r="L10" s="53" t="s">
        <v>279</v>
      </c>
      <c r="M10" s="53">
        <v>4.0</v>
      </c>
    </row>
    <row r="11">
      <c r="A11" s="54" t="s">
        <v>225</v>
      </c>
      <c r="B11" s="55">
        <v>2.0</v>
      </c>
      <c r="C11" s="53">
        <v>50.14</v>
      </c>
      <c r="D11" s="53">
        <v>2.0</v>
      </c>
      <c r="E11" s="53">
        <v>14.71</v>
      </c>
      <c r="F11" s="53">
        <v>1.0</v>
      </c>
      <c r="G11" s="53">
        <v>0.0</v>
      </c>
      <c r="H11" s="53">
        <v>28.229999999999997</v>
      </c>
      <c r="J11" s="53" t="s">
        <v>281</v>
      </c>
      <c r="K11" s="53">
        <f>SUM(F26:F37)</f>
        <v>2</v>
      </c>
      <c r="L11" s="53" t="s">
        <v>279</v>
      </c>
      <c r="M11" s="53">
        <v>2.0</v>
      </c>
    </row>
    <row r="12">
      <c r="A12" s="54" t="s">
        <v>230</v>
      </c>
      <c r="B12" s="55">
        <v>2.0</v>
      </c>
      <c r="C12" s="53">
        <v>23.0</v>
      </c>
      <c r="D12" s="53">
        <v>1.0</v>
      </c>
      <c r="E12" s="53">
        <v>14.71</v>
      </c>
      <c r="F12" s="53">
        <v>0.0</v>
      </c>
      <c r="G12" s="53">
        <v>0.0</v>
      </c>
      <c r="H12" s="53">
        <v>59.07</v>
      </c>
      <c r="J12" s="53" t="s">
        <v>273</v>
      </c>
      <c r="K12" s="53">
        <f>SUM(G2:G37)</f>
        <v>1</v>
      </c>
      <c r="L12" s="53" t="s">
        <v>279</v>
      </c>
      <c r="M12" s="53">
        <v>1.0</v>
      </c>
    </row>
    <row r="13">
      <c r="A13" s="54" t="s">
        <v>228</v>
      </c>
      <c r="B13" s="55">
        <v>2.0</v>
      </c>
      <c r="C13" s="53">
        <v>31.64</v>
      </c>
      <c r="D13" s="53">
        <v>1.0</v>
      </c>
      <c r="E13" s="53">
        <v>14.71</v>
      </c>
      <c r="F13" s="53">
        <v>0.0</v>
      </c>
      <c r="G13" s="53">
        <v>0.0</v>
      </c>
      <c r="H13" s="53">
        <v>25.130000000000003</v>
      </c>
      <c r="K13" s="53">
        <f>SUMPRODUCT(G2:G37,H2:H37)+SUMPRODUCT(H2:H37,F2:F37)</f>
        <v>377.52</v>
      </c>
    </row>
    <row r="14">
      <c r="A14" s="54" t="s">
        <v>192</v>
      </c>
      <c r="B14" s="55">
        <v>2.0</v>
      </c>
      <c r="C14" s="53">
        <v>31.869999999999997</v>
      </c>
      <c r="D14" s="53">
        <v>0.0</v>
      </c>
      <c r="E14" s="53">
        <v>15.5</v>
      </c>
      <c r="F14" s="53">
        <v>0.0</v>
      </c>
      <c r="G14" s="53">
        <v>0.0</v>
      </c>
      <c r="H14" s="53">
        <v>32.01</v>
      </c>
    </row>
    <row r="15">
      <c r="A15" s="54" t="s">
        <v>160</v>
      </c>
      <c r="B15" s="55">
        <v>2.0</v>
      </c>
      <c r="C15" s="53">
        <v>49.63</v>
      </c>
      <c r="D15" s="53">
        <v>1.0</v>
      </c>
      <c r="E15" s="53">
        <v>18.77</v>
      </c>
      <c r="F15" s="53">
        <v>0.0</v>
      </c>
      <c r="G15" s="53">
        <v>0.0</v>
      </c>
      <c r="H15" s="53">
        <v>16.490000000000002</v>
      </c>
    </row>
    <row r="16">
      <c r="A16" s="54" t="s">
        <v>175</v>
      </c>
      <c r="B16" s="55">
        <v>2.0</v>
      </c>
      <c r="C16" s="53">
        <v>45.910000000000004</v>
      </c>
      <c r="D16" s="53">
        <v>1.0</v>
      </c>
      <c r="E16" s="53">
        <v>13.34</v>
      </c>
      <c r="F16" s="53">
        <v>0.0</v>
      </c>
      <c r="G16" s="53">
        <v>0.0</v>
      </c>
      <c r="H16" s="53">
        <v>18.89</v>
      </c>
    </row>
    <row r="17">
      <c r="A17" s="54" t="s">
        <v>180</v>
      </c>
      <c r="B17" s="55">
        <v>2.0</v>
      </c>
      <c r="C17" s="53">
        <v>35.63</v>
      </c>
      <c r="D17" s="53">
        <v>3.0</v>
      </c>
      <c r="E17" s="53">
        <v>17.57</v>
      </c>
      <c r="F17" s="53">
        <v>1.0</v>
      </c>
      <c r="G17" s="53">
        <v>0.0</v>
      </c>
      <c r="H17" s="53">
        <v>52.239999999999995</v>
      </c>
    </row>
    <row r="18">
      <c r="A18" s="54" t="s">
        <v>227</v>
      </c>
      <c r="B18" s="55">
        <v>2.0</v>
      </c>
      <c r="C18" s="53">
        <v>15.56</v>
      </c>
      <c r="D18" s="53">
        <v>1.0</v>
      </c>
      <c r="E18" s="53">
        <v>14.71</v>
      </c>
      <c r="F18" s="53">
        <v>0.0</v>
      </c>
      <c r="G18" s="53">
        <v>0.0</v>
      </c>
      <c r="H18" s="53">
        <v>17.240000000000002</v>
      </c>
    </row>
    <row r="19">
      <c r="A19" s="54" t="s">
        <v>167</v>
      </c>
      <c r="B19" s="55">
        <v>2.0</v>
      </c>
      <c r="C19" s="53">
        <v>22.83</v>
      </c>
      <c r="D19" s="53">
        <v>2.0</v>
      </c>
      <c r="E19" s="53">
        <v>17.67</v>
      </c>
      <c r="F19" s="53">
        <v>0.0</v>
      </c>
      <c r="G19" s="53">
        <v>0.0</v>
      </c>
      <c r="H19" s="53">
        <v>42.790000000000006</v>
      </c>
    </row>
    <row r="20">
      <c r="A20" s="54" t="s">
        <v>173</v>
      </c>
      <c r="B20" s="55">
        <v>2.0</v>
      </c>
      <c r="C20" s="53">
        <v>8.0</v>
      </c>
      <c r="D20" s="53">
        <v>1.0</v>
      </c>
      <c r="E20" s="53">
        <v>15.57</v>
      </c>
      <c r="F20" s="53">
        <v>0.0</v>
      </c>
      <c r="G20" s="53">
        <v>0.0</v>
      </c>
      <c r="H20" s="53">
        <v>19.939999999999998</v>
      </c>
    </row>
    <row r="21" ht="15.75" customHeight="1">
      <c r="A21" s="54" t="s">
        <v>157</v>
      </c>
      <c r="B21" s="55">
        <v>2.0</v>
      </c>
      <c r="C21" s="53">
        <v>52.14</v>
      </c>
      <c r="D21" s="53">
        <v>4.0</v>
      </c>
      <c r="E21" s="53">
        <v>19.27</v>
      </c>
      <c r="F21" s="53">
        <v>1.0</v>
      </c>
      <c r="G21" s="53">
        <v>1.0</v>
      </c>
      <c r="H21" s="53">
        <v>26.54</v>
      </c>
    </row>
    <row r="22" ht="15.75" customHeight="1">
      <c r="A22" s="54" t="s">
        <v>161</v>
      </c>
      <c r="B22" s="55">
        <v>2.0</v>
      </c>
      <c r="C22" s="53">
        <v>46.43000000000001</v>
      </c>
      <c r="D22" s="53">
        <v>1.0</v>
      </c>
      <c r="E22" s="53">
        <v>18.43</v>
      </c>
      <c r="F22" s="53">
        <v>0.0</v>
      </c>
      <c r="G22" s="53">
        <v>0.0</v>
      </c>
      <c r="H22" s="53">
        <v>16.67</v>
      </c>
    </row>
    <row r="23" ht="15.75" customHeight="1">
      <c r="A23" s="54" t="s">
        <v>223</v>
      </c>
      <c r="B23" s="55">
        <v>2.0</v>
      </c>
      <c r="C23" s="53">
        <v>44.93000000000001</v>
      </c>
      <c r="D23" s="53">
        <v>1.0</v>
      </c>
      <c r="E23" s="53">
        <v>10.33</v>
      </c>
      <c r="F23" s="53">
        <v>0.0</v>
      </c>
      <c r="G23" s="53">
        <v>0.0</v>
      </c>
      <c r="H23" s="53">
        <v>13.44</v>
      </c>
    </row>
    <row r="24" ht="15.75" customHeight="1">
      <c r="A24" s="54" t="s">
        <v>193</v>
      </c>
      <c r="B24" s="55">
        <v>2.0</v>
      </c>
      <c r="C24" s="53">
        <v>27.47</v>
      </c>
      <c r="D24" s="53">
        <v>1.0</v>
      </c>
      <c r="E24" s="53">
        <v>14.71</v>
      </c>
      <c r="F24" s="53">
        <v>0.0</v>
      </c>
      <c r="G24" s="53">
        <v>0.0</v>
      </c>
      <c r="H24" s="53">
        <v>68.67999999999999</v>
      </c>
    </row>
    <row r="25" ht="15.75" customHeight="1">
      <c r="A25" s="54" t="s">
        <v>232</v>
      </c>
      <c r="B25" s="55">
        <v>2.0</v>
      </c>
      <c r="C25" s="53">
        <v>13.73</v>
      </c>
      <c r="D25" s="53">
        <v>1.0</v>
      </c>
      <c r="E25" s="53">
        <v>14.71</v>
      </c>
      <c r="F25" s="53">
        <v>0.0</v>
      </c>
      <c r="G25" s="53">
        <v>0.0</v>
      </c>
      <c r="H25" s="53">
        <v>48.3</v>
      </c>
    </row>
    <row r="26" ht="15.75" customHeight="1">
      <c r="A26" s="54" t="s">
        <v>158</v>
      </c>
      <c r="B26" s="55">
        <v>3.0</v>
      </c>
      <c r="C26" s="53">
        <v>34.26</v>
      </c>
      <c r="D26" s="53">
        <v>3.0</v>
      </c>
      <c r="E26" s="53">
        <v>16.86</v>
      </c>
      <c r="F26" s="53">
        <v>1.0</v>
      </c>
      <c r="G26" s="53">
        <v>0.0</v>
      </c>
      <c r="H26" s="53">
        <v>75.49000000000001</v>
      </c>
    </row>
    <row r="27" ht="15.75" customHeight="1">
      <c r="A27" s="54" t="s">
        <v>161</v>
      </c>
      <c r="B27" s="55">
        <v>3.0</v>
      </c>
      <c r="C27" s="53">
        <v>15.399999999999999</v>
      </c>
      <c r="D27" s="53">
        <v>3.0</v>
      </c>
      <c r="E27" s="53">
        <v>17.0</v>
      </c>
      <c r="F27" s="53">
        <v>1.0</v>
      </c>
      <c r="G27" s="53">
        <v>0.0</v>
      </c>
      <c r="H27" s="53">
        <v>36.01</v>
      </c>
    </row>
    <row r="28" ht="15.75" customHeight="1">
      <c r="A28" s="54" t="s">
        <v>207</v>
      </c>
      <c r="B28" s="55">
        <v>3.0</v>
      </c>
      <c r="C28" s="53">
        <v>47.519999999999996</v>
      </c>
      <c r="D28" s="53">
        <v>0.0</v>
      </c>
      <c r="E28" s="53">
        <v>15.66</v>
      </c>
      <c r="F28" s="53">
        <v>0.0</v>
      </c>
      <c r="G28" s="53">
        <v>0.0</v>
      </c>
      <c r="H28" s="53">
        <v>11.16</v>
      </c>
    </row>
    <row r="29" ht="15.75" customHeight="1">
      <c r="A29" s="54" t="s">
        <v>165</v>
      </c>
      <c r="B29" s="55">
        <v>3.0</v>
      </c>
      <c r="C29" s="53">
        <v>21.4</v>
      </c>
      <c r="D29" s="53">
        <v>1.0</v>
      </c>
      <c r="E29" s="53">
        <v>15.86</v>
      </c>
      <c r="F29" s="53">
        <v>0.0</v>
      </c>
      <c r="G29" s="53">
        <v>0.0</v>
      </c>
      <c r="H29" s="53">
        <v>23.830000000000002</v>
      </c>
    </row>
    <row r="30" ht="15.75" customHeight="1">
      <c r="A30" s="54" t="s">
        <v>211</v>
      </c>
      <c r="B30" s="55">
        <v>3.0</v>
      </c>
      <c r="C30" s="53">
        <v>15.43</v>
      </c>
      <c r="D30" s="53">
        <v>1.0</v>
      </c>
      <c r="E30" s="53">
        <v>14.71</v>
      </c>
      <c r="F30" s="53">
        <v>0.0</v>
      </c>
      <c r="G30" s="53">
        <v>0.0</v>
      </c>
      <c r="H30" s="53">
        <v>28.740000000000002</v>
      </c>
    </row>
    <row r="31" ht="15.75" customHeight="1">
      <c r="A31" s="54" t="s">
        <v>253</v>
      </c>
      <c r="B31" s="55">
        <v>3.0</v>
      </c>
      <c r="C31" s="53">
        <v>20.669999999999998</v>
      </c>
      <c r="D31" s="53">
        <v>0.0</v>
      </c>
      <c r="E31" s="53">
        <v>15.7</v>
      </c>
      <c r="F31" s="53">
        <v>0.0</v>
      </c>
      <c r="G31" s="53">
        <v>0.0</v>
      </c>
      <c r="H31" s="53">
        <v>17.78</v>
      </c>
    </row>
    <row r="32" ht="15.75" customHeight="1">
      <c r="A32" s="54" t="s">
        <v>210</v>
      </c>
      <c r="B32" s="55">
        <v>3.0</v>
      </c>
      <c r="C32" s="53">
        <v>24.03</v>
      </c>
      <c r="D32" s="53">
        <v>1.0</v>
      </c>
      <c r="E32" s="53">
        <v>11.07</v>
      </c>
      <c r="F32" s="53">
        <v>0.0</v>
      </c>
      <c r="G32" s="53">
        <v>0.0</v>
      </c>
      <c r="H32" s="53">
        <v>47.730000000000004</v>
      </c>
    </row>
    <row r="33" ht="15.75" customHeight="1">
      <c r="A33" s="54" t="s">
        <v>179</v>
      </c>
      <c r="B33" s="55">
        <v>3.0</v>
      </c>
      <c r="C33" s="53">
        <v>26.5</v>
      </c>
      <c r="D33" s="53">
        <v>1.0</v>
      </c>
      <c r="E33" s="53">
        <v>14.71</v>
      </c>
      <c r="F33" s="53">
        <v>0.0</v>
      </c>
      <c r="G33" s="53">
        <v>0.0</v>
      </c>
      <c r="H33" s="53">
        <v>24.07</v>
      </c>
    </row>
    <row r="34" ht="15.75" customHeight="1">
      <c r="A34" s="54" t="s">
        <v>177</v>
      </c>
      <c r="B34" s="55">
        <v>3.0</v>
      </c>
      <c r="C34" s="53">
        <v>21.36</v>
      </c>
      <c r="D34" s="53">
        <v>1.0</v>
      </c>
      <c r="E34" s="53">
        <v>17.5</v>
      </c>
      <c r="F34" s="53">
        <v>0.0</v>
      </c>
      <c r="G34" s="53">
        <v>0.0</v>
      </c>
      <c r="H34" s="53">
        <v>12.92</v>
      </c>
    </row>
    <row r="35" ht="15.75" customHeight="1">
      <c r="A35" s="54" t="s">
        <v>197</v>
      </c>
      <c r="B35" s="55">
        <v>3.0</v>
      </c>
      <c r="C35" s="53">
        <v>26.6</v>
      </c>
      <c r="D35" s="53">
        <v>1.0</v>
      </c>
      <c r="E35" s="53">
        <v>17.6</v>
      </c>
      <c r="F35" s="53">
        <v>0.0</v>
      </c>
      <c r="G35" s="53">
        <v>0.0</v>
      </c>
      <c r="H35" s="53">
        <v>20.04</v>
      </c>
    </row>
    <row r="36" ht="15.75" customHeight="1">
      <c r="A36" s="54" t="s">
        <v>238</v>
      </c>
      <c r="B36" s="55">
        <v>3.0</v>
      </c>
      <c r="C36" s="53">
        <v>24.0</v>
      </c>
      <c r="D36" s="53">
        <v>1.0</v>
      </c>
      <c r="E36" s="53">
        <v>14.71</v>
      </c>
      <c r="F36" s="53">
        <v>0.0</v>
      </c>
      <c r="G36" s="53">
        <v>0.0</v>
      </c>
      <c r="H36" s="53">
        <v>17.27</v>
      </c>
    </row>
    <row r="37" ht="15.75" customHeight="1">
      <c r="A37" s="54" t="s">
        <v>240</v>
      </c>
      <c r="B37" s="69">
        <v>3.0</v>
      </c>
      <c r="C37" s="53">
        <v>24.0</v>
      </c>
      <c r="D37" s="53">
        <v>1.0</v>
      </c>
      <c r="E37" s="53">
        <v>14.71</v>
      </c>
      <c r="F37" s="53">
        <v>0.0</v>
      </c>
      <c r="G37" s="53">
        <v>0.0</v>
      </c>
      <c r="H37" s="53">
        <v>14.11</v>
      </c>
    </row>
    <row r="38" ht="15.75" customHeight="1"/>
    <row r="39" ht="15.75" customHeight="1"/>
    <row r="40" ht="15.75" customHeight="1">
      <c r="A40" s="60"/>
      <c r="C40" s="53"/>
      <c r="D40" s="53"/>
      <c r="E40" s="53"/>
      <c r="F40" s="53"/>
      <c r="G40" s="53"/>
      <c r="H40" s="53"/>
    </row>
    <row r="41" ht="15.75" customHeight="1">
      <c r="A41" s="60"/>
      <c r="C41" s="53"/>
      <c r="D41" s="53"/>
      <c r="E41" s="53"/>
      <c r="F41" s="53"/>
      <c r="G41" s="53"/>
      <c r="H41" s="53"/>
    </row>
    <row r="42" ht="15.75" customHeight="1">
      <c r="A42" s="60"/>
      <c r="C42" s="53"/>
      <c r="D42" s="53"/>
      <c r="E42" s="53"/>
      <c r="F42" s="53"/>
      <c r="G42" s="53"/>
      <c r="H42" s="53"/>
    </row>
    <row r="43" ht="15.75" customHeight="1">
      <c r="A43" s="60"/>
      <c r="C43" s="53"/>
      <c r="D43" s="53"/>
      <c r="E43" s="53"/>
      <c r="F43" s="53"/>
      <c r="G43" s="53"/>
      <c r="H43" s="53"/>
    </row>
    <row r="44" ht="15.75" customHeight="1">
      <c r="A44" s="60"/>
      <c r="C44" s="53"/>
      <c r="D44" s="53"/>
      <c r="E44" s="53"/>
      <c r="F44" s="53"/>
      <c r="G44" s="53"/>
      <c r="H44" s="53"/>
    </row>
    <row r="45" ht="15.75" customHeight="1">
      <c r="A45" s="60"/>
      <c r="C45" s="53"/>
      <c r="D45" s="53"/>
      <c r="E45" s="53"/>
      <c r="F45" s="53"/>
      <c r="G45" s="53"/>
      <c r="H45" s="53"/>
    </row>
    <row r="46" ht="15.75" customHeight="1">
      <c r="A46" s="60"/>
      <c r="C46" s="53"/>
      <c r="D46" s="53"/>
      <c r="E46" s="53"/>
      <c r="F46" s="53"/>
      <c r="G46" s="53"/>
      <c r="H46" s="53"/>
    </row>
    <row r="47" ht="15.75" customHeight="1">
      <c r="C47" s="53"/>
      <c r="D47" s="53"/>
      <c r="E47" s="53"/>
      <c r="F47" s="53"/>
      <c r="G47" s="53"/>
    </row>
    <row r="48" ht="15.75" customHeight="1">
      <c r="A48" s="60"/>
      <c r="C48" s="53"/>
      <c r="D48" s="53"/>
      <c r="E48" s="53"/>
      <c r="F48" s="53"/>
      <c r="G48" s="53"/>
      <c r="H48" s="53"/>
    </row>
    <row r="49" ht="15.75" customHeight="1">
      <c r="A49" s="60"/>
      <c r="C49" s="53"/>
      <c r="D49" s="53"/>
      <c r="E49" s="53"/>
      <c r="F49" s="53"/>
      <c r="G49" s="53"/>
      <c r="H49" s="53"/>
    </row>
    <row r="50" ht="15.75" customHeight="1">
      <c r="A50" s="60"/>
      <c r="C50" s="53"/>
      <c r="D50" s="53"/>
      <c r="E50" s="53"/>
      <c r="F50" s="53"/>
      <c r="G50" s="53"/>
      <c r="H50" s="53"/>
    </row>
    <row r="51" ht="15.75" customHeight="1">
      <c r="A51" s="60"/>
      <c r="C51" s="53"/>
      <c r="D51" s="53"/>
      <c r="E51" s="53"/>
      <c r="F51" s="53"/>
      <c r="G51" s="53"/>
      <c r="H51" s="53"/>
    </row>
    <row r="52" ht="15.75" customHeight="1">
      <c r="A52" s="60"/>
      <c r="C52" s="53"/>
      <c r="D52" s="53"/>
      <c r="E52" s="53"/>
      <c r="F52" s="53"/>
      <c r="G52" s="53"/>
      <c r="H52" s="53"/>
    </row>
    <row r="53" ht="15.75" customHeight="1">
      <c r="A53" s="60"/>
      <c r="C53" s="53"/>
      <c r="D53" s="53"/>
      <c r="E53" s="53"/>
      <c r="F53" s="53"/>
      <c r="G53" s="53"/>
      <c r="H53" s="53"/>
    </row>
    <row r="54" ht="15.75" customHeight="1">
      <c r="C54" s="53"/>
      <c r="D54" s="53"/>
      <c r="E54" s="53"/>
      <c r="F54" s="53"/>
      <c r="G54" s="53"/>
      <c r="H54" s="53"/>
    </row>
    <row r="55" ht="15.75" customHeight="1">
      <c r="A55" s="60"/>
      <c r="C55" s="53"/>
      <c r="D55" s="53"/>
      <c r="E55" s="53"/>
      <c r="F55" s="53"/>
      <c r="G55" s="53"/>
      <c r="H55" s="53"/>
    </row>
    <row r="56" ht="15.75" customHeight="1">
      <c r="A56" s="60"/>
      <c r="C56" s="53"/>
      <c r="D56" s="53"/>
      <c r="E56" s="53"/>
      <c r="F56" s="53"/>
      <c r="G56" s="53"/>
      <c r="H56" s="53"/>
    </row>
    <row r="57" ht="15.75" customHeight="1">
      <c r="A57" s="60"/>
      <c r="C57" s="53"/>
      <c r="D57" s="53"/>
      <c r="E57" s="53"/>
      <c r="F57" s="53"/>
      <c r="G57" s="53"/>
      <c r="H57" s="53"/>
    </row>
    <row r="58" ht="15.75" customHeight="1">
      <c r="A58" s="60"/>
      <c r="C58" s="53"/>
      <c r="D58" s="53"/>
      <c r="E58" s="53"/>
      <c r="F58" s="53"/>
      <c r="G58" s="53"/>
      <c r="H58" s="53"/>
    </row>
    <row r="59" ht="15.75" customHeight="1">
      <c r="A59" s="60"/>
      <c r="C59" s="53"/>
      <c r="D59" s="53"/>
      <c r="E59" s="53"/>
      <c r="F59" s="53"/>
      <c r="G59" s="53"/>
      <c r="H59" s="53"/>
    </row>
    <row r="60" ht="15.75" customHeight="1">
      <c r="A60" s="60"/>
      <c r="C60" s="53"/>
      <c r="D60" s="53"/>
      <c r="E60" s="53"/>
      <c r="F60" s="53"/>
      <c r="G60" s="53"/>
      <c r="H60" s="5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  <col customWidth="1" min="13" max="13" width="21.63"/>
    <col customWidth="1" min="14" max="26" width="8.63"/>
  </cols>
  <sheetData>
    <row r="1">
      <c r="A1" s="43" t="s">
        <v>6</v>
      </c>
      <c r="B1" s="53" t="s">
        <v>265</v>
      </c>
      <c r="C1" s="53" t="s">
        <v>266</v>
      </c>
      <c r="D1" s="53" t="s">
        <v>302</v>
      </c>
      <c r="E1" s="53" t="s">
        <v>268</v>
      </c>
      <c r="F1" s="53" t="s">
        <v>305</v>
      </c>
      <c r="G1" s="53" t="s">
        <v>297</v>
      </c>
      <c r="H1" s="53" t="s">
        <v>298</v>
      </c>
      <c r="I1" s="53" t="s">
        <v>271</v>
      </c>
      <c r="J1" s="53" t="s">
        <v>272</v>
      </c>
      <c r="K1" s="53" t="s">
        <v>273</v>
      </c>
    </row>
    <row r="2">
      <c r="A2" s="54" t="s">
        <v>170</v>
      </c>
      <c r="B2" s="55">
        <v>1.0</v>
      </c>
      <c r="C2" s="53">
        <v>8.0</v>
      </c>
      <c r="D2" s="53">
        <v>1.0</v>
      </c>
      <c r="E2" s="53">
        <v>1.0</v>
      </c>
      <c r="F2" s="53">
        <v>17.0</v>
      </c>
      <c r="G2" s="53">
        <v>14.1</v>
      </c>
      <c r="H2" s="53">
        <v>14.1</v>
      </c>
      <c r="I2" s="53">
        <v>29.5</v>
      </c>
      <c r="J2" s="53">
        <v>1.0</v>
      </c>
      <c r="K2" s="53">
        <v>1.0</v>
      </c>
    </row>
    <row r="3">
      <c r="A3" s="54" t="s">
        <v>166</v>
      </c>
      <c r="B3" s="55">
        <v>1.0</v>
      </c>
      <c r="C3" s="53">
        <v>12.0</v>
      </c>
      <c r="D3" s="53">
        <v>5.0</v>
      </c>
      <c r="E3" s="53">
        <v>2.0</v>
      </c>
      <c r="F3" s="53">
        <v>18.57</v>
      </c>
      <c r="G3" s="53">
        <v>12.2</v>
      </c>
      <c r="H3" s="53">
        <v>12.2</v>
      </c>
      <c r="I3" s="53">
        <v>40.85</v>
      </c>
      <c r="J3" s="53">
        <v>0.0</v>
      </c>
      <c r="K3" s="53">
        <v>0.0</v>
      </c>
      <c r="L3" s="53" t="s">
        <v>301</v>
      </c>
      <c r="M3" s="53" t="s">
        <v>302</v>
      </c>
      <c r="N3" s="53">
        <f>SUMPRODUCT(D2:D34,J2:J34)+SUMPRODUCT(K2:K34,D2:D34)</f>
        <v>46</v>
      </c>
    </row>
    <row r="4">
      <c r="A4" s="54" t="s">
        <v>164</v>
      </c>
      <c r="B4" s="55">
        <v>1.0</v>
      </c>
      <c r="C4" s="53">
        <v>10.0</v>
      </c>
      <c r="D4" s="53">
        <v>13.0</v>
      </c>
      <c r="E4" s="53">
        <v>2.0</v>
      </c>
      <c r="F4" s="53">
        <v>16.84</v>
      </c>
      <c r="G4" s="53">
        <v>12.86</v>
      </c>
      <c r="H4" s="53">
        <v>11.95</v>
      </c>
      <c r="I4" s="53">
        <v>79.49000000000001</v>
      </c>
      <c r="J4" s="53">
        <v>0.0</v>
      </c>
      <c r="K4" s="53">
        <v>0.0</v>
      </c>
      <c r="M4" s="53" t="s">
        <v>303</v>
      </c>
      <c r="N4" s="53">
        <f>SUMPRODUCT(G2:G34,J2:J34)+SUMPRODUCT(G2:G34,K2:K34)</f>
        <v>120.43</v>
      </c>
      <c r="O4" s="53" t="s">
        <v>276</v>
      </c>
      <c r="P4" s="4">
        <v>80.0</v>
      </c>
    </row>
    <row r="5">
      <c r="A5" s="54" t="s">
        <v>162</v>
      </c>
      <c r="B5" s="55">
        <v>1.0</v>
      </c>
      <c r="C5" s="53">
        <v>12.0</v>
      </c>
      <c r="D5" s="53">
        <v>2.0</v>
      </c>
      <c r="E5" s="53">
        <v>2.0</v>
      </c>
      <c r="F5" s="53">
        <v>17.26</v>
      </c>
      <c r="G5" s="53">
        <v>14.24</v>
      </c>
      <c r="H5" s="53">
        <v>14.02</v>
      </c>
      <c r="I5" s="53">
        <v>25.439999999999998</v>
      </c>
      <c r="J5" s="53">
        <v>1.0</v>
      </c>
      <c r="K5" s="53">
        <v>0.0</v>
      </c>
      <c r="M5" s="53" t="s">
        <v>320</v>
      </c>
      <c r="N5" s="53">
        <f>SUMPRODUCT(E2:E34,J2:J34)+SUMPRODUCT(E2:E34,K2:K34)</f>
        <v>17</v>
      </c>
      <c r="O5" s="53" t="s">
        <v>276</v>
      </c>
      <c r="P5" s="4">
        <v>15.0</v>
      </c>
    </row>
    <row r="6">
      <c r="A6" s="54" t="s">
        <v>159</v>
      </c>
      <c r="B6" s="55">
        <v>1.0</v>
      </c>
      <c r="C6" s="53">
        <v>9.0</v>
      </c>
      <c r="D6" s="53">
        <v>9.0</v>
      </c>
      <c r="E6" s="53">
        <v>0.0</v>
      </c>
      <c r="F6" s="53">
        <v>13.84</v>
      </c>
      <c r="G6" s="53">
        <v>12.96</v>
      </c>
      <c r="H6" s="53">
        <v>8.13</v>
      </c>
      <c r="I6" s="53">
        <v>48.63</v>
      </c>
      <c r="J6" s="53">
        <v>0.0</v>
      </c>
      <c r="K6" s="53">
        <v>0.0</v>
      </c>
      <c r="M6" s="53" t="s">
        <v>266</v>
      </c>
      <c r="N6" s="53">
        <f>SUMPRODUCT(C2:C34,J2:J34)+SUMPRODUCT(C2:C34,K2:K34)</f>
        <v>80</v>
      </c>
      <c r="O6" s="53" t="s">
        <v>276</v>
      </c>
      <c r="P6" s="4">
        <v>30.0</v>
      </c>
    </row>
    <row r="7">
      <c r="A7" s="54" t="s">
        <v>169</v>
      </c>
      <c r="B7" s="55">
        <v>1.0</v>
      </c>
      <c r="C7" s="53">
        <v>8.0</v>
      </c>
      <c r="D7" s="53">
        <v>9.0</v>
      </c>
      <c r="E7" s="53">
        <v>1.0</v>
      </c>
      <c r="F7" s="53">
        <v>16.5</v>
      </c>
      <c r="G7" s="53">
        <v>12.79</v>
      </c>
      <c r="H7" s="53">
        <v>11.39</v>
      </c>
      <c r="I7" s="53">
        <v>15.07</v>
      </c>
      <c r="J7" s="53">
        <v>0.0</v>
      </c>
      <c r="K7" s="53">
        <v>0.0</v>
      </c>
      <c r="M7" s="53" t="s">
        <v>321</v>
      </c>
      <c r="N7" s="53">
        <f>SUMPRODUCT(H2:H34,J2:J34)+SUMPRODUCT(H2:H34,K2:K34)</f>
        <v>108.83</v>
      </c>
      <c r="O7" s="53" t="s">
        <v>276</v>
      </c>
      <c r="P7" s="4">
        <v>100.0</v>
      </c>
    </row>
    <row r="8">
      <c r="A8" s="54" t="s">
        <v>230</v>
      </c>
      <c r="B8" s="55">
        <v>1.0</v>
      </c>
      <c r="C8" s="53">
        <v>7.0</v>
      </c>
      <c r="D8" s="53">
        <v>5.0</v>
      </c>
      <c r="E8" s="53">
        <v>1.0</v>
      </c>
      <c r="F8" s="53">
        <v>15.88</v>
      </c>
      <c r="G8" s="53">
        <v>13.2</v>
      </c>
      <c r="H8" s="53">
        <v>9.4</v>
      </c>
      <c r="I8" s="53">
        <v>15.76</v>
      </c>
      <c r="J8" s="53">
        <v>0.0</v>
      </c>
      <c r="K8" s="53">
        <v>0.0</v>
      </c>
      <c r="M8" s="53" t="s">
        <v>305</v>
      </c>
      <c r="N8" s="53">
        <f>SUMPRODUCT(F2:F34,J2:J34)+SUMPRODUCT(F2:F34,K2:K34)</f>
        <v>144.19</v>
      </c>
      <c r="O8" s="53" t="s">
        <v>276</v>
      </c>
      <c r="P8" s="4">
        <v>90.0</v>
      </c>
    </row>
    <row r="9">
      <c r="A9" s="54" t="s">
        <v>198</v>
      </c>
      <c r="B9" s="55">
        <v>1.0</v>
      </c>
      <c r="C9" s="53">
        <v>7.0</v>
      </c>
      <c r="D9" s="53">
        <v>25.0</v>
      </c>
      <c r="E9" s="53">
        <v>1.0</v>
      </c>
      <c r="F9" s="53">
        <v>15.88</v>
      </c>
      <c r="G9" s="53">
        <v>13.2</v>
      </c>
      <c r="H9" s="53">
        <v>9.4</v>
      </c>
      <c r="I9" s="53">
        <v>20.3</v>
      </c>
      <c r="J9" s="53">
        <v>0.0</v>
      </c>
      <c r="K9" s="53">
        <v>0.0</v>
      </c>
      <c r="M9" s="53" t="s">
        <v>278</v>
      </c>
      <c r="N9" s="53">
        <f>SUM(J2:J9)</f>
        <v>2</v>
      </c>
      <c r="O9" s="53" t="s">
        <v>279</v>
      </c>
      <c r="P9" s="53">
        <v>2.0</v>
      </c>
    </row>
    <row r="10">
      <c r="A10" s="54" t="s">
        <v>254</v>
      </c>
      <c r="B10" s="55">
        <v>2.0</v>
      </c>
      <c r="C10" s="53">
        <v>2.0</v>
      </c>
      <c r="D10" s="53">
        <v>13.0</v>
      </c>
      <c r="E10" s="53">
        <v>0.0</v>
      </c>
      <c r="F10" s="53">
        <v>13.0</v>
      </c>
      <c r="G10" s="53">
        <v>10.0</v>
      </c>
      <c r="H10" s="53">
        <v>10.0</v>
      </c>
      <c r="I10" s="53">
        <v>16.11</v>
      </c>
      <c r="J10" s="53">
        <v>0.0</v>
      </c>
      <c r="K10" s="53">
        <v>0.0</v>
      </c>
      <c r="M10" s="53" t="s">
        <v>280</v>
      </c>
      <c r="N10" s="53">
        <f>SUM(J10:J23)</f>
        <v>4</v>
      </c>
      <c r="O10" s="53" t="s">
        <v>279</v>
      </c>
      <c r="P10" s="53">
        <v>4.0</v>
      </c>
    </row>
    <row r="11">
      <c r="A11" s="54" t="s">
        <v>190</v>
      </c>
      <c r="B11" s="55">
        <v>2.0</v>
      </c>
      <c r="C11" s="53">
        <v>9.0</v>
      </c>
      <c r="D11" s="53">
        <v>13.0</v>
      </c>
      <c r="E11" s="53">
        <v>2.0</v>
      </c>
      <c r="F11" s="53">
        <v>17.44</v>
      </c>
      <c r="G11" s="53">
        <v>12.06</v>
      </c>
      <c r="H11" s="53">
        <v>12.06</v>
      </c>
      <c r="I11" s="53">
        <v>35.699999999999996</v>
      </c>
      <c r="J11" s="53">
        <v>0.0</v>
      </c>
      <c r="K11" s="53">
        <v>0.0</v>
      </c>
      <c r="M11" s="53" t="s">
        <v>281</v>
      </c>
      <c r="N11" s="53">
        <f>SUM(J24:J34)</f>
        <v>2</v>
      </c>
      <c r="O11" s="53" t="s">
        <v>279</v>
      </c>
      <c r="P11" s="53">
        <v>2.0</v>
      </c>
    </row>
    <row r="12">
      <c r="A12" s="54" t="s">
        <v>225</v>
      </c>
      <c r="B12" s="55">
        <v>2.0</v>
      </c>
      <c r="C12" s="53">
        <v>7.0</v>
      </c>
      <c r="D12" s="53">
        <v>13.0</v>
      </c>
      <c r="E12" s="53">
        <v>0.0</v>
      </c>
      <c r="F12" s="53">
        <v>15.88</v>
      </c>
      <c r="G12" s="53">
        <v>13.2</v>
      </c>
      <c r="H12" s="53">
        <v>9.4</v>
      </c>
      <c r="I12" s="53">
        <v>42.84</v>
      </c>
      <c r="J12" s="53">
        <v>0.0</v>
      </c>
      <c r="K12" s="53">
        <v>0.0</v>
      </c>
      <c r="M12" s="53" t="s">
        <v>273</v>
      </c>
      <c r="N12" s="53">
        <f>SUM(K2:K34)</f>
        <v>1</v>
      </c>
      <c r="O12" s="53" t="s">
        <v>279</v>
      </c>
      <c r="P12" s="53">
        <v>1.0</v>
      </c>
    </row>
    <row r="13">
      <c r="A13" s="54" t="s">
        <v>193</v>
      </c>
      <c r="B13" s="55">
        <v>2.0</v>
      </c>
      <c r="C13" s="53">
        <v>7.0</v>
      </c>
      <c r="D13" s="53">
        <v>3.0</v>
      </c>
      <c r="E13" s="53">
        <v>1.0</v>
      </c>
      <c r="F13" s="53">
        <v>15.88</v>
      </c>
      <c r="G13" s="53">
        <v>13.2</v>
      </c>
      <c r="H13" s="53">
        <v>9.4</v>
      </c>
      <c r="I13" s="53">
        <v>69.77</v>
      </c>
      <c r="J13" s="53">
        <v>1.0</v>
      </c>
      <c r="K13" s="53">
        <v>0.0</v>
      </c>
      <c r="N13" s="53">
        <f>SUMPRODUCT(I2:I34,J2:J34)+SUMPRODUCT(I2:I34,K2:K34)</f>
        <v>358.67</v>
      </c>
    </row>
    <row r="14">
      <c r="A14" s="54" t="s">
        <v>158</v>
      </c>
      <c r="B14" s="55">
        <v>2.0</v>
      </c>
      <c r="C14" s="53">
        <v>17.0</v>
      </c>
      <c r="D14" s="53">
        <v>3.0</v>
      </c>
      <c r="E14" s="53">
        <v>5.0</v>
      </c>
      <c r="F14" s="53">
        <v>17.77</v>
      </c>
      <c r="G14" s="53">
        <v>15.44</v>
      </c>
      <c r="H14" s="53">
        <v>14.05</v>
      </c>
      <c r="I14" s="53">
        <v>52.1</v>
      </c>
      <c r="J14" s="53">
        <v>1.0</v>
      </c>
      <c r="K14" s="53">
        <v>0.0</v>
      </c>
    </row>
    <row r="15">
      <c r="A15" s="54" t="s">
        <v>228</v>
      </c>
      <c r="B15" s="55">
        <v>2.0</v>
      </c>
      <c r="C15" s="53">
        <v>7.0</v>
      </c>
      <c r="D15" s="53">
        <v>13.0</v>
      </c>
      <c r="E15" s="53">
        <v>1.0</v>
      </c>
      <c r="F15" s="53">
        <v>15.88</v>
      </c>
      <c r="G15" s="53">
        <v>13.2</v>
      </c>
      <c r="H15" s="53">
        <v>9.4</v>
      </c>
      <c r="I15" s="53">
        <v>11.64</v>
      </c>
      <c r="J15" s="53">
        <v>0.0</v>
      </c>
      <c r="K15" s="53">
        <v>0.0</v>
      </c>
    </row>
    <row r="16">
      <c r="A16" s="54" t="s">
        <v>192</v>
      </c>
      <c r="B16" s="55">
        <v>2.0</v>
      </c>
      <c r="C16" s="53">
        <v>2.0</v>
      </c>
      <c r="D16" s="53">
        <v>13.0</v>
      </c>
      <c r="E16" s="53">
        <v>0.0</v>
      </c>
      <c r="F16" s="53">
        <v>15.5</v>
      </c>
      <c r="G16" s="53">
        <v>9.45</v>
      </c>
      <c r="H16" s="53">
        <v>9.45</v>
      </c>
      <c r="I16" s="53">
        <v>15.1</v>
      </c>
      <c r="J16" s="53">
        <v>0.0</v>
      </c>
      <c r="K16" s="53">
        <v>0.0</v>
      </c>
    </row>
    <row r="17">
      <c r="A17" s="54" t="s">
        <v>232</v>
      </c>
      <c r="B17" s="55">
        <v>2.0</v>
      </c>
      <c r="C17" s="53">
        <v>7.0</v>
      </c>
      <c r="D17" s="53">
        <v>5.0</v>
      </c>
      <c r="E17" s="53">
        <v>1.0</v>
      </c>
      <c r="F17" s="53">
        <v>15.88</v>
      </c>
      <c r="G17" s="53">
        <v>13.2</v>
      </c>
      <c r="H17" s="53">
        <v>9.4</v>
      </c>
      <c r="I17" s="53">
        <v>80.16</v>
      </c>
      <c r="J17" s="53">
        <v>1.0</v>
      </c>
      <c r="K17" s="53">
        <v>0.0</v>
      </c>
    </row>
    <row r="18">
      <c r="A18" s="54" t="s">
        <v>167</v>
      </c>
      <c r="B18" s="55">
        <v>2.0</v>
      </c>
      <c r="C18" s="53">
        <v>14.0</v>
      </c>
      <c r="D18" s="53">
        <v>9.0</v>
      </c>
      <c r="E18" s="53">
        <v>4.0</v>
      </c>
      <c r="F18" s="53">
        <v>17.67</v>
      </c>
      <c r="G18" s="53">
        <v>12.78</v>
      </c>
      <c r="H18" s="53">
        <v>13.99</v>
      </c>
      <c r="I18" s="53">
        <v>17.369999999999997</v>
      </c>
      <c r="J18" s="53">
        <v>1.0</v>
      </c>
      <c r="K18" s="53">
        <v>0.0</v>
      </c>
    </row>
    <row r="19">
      <c r="A19" s="54" t="s">
        <v>160</v>
      </c>
      <c r="B19" s="55">
        <v>2.0</v>
      </c>
      <c r="C19" s="53">
        <v>11.0</v>
      </c>
      <c r="D19" s="53">
        <v>25.0</v>
      </c>
      <c r="E19" s="53">
        <v>1.0</v>
      </c>
      <c r="F19" s="53">
        <v>18.77</v>
      </c>
      <c r="G19" s="53">
        <v>13.07</v>
      </c>
      <c r="H19" s="53">
        <v>14.01</v>
      </c>
      <c r="I19" s="53">
        <v>60.870000000000005</v>
      </c>
      <c r="J19" s="53">
        <v>0.0</v>
      </c>
      <c r="K19" s="53">
        <v>0.0</v>
      </c>
    </row>
    <row r="20">
      <c r="A20" s="54" t="s">
        <v>175</v>
      </c>
      <c r="B20" s="55">
        <v>2.0</v>
      </c>
      <c r="C20" s="53">
        <v>5.0</v>
      </c>
      <c r="D20" s="53">
        <v>25.0</v>
      </c>
      <c r="E20" s="53">
        <v>0.0</v>
      </c>
      <c r="F20" s="53">
        <v>14.04</v>
      </c>
      <c r="G20" s="53">
        <v>11.21</v>
      </c>
      <c r="H20" s="53">
        <v>8.46</v>
      </c>
      <c r="I20" s="53">
        <v>17.009999999999998</v>
      </c>
      <c r="J20" s="53">
        <v>0.0</v>
      </c>
      <c r="K20" s="53">
        <v>0.0</v>
      </c>
    </row>
    <row r="21" ht="15.75" customHeight="1">
      <c r="A21" s="54" t="s">
        <v>173</v>
      </c>
      <c r="B21" s="55">
        <v>2.0</v>
      </c>
      <c r="C21" s="53">
        <v>10.0</v>
      </c>
      <c r="D21" s="53">
        <v>13.0</v>
      </c>
      <c r="E21" s="53">
        <v>3.0</v>
      </c>
      <c r="F21" s="53">
        <v>16.86</v>
      </c>
      <c r="G21" s="53">
        <v>15.04</v>
      </c>
      <c r="H21" s="53">
        <v>10.37</v>
      </c>
      <c r="I21" s="53">
        <v>57.339999999999996</v>
      </c>
      <c r="J21" s="53">
        <v>0.0</v>
      </c>
      <c r="K21" s="53">
        <v>0.0</v>
      </c>
    </row>
    <row r="22" ht="15.75" customHeight="1">
      <c r="A22" s="54" t="s">
        <v>157</v>
      </c>
      <c r="B22" s="55">
        <v>2.0</v>
      </c>
      <c r="C22" s="53">
        <v>10.0</v>
      </c>
      <c r="D22" s="53">
        <v>13.0</v>
      </c>
      <c r="E22" s="53">
        <v>5.0</v>
      </c>
      <c r="F22" s="53">
        <v>19.27</v>
      </c>
      <c r="G22" s="53">
        <v>15.0</v>
      </c>
      <c r="H22" s="53">
        <v>18.07</v>
      </c>
      <c r="I22" s="53">
        <v>14.6</v>
      </c>
      <c r="J22" s="53">
        <v>0.0</v>
      </c>
      <c r="K22" s="53">
        <v>0.0</v>
      </c>
    </row>
    <row r="23" ht="15.75" customHeight="1">
      <c r="A23" s="54" t="s">
        <v>227</v>
      </c>
      <c r="B23" s="55">
        <v>2.0</v>
      </c>
      <c r="C23" s="53">
        <v>7.0</v>
      </c>
      <c r="D23" s="53">
        <v>25.0</v>
      </c>
      <c r="E23" s="53">
        <v>1.0</v>
      </c>
      <c r="F23" s="53">
        <v>15.88</v>
      </c>
      <c r="G23" s="53">
        <v>13.2</v>
      </c>
      <c r="H23" s="53">
        <v>9.4</v>
      </c>
      <c r="I23" s="53">
        <v>13.8</v>
      </c>
      <c r="J23" s="53">
        <v>0.0</v>
      </c>
      <c r="K23" s="53">
        <v>0.0</v>
      </c>
    </row>
    <row r="24" ht="15.75" customHeight="1">
      <c r="A24" s="54" t="s">
        <v>161</v>
      </c>
      <c r="B24" s="55">
        <v>2.0</v>
      </c>
      <c r="C24" s="53">
        <v>10.0</v>
      </c>
      <c r="D24" s="53">
        <v>25.0</v>
      </c>
      <c r="E24" s="53">
        <v>1.0</v>
      </c>
      <c r="F24" s="53">
        <v>17.24</v>
      </c>
      <c r="G24" s="53">
        <v>14.55</v>
      </c>
      <c r="H24" s="53">
        <v>14.48</v>
      </c>
      <c r="I24" s="53">
        <v>14.56</v>
      </c>
      <c r="J24" s="53">
        <v>0.0</v>
      </c>
      <c r="K24" s="53">
        <v>0.0</v>
      </c>
    </row>
    <row r="25" ht="15.75" customHeight="1">
      <c r="A25" s="54" t="s">
        <v>161</v>
      </c>
      <c r="B25" s="55">
        <v>2.0</v>
      </c>
      <c r="C25" s="53">
        <v>12.0</v>
      </c>
      <c r="D25" s="53">
        <v>13.0</v>
      </c>
      <c r="E25" s="53">
        <v>3.0</v>
      </c>
      <c r="F25" s="53">
        <v>17.37</v>
      </c>
      <c r="G25" s="53">
        <v>15.08</v>
      </c>
      <c r="H25" s="53">
        <v>7.47</v>
      </c>
      <c r="I25" s="53">
        <v>10.4</v>
      </c>
      <c r="J25" s="53">
        <v>0.0</v>
      </c>
      <c r="K25" s="53">
        <v>0.0</v>
      </c>
    </row>
    <row r="26" ht="15.75" customHeight="1">
      <c r="A26" s="54" t="s">
        <v>210</v>
      </c>
      <c r="B26" s="55">
        <v>3.0</v>
      </c>
      <c r="C26" s="53">
        <v>2.0</v>
      </c>
      <c r="D26" s="53">
        <v>9.0</v>
      </c>
      <c r="E26" s="53">
        <v>1.0</v>
      </c>
      <c r="F26" s="53">
        <v>11.07</v>
      </c>
      <c r="G26" s="53">
        <v>10.37</v>
      </c>
      <c r="H26" s="53">
        <v>10.37</v>
      </c>
      <c r="I26" s="53">
        <v>33.7</v>
      </c>
      <c r="J26" s="53">
        <v>1.0</v>
      </c>
      <c r="K26" s="53">
        <v>0.0</v>
      </c>
    </row>
    <row r="27" ht="15.75" customHeight="1">
      <c r="A27" s="54" t="s">
        <v>223</v>
      </c>
      <c r="B27" s="55">
        <v>3.0</v>
      </c>
      <c r="C27" s="53">
        <v>7.0</v>
      </c>
      <c r="D27" s="53">
        <v>25.0</v>
      </c>
      <c r="E27" s="53">
        <v>1.0</v>
      </c>
      <c r="F27" s="53">
        <v>15.88</v>
      </c>
      <c r="G27" s="53">
        <v>13.2</v>
      </c>
      <c r="H27" s="53">
        <v>9.4</v>
      </c>
      <c r="I27" s="53">
        <v>27.189999999999998</v>
      </c>
      <c r="J27" s="53">
        <v>0.0</v>
      </c>
      <c r="K27" s="53">
        <v>0.0</v>
      </c>
    </row>
    <row r="28" ht="15.75" customHeight="1">
      <c r="A28" s="54" t="s">
        <v>165</v>
      </c>
      <c r="B28" s="55">
        <v>3.0</v>
      </c>
      <c r="C28" s="53">
        <v>9.0</v>
      </c>
      <c r="D28" s="53">
        <v>13.0</v>
      </c>
      <c r="E28" s="53">
        <v>0.0</v>
      </c>
      <c r="F28" s="53">
        <v>15.86</v>
      </c>
      <c r="G28" s="53">
        <v>14.95</v>
      </c>
      <c r="H28" s="53">
        <v>11.03</v>
      </c>
      <c r="I28" s="53">
        <v>22.04</v>
      </c>
      <c r="J28" s="53">
        <v>0.0</v>
      </c>
      <c r="K28" s="53">
        <v>0.0</v>
      </c>
    </row>
    <row r="29" ht="15.75" customHeight="1">
      <c r="A29" s="54" t="s">
        <v>207</v>
      </c>
      <c r="B29" s="55">
        <v>3.0</v>
      </c>
      <c r="C29" s="53">
        <v>2.0</v>
      </c>
      <c r="D29" s="53">
        <v>25.0</v>
      </c>
      <c r="E29" s="53">
        <v>0.0</v>
      </c>
      <c r="F29" s="53">
        <v>12.5</v>
      </c>
      <c r="G29" s="53">
        <v>12.09</v>
      </c>
      <c r="H29" s="53">
        <v>12.09</v>
      </c>
      <c r="I29" s="53">
        <v>19.77</v>
      </c>
      <c r="J29" s="53">
        <v>0.0</v>
      </c>
      <c r="K29" s="53">
        <v>0.0</v>
      </c>
    </row>
    <row r="30" ht="15.75" customHeight="1">
      <c r="A30" s="54" t="s">
        <v>211</v>
      </c>
      <c r="B30" s="55">
        <v>3.0</v>
      </c>
      <c r="C30" s="53">
        <v>7.0</v>
      </c>
      <c r="D30" s="53">
        <v>13.0</v>
      </c>
      <c r="E30" s="53">
        <v>1.0</v>
      </c>
      <c r="F30" s="53">
        <v>15.88</v>
      </c>
      <c r="G30" s="53">
        <v>13.2</v>
      </c>
      <c r="H30" s="53">
        <v>9.4</v>
      </c>
      <c r="I30" s="53">
        <v>22.560000000000002</v>
      </c>
      <c r="J30" s="53">
        <v>0.0</v>
      </c>
      <c r="K30" s="53">
        <v>0.0</v>
      </c>
    </row>
    <row r="31" ht="15.75" customHeight="1">
      <c r="A31" s="54" t="s">
        <v>179</v>
      </c>
      <c r="B31" s="55">
        <v>3.0</v>
      </c>
      <c r="C31" s="53">
        <v>5.0</v>
      </c>
      <c r="D31" s="53">
        <v>13.0</v>
      </c>
      <c r="E31" s="53">
        <v>1.0</v>
      </c>
      <c r="F31" s="53">
        <v>14.66</v>
      </c>
      <c r="G31" s="53">
        <v>13.0</v>
      </c>
      <c r="H31" s="53">
        <v>9.4</v>
      </c>
      <c r="I31" s="53">
        <v>21.13</v>
      </c>
      <c r="J31" s="53">
        <v>1.0</v>
      </c>
      <c r="K31" s="53">
        <v>0.0</v>
      </c>
    </row>
    <row r="32" ht="15.75" customHeight="1">
      <c r="A32" s="54" t="s">
        <v>253</v>
      </c>
      <c r="B32" s="55">
        <v>3.0</v>
      </c>
      <c r="C32" s="53">
        <v>3.0</v>
      </c>
      <c r="D32" s="53">
        <v>25.0</v>
      </c>
      <c r="E32" s="53">
        <v>0.0</v>
      </c>
      <c r="F32" s="53">
        <v>13.43</v>
      </c>
      <c r="G32" s="53">
        <v>11.89</v>
      </c>
      <c r="H32" s="53">
        <v>11.89</v>
      </c>
      <c r="I32" s="53">
        <v>43.83</v>
      </c>
      <c r="J32" s="53">
        <v>0.0</v>
      </c>
      <c r="K32" s="53">
        <v>0.0</v>
      </c>
    </row>
    <row r="33" ht="15.75" customHeight="1">
      <c r="A33" s="54" t="s">
        <v>177</v>
      </c>
      <c r="B33" s="55">
        <v>3.0</v>
      </c>
      <c r="C33" s="53">
        <v>8.0</v>
      </c>
      <c r="D33" s="53">
        <v>25.0</v>
      </c>
      <c r="E33" s="53">
        <v>0.0</v>
      </c>
      <c r="F33" s="53">
        <v>15.1</v>
      </c>
      <c r="G33" s="53">
        <v>12.34</v>
      </c>
      <c r="H33" s="53">
        <v>5.79</v>
      </c>
      <c r="I33" s="53">
        <v>15.56</v>
      </c>
      <c r="J33" s="53">
        <v>0.0</v>
      </c>
      <c r="K33" s="53">
        <v>0.0</v>
      </c>
    </row>
    <row r="34" ht="15.75" customHeight="1">
      <c r="A34" s="54" t="s">
        <v>197</v>
      </c>
      <c r="B34" s="69">
        <v>3.0</v>
      </c>
      <c r="C34" s="53">
        <v>2.0</v>
      </c>
      <c r="D34" s="53">
        <v>25.0</v>
      </c>
      <c r="E34" s="53">
        <v>0.0</v>
      </c>
      <c r="F34" s="53">
        <v>12.03</v>
      </c>
      <c r="G34" s="53">
        <v>8.27</v>
      </c>
      <c r="H34" s="53">
        <v>8.27</v>
      </c>
      <c r="I34" s="53">
        <v>36.65</v>
      </c>
      <c r="J34" s="53">
        <v>0.0</v>
      </c>
      <c r="K34" s="53">
        <v>0.0</v>
      </c>
    </row>
    <row r="35" ht="15.75" customHeight="1">
      <c r="A35" s="53"/>
      <c r="C35" s="53"/>
      <c r="E35" s="53"/>
      <c r="F35" s="53"/>
      <c r="G35" s="53"/>
      <c r="H35" s="53"/>
      <c r="I35" s="53"/>
    </row>
    <row r="36" ht="15.75" customHeight="1">
      <c r="A36" s="53"/>
      <c r="C36" s="53"/>
      <c r="E36" s="53"/>
      <c r="F36" s="53"/>
      <c r="G36" s="53"/>
      <c r="H36" s="53"/>
      <c r="I36" s="53"/>
    </row>
    <row r="37" ht="15.75" customHeight="1">
      <c r="A37" s="60"/>
      <c r="C37" s="53"/>
      <c r="E37" s="53"/>
      <c r="F37" s="53"/>
      <c r="G37" s="53"/>
      <c r="H37" s="53"/>
      <c r="I37" s="53"/>
      <c r="J37" s="53"/>
      <c r="K37" s="53"/>
    </row>
    <row r="38" ht="15.75" customHeight="1">
      <c r="A38" s="60"/>
      <c r="C38" s="53"/>
      <c r="E38" s="53"/>
      <c r="F38" s="53"/>
      <c r="G38" s="53"/>
      <c r="H38" s="53"/>
      <c r="I38" s="53"/>
      <c r="J38" s="53"/>
      <c r="K38" s="53"/>
    </row>
    <row r="39" ht="15.75" customHeight="1">
      <c r="A39" s="60"/>
      <c r="C39" s="53"/>
      <c r="E39" s="53"/>
      <c r="F39" s="53"/>
      <c r="G39" s="53"/>
      <c r="H39" s="53"/>
      <c r="I39" s="53"/>
      <c r="J39" s="53"/>
      <c r="K39" s="53"/>
    </row>
    <row r="40" ht="15.75" customHeight="1">
      <c r="A40" s="60"/>
      <c r="C40" s="53"/>
      <c r="E40" s="53"/>
      <c r="F40" s="53"/>
      <c r="G40" s="53"/>
      <c r="H40" s="53"/>
      <c r="I40" s="53"/>
      <c r="J40" s="53"/>
      <c r="K40" s="53"/>
    </row>
    <row r="41" ht="15.75" customHeight="1">
      <c r="A41" s="60"/>
      <c r="C41" s="53"/>
      <c r="E41" s="53"/>
      <c r="F41" s="53"/>
      <c r="G41" s="53"/>
      <c r="H41" s="53"/>
      <c r="I41" s="53"/>
      <c r="J41" s="53"/>
      <c r="K41" s="53"/>
    </row>
    <row r="42" ht="15.75" customHeight="1">
      <c r="A42" s="60"/>
      <c r="C42" s="53"/>
      <c r="E42" s="53"/>
      <c r="F42" s="53"/>
      <c r="G42" s="53"/>
      <c r="H42" s="53"/>
      <c r="I42" s="53"/>
      <c r="J42" s="53"/>
      <c r="K42" s="53"/>
    </row>
    <row r="43" ht="15.75" customHeight="1">
      <c r="A43" s="60"/>
      <c r="C43" s="53"/>
      <c r="E43" s="53"/>
      <c r="F43" s="53"/>
      <c r="G43" s="53"/>
      <c r="H43" s="53"/>
      <c r="I43" s="53"/>
      <c r="J43" s="53"/>
      <c r="K43" s="53"/>
    </row>
    <row r="44" ht="15.75" customHeight="1">
      <c r="A44" s="53"/>
      <c r="B44" s="53"/>
      <c r="C44" s="53"/>
      <c r="E44" s="53"/>
      <c r="F44" s="53"/>
      <c r="G44" s="53"/>
      <c r="H44" s="53"/>
      <c r="I44" s="53"/>
      <c r="J44" s="53"/>
      <c r="K44" s="53"/>
    </row>
    <row r="45" ht="15.75" customHeight="1">
      <c r="A45" s="60"/>
      <c r="B45" s="53"/>
      <c r="C45" s="53"/>
      <c r="E45" s="53"/>
      <c r="F45" s="53"/>
      <c r="G45" s="53"/>
      <c r="H45" s="53"/>
      <c r="I45" s="53"/>
      <c r="J45" s="53"/>
      <c r="K45" s="53"/>
    </row>
    <row r="46" ht="15.75" customHeight="1">
      <c r="A46" s="60"/>
      <c r="B46" s="53"/>
      <c r="C46" s="53"/>
      <c r="E46" s="53"/>
      <c r="F46" s="53"/>
      <c r="G46" s="53"/>
      <c r="H46" s="53"/>
      <c r="I46" s="53"/>
      <c r="J46" s="53"/>
      <c r="K46" s="53"/>
    </row>
    <row r="47" ht="15.75" customHeight="1">
      <c r="A47" s="60"/>
      <c r="C47" s="53"/>
      <c r="E47" s="53"/>
      <c r="F47" s="53"/>
      <c r="G47" s="53"/>
      <c r="H47" s="53"/>
      <c r="I47" s="53"/>
      <c r="J47" s="53"/>
      <c r="K47" s="53"/>
    </row>
    <row r="48" ht="15.75" customHeight="1">
      <c r="A48" s="60"/>
      <c r="C48" s="53"/>
      <c r="E48" s="53"/>
      <c r="F48" s="53"/>
      <c r="G48" s="53"/>
      <c r="H48" s="53"/>
      <c r="I48" s="53"/>
      <c r="J48" s="53"/>
      <c r="K48" s="53"/>
    </row>
    <row r="49" ht="15.75" customHeight="1">
      <c r="A49" s="60"/>
      <c r="C49" s="53"/>
      <c r="E49" s="53"/>
      <c r="F49" s="53"/>
      <c r="G49" s="53"/>
      <c r="H49" s="53"/>
      <c r="I49" s="53"/>
      <c r="J49" s="53"/>
      <c r="K49" s="53"/>
    </row>
    <row r="50" ht="15.75" customHeight="1">
      <c r="A50" s="60"/>
      <c r="C50" s="53"/>
      <c r="E50" s="53"/>
      <c r="F50" s="53"/>
      <c r="G50" s="53"/>
      <c r="H50" s="53"/>
      <c r="I50" s="53"/>
      <c r="J50" s="53"/>
      <c r="K50" s="53"/>
    </row>
    <row r="51" ht="15.75" customHeight="1">
      <c r="C51" s="53"/>
      <c r="E51" s="53"/>
      <c r="F51" s="53"/>
      <c r="G51" s="53"/>
      <c r="H51" s="53"/>
      <c r="I51" s="53"/>
      <c r="J51" s="53"/>
      <c r="K51" s="53"/>
    </row>
    <row r="52" ht="15.75" customHeight="1">
      <c r="A52" s="60"/>
      <c r="C52" s="53"/>
      <c r="E52" s="53"/>
      <c r="F52" s="53"/>
      <c r="G52" s="53"/>
      <c r="H52" s="53"/>
      <c r="I52" s="53"/>
      <c r="J52" s="53"/>
      <c r="K52" s="53"/>
    </row>
    <row r="53" ht="15.75" customHeight="1">
      <c r="A53" s="60"/>
      <c r="C53" s="53"/>
      <c r="E53" s="53"/>
      <c r="F53" s="53"/>
      <c r="G53" s="53"/>
      <c r="H53" s="53"/>
      <c r="I53" s="53"/>
      <c r="J53" s="53"/>
      <c r="K53" s="53"/>
    </row>
    <row r="54" ht="15.75" customHeight="1">
      <c r="A54" s="60"/>
      <c r="C54" s="53"/>
      <c r="E54" s="53"/>
      <c r="F54" s="53"/>
      <c r="G54" s="53"/>
      <c r="H54" s="53"/>
      <c r="I54" s="53"/>
      <c r="J54" s="53"/>
      <c r="K54" s="53"/>
    </row>
    <row r="55" ht="15.75" customHeight="1">
      <c r="A55" s="60"/>
      <c r="C55" s="53"/>
      <c r="E55" s="53"/>
      <c r="F55" s="53"/>
      <c r="G55" s="53"/>
      <c r="H55" s="53"/>
      <c r="I55" s="53"/>
      <c r="J55" s="53"/>
      <c r="K55" s="53"/>
    </row>
    <row r="56" ht="15.75" customHeight="1">
      <c r="A56" s="60"/>
      <c r="C56" s="53"/>
      <c r="E56" s="53"/>
      <c r="F56" s="53"/>
      <c r="G56" s="53"/>
      <c r="H56" s="53"/>
      <c r="I56" s="53"/>
      <c r="J56" s="53"/>
      <c r="K56" s="53"/>
    </row>
    <row r="57" ht="15.75" customHeight="1">
      <c r="A57" s="60"/>
      <c r="C57" s="53"/>
      <c r="E57" s="53"/>
      <c r="F57" s="53"/>
      <c r="G57" s="53"/>
      <c r="H57" s="53"/>
      <c r="I57" s="53"/>
      <c r="J57" s="53"/>
      <c r="K57" s="5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3" t="s">
        <v>6</v>
      </c>
      <c r="B1" s="53" t="s">
        <v>265</v>
      </c>
      <c r="C1" s="53" t="s">
        <v>304</v>
      </c>
      <c r="D1" s="53" t="s">
        <v>268</v>
      </c>
      <c r="E1" s="53" t="s">
        <v>322</v>
      </c>
      <c r="F1" s="53" t="s">
        <v>272</v>
      </c>
      <c r="G1" s="53" t="s">
        <v>282</v>
      </c>
      <c r="H1" s="53" t="s">
        <v>271</v>
      </c>
    </row>
    <row r="2">
      <c r="A2" s="54" t="s">
        <v>164</v>
      </c>
      <c r="B2" s="55">
        <v>1.0</v>
      </c>
      <c r="C2" s="53">
        <v>105.21999999999998</v>
      </c>
      <c r="D2" s="53">
        <v>6.0</v>
      </c>
      <c r="E2" s="55">
        <v>27215.0</v>
      </c>
      <c r="F2" s="53">
        <v>1.0</v>
      </c>
      <c r="G2" s="53">
        <v>0.0</v>
      </c>
      <c r="H2" s="53">
        <v>63.74999999999999</v>
      </c>
      <c r="J2" s="53" t="s">
        <v>323</v>
      </c>
      <c r="K2" s="53" t="s">
        <v>301</v>
      </c>
      <c r="M2" s="53">
        <f>SUMPRODUCT(C2:C35,F2:F35)+SUMPRODUCT(C2:C35,G2:G35)</f>
        <v>770.02</v>
      </c>
    </row>
    <row r="3">
      <c r="A3" s="54" t="s">
        <v>166</v>
      </c>
      <c r="B3" s="55">
        <v>1.0</v>
      </c>
      <c r="C3" s="53">
        <v>107.13</v>
      </c>
      <c r="D3" s="53">
        <v>9.0</v>
      </c>
      <c r="E3" s="55">
        <v>25900.0</v>
      </c>
      <c r="F3" s="53">
        <v>1.0</v>
      </c>
      <c r="G3" s="53">
        <v>1.0</v>
      </c>
      <c r="H3" s="53">
        <v>100.86999999999999</v>
      </c>
    </row>
    <row r="4">
      <c r="A4" s="54" t="s">
        <v>170</v>
      </c>
      <c r="B4" s="55">
        <v>1.0</v>
      </c>
      <c r="C4" s="53">
        <v>31.34</v>
      </c>
      <c r="D4" s="53">
        <v>1.0</v>
      </c>
      <c r="E4" s="55">
        <v>24995.0</v>
      </c>
      <c r="F4" s="53">
        <v>0.0</v>
      </c>
      <c r="G4" s="53">
        <v>0.0</v>
      </c>
      <c r="H4" s="53">
        <v>21.67</v>
      </c>
      <c r="K4" s="53" t="s">
        <v>324</v>
      </c>
      <c r="L4" s="53">
        <f>SUMPRODUCT(D2:D35,F2:F35)+SUMPRODUCT(D2:D35,G2:G35)</f>
        <v>38</v>
      </c>
      <c r="M4" s="53" t="s">
        <v>276</v>
      </c>
      <c r="N4" s="53">
        <v>30.0</v>
      </c>
      <c r="O4" s="53">
        <v>20.0</v>
      </c>
    </row>
    <row r="5">
      <c r="A5" s="54" t="s">
        <v>159</v>
      </c>
      <c r="B5" s="55">
        <v>1.0</v>
      </c>
      <c r="C5" s="53">
        <v>85.49999999999999</v>
      </c>
      <c r="D5" s="53">
        <v>6.0</v>
      </c>
      <c r="E5" s="55">
        <v>20940.0</v>
      </c>
      <c r="F5" s="53">
        <v>0.0</v>
      </c>
      <c r="G5" s="53">
        <v>0.0</v>
      </c>
      <c r="H5" s="53">
        <v>59.99</v>
      </c>
      <c r="L5" s="53">
        <f>SUMPRODUCT(E2:E35,F2:F35)+SUMPRODUCT(E2:E35,G2:G35)</f>
        <v>143925</v>
      </c>
      <c r="M5" s="53" t="s">
        <v>276</v>
      </c>
      <c r="N5" s="74">
        <v>130000.0</v>
      </c>
      <c r="O5" s="53">
        <v>130000.0</v>
      </c>
    </row>
    <row r="6">
      <c r="A6" s="54" t="s">
        <v>232</v>
      </c>
      <c r="B6" s="55">
        <v>1.0</v>
      </c>
      <c r="C6" s="53">
        <v>54.0</v>
      </c>
      <c r="D6" s="53">
        <v>1.0</v>
      </c>
      <c r="E6" s="55">
        <v>19740.0</v>
      </c>
      <c r="F6" s="53">
        <v>0.0</v>
      </c>
      <c r="G6" s="53">
        <v>0.0</v>
      </c>
      <c r="H6" s="53">
        <v>19.97</v>
      </c>
      <c r="K6" s="53" t="s">
        <v>278</v>
      </c>
      <c r="L6" s="53">
        <f>SUM(F2:F9)</f>
        <v>2</v>
      </c>
      <c r="M6" s="53" t="s">
        <v>279</v>
      </c>
      <c r="N6" s="53">
        <v>2.0</v>
      </c>
    </row>
    <row r="7">
      <c r="A7" s="54" t="s">
        <v>162</v>
      </c>
      <c r="B7" s="55">
        <v>1.0</v>
      </c>
      <c r="C7" s="53">
        <v>57.56</v>
      </c>
      <c r="D7" s="53">
        <v>4.0</v>
      </c>
      <c r="E7" s="55">
        <v>19375.0</v>
      </c>
      <c r="F7" s="53">
        <v>0.0</v>
      </c>
      <c r="G7" s="53">
        <v>0.0</v>
      </c>
      <c r="H7" s="53">
        <v>41.629999999999995</v>
      </c>
      <c r="K7" s="53" t="s">
        <v>280</v>
      </c>
      <c r="L7" s="53">
        <f>SUM(F10:F24)</f>
        <v>4</v>
      </c>
      <c r="M7" s="53" t="s">
        <v>279</v>
      </c>
      <c r="N7" s="53">
        <v>4.0</v>
      </c>
    </row>
    <row r="8">
      <c r="A8" s="54" t="s">
        <v>193</v>
      </c>
      <c r="B8" s="55">
        <v>1.0</v>
      </c>
      <c r="C8" s="53">
        <v>54.0</v>
      </c>
      <c r="D8" s="53">
        <v>1.0</v>
      </c>
      <c r="E8" s="55">
        <v>17535.0</v>
      </c>
      <c r="F8" s="53">
        <v>0.0</v>
      </c>
      <c r="G8" s="53">
        <v>0.0</v>
      </c>
      <c r="H8" s="53">
        <v>41.1</v>
      </c>
      <c r="K8" s="53" t="s">
        <v>281</v>
      </c>
      <c r="L8" s="53">
        <f>SUM(F25:F35)</f>
        <v>2</v>
      </c>
      <c r="M8" s="53" t="s">
        <v>279</v>
      </c>
      <c r="N8" s="53">
        <v>2.0</v>
      </c>
    </row>
    <row r="9">
      <c r="A9" s="54" t="s">
        <v>158</v>
      </c>
      <c r="B9" s="55">
        <v>1.0</v>
      </c>
      <c r="C9" s="53">
        <v>95.46000000000001</v>
      </c>
      <c r="D9" s="53">
        <v>6.0</v>
      </c>
      <c r="E9" s="55">
        <v>15825.0</v>
      </c>
      <c r="F9" s="53">
        <v>0.0</v>
      </c>
      <c r="G9" s="53">
        <v>0.0</v>
      </c>
      <c r="H9" s="53">
        <v>80.86</v>
      </c>
    </row>
    <row r="10">
      <c r="A10" s="54" t="s">
        <v>190</v>
      </c>
      <c r="B10" s="55">
        <v>2.0</v>
      </c>
      <c r="C10" s="53">
        <v>67.93</v>
      </c>
      <c r="D10" s="53">
        <v>2.0</v>
      </c>
      <c r="E10" s="55">
        <v>15275.0</v>
      </c>
      <c r="F10" s="53">
        <v>1.0</v>
      </c>
      <c r="G10" s="53">
        <v>0.0</v>
      </c>
      <c r="H10" s="53">
        <v>26.990000000000002</v>
      </c>
      <c r="K10" s="53" t="s">
        <v>282</v>
      </c>
      <c r="L10" s="53">
        <f>SUM(G2:G35)</f>
        <v>1</v>
      </c>
      <c r="M10" s="53" t="s">
        <v>279</v>
      </c>
      <c r="N10" s="53">
        <v>1.0</v>
      </c>
    </row>
    <row r="11">
      <c r="A11" s="54" t="s">
        <v>225</v>
      </c>
      <c r="B11" s="55">
        <v>2.0</v>
      </c>
      <c r="C11" s="53">
        <v>54.0</v>
      </c>
      <c r="D11" s="53">
        <v>1.0</v>
      </c>
      <c r="E11" s="55">
        <v>15275.0</v>
      </c>
      <c r="F11" s="53">
        <v>1.0</v>
      </c>
      <c r="G11" s="53">
        <v>0.0</v>
      </c>
      <c r="H11" s="53">
        <v>36.269999999999996</v>
      </c>
    </row>
    <row r="12">
      <c r="A12" s="54" t="s">
        <v>169</v>
      </c>
      <c r="B12" s="55">
        <v>2.0</v>
      </c>
      <c r="C12" s="53">
        <v>27.66</v>
      </c>
      <c r="D12" s="53">
        <v>1.0</v>
      </c>
      <c r="E12" s="55">
        <v>15250.0</v>
      </c>
      <c r="F12" s="53">
        <v>0.0</v>
      </c>
      <c r="G12" s="53">
        <v>0.0</v>
      </c>
      <c r="H12" s="53">
        <v>40.3</v>
      </c>
      <c r="L12" s="75">
        <f>SUMPRODUCT(H2:H35,F2:F35)+SUMPRODUCT(H2:H35,G2:G35)</f>
        <v>480.84</v>
      </c>
    </row>
    <row r="13">
      <c r="A13" s="54" t="s">
        <v>230</v>
      </c>
      <c r="B13" s="55">
        <v>2.0</v>
      </c>
      <c r="C13" s="53">
        <v>54.0</v>
      </c>
      <c r="D13" s="53">
        <v>1.0</v>
      </c>
      <c r="E13" s="55">
        <v>14580.0</v>
      </c>
      <c r="F13" s="53">
        <v>0.0</v>
      </c>
      <c r="G13" s="53">
        <v>0.0</v>
      </c>
      <c r="H13" s="53">
        <v>40.83</v>
      </c>
    </row>
    <row r="14">
      <c r="A14" s="54" t="s">
        <v>160</v>
      </c>
      <c r="B14" s="55">
        <v>2.0</v>
      </c>
      <c r="C14" s="53">
        <v>21.03</v>
      </c>
      <c r="D14" s="53">
        <v>0.0</v>
      </c>
      <c r="E14" s="55">
        <v>14580.0</v>
      </c>
      <c r="F14" s="53">
        <v>0.0</v>
      </c>
      <c r="G14" s="53">
        <v>0.0</v>
      </c>
      <c r="H14" s="53">
        <v>29.4</v>
      </c>
    </row>
    <row r="15">
      <c r="A15" s="54" t="s">
        <v>198</v>
      </c>
      <c r="B15" s="55">
        <v>2.0</v>
      </c>
      <c r="C15" s="53">
        <v>54.0</v>
      </c>
      <c r="D15" s="53">
        <v>1.0</v>
      </c>
      <c r="E15" s="55">
        <v>14005.0</v>
      </c>
      <c r="F15" s="53">
        <v>0.0</v>
      </c>
      <c r="G15" s="53">
        <v>0.0</v>
      </c>
      <c r="H15" s="53">
        <v>98.97</v>
      </c>
    </row>
    <row r="16">
      <c r="A16" s="54" t="s">
        <v>254</v>
      </c>
      <c r="B16" s="55">
        <v>2.0</v>
      </c>
      <c r="C16" s="53">
        <v>37.300000000000004</v>
      </c>
      <c r="D16" s="53">
        <v>1.0</v>
      </c>
      <c r="E16" s="55">
        <v>13335.0</v>
      </c>
      <c r="F16" s="53">
        <v>0.0</v>
      </c>
      <c r="G16" s="53">
        <v>0.0</v>
      </c>
      <c r="H16" s="53">
        <v>24.630000000000003</v>
      </c>
    </row>
    <row r="17">
      <c r="A17" s="54" t="s">
        <v>180</v>
      </c>
      <c r="B17" s="55">
        <v>2.0</v>
      </c>
      <c r="C17" s="53">
        <v>32.3</v>
      </c>
      <c r="D17" s="53">
        <v>1.0</v>
      </c>
      <c r="E17" s="55">
        <v>12195.0</v>
      </c>
      <c r="F17" s="53">
        <v>0.0</v>
      </c>
      <c r="G17" s="53">
        <v>0.0</v>
      </c>
      <c r="H17" s="53">
        <v>27.5</v>
      </c>
    </row>
    <row r="18">
      <c r="A18" s="54" t="s">
        <v>173</v>
      </c>
      <c r="B18" s="55">
        <v>2.0</v>
      </c>
      <c r="C18" s="53">
        <v>68.64999999999999</v>
      </c>
      <c r="D18" s="53">
        <v>3.0</v>
      </c>
      <c r="E18" s="55">
        <v>12195.0</v>
      </c>
      <c r="F18" s="53">
        <v>1.0</v>
      </c>
      <c r="G18" s="53">
        <v>0.0</v>
      </c>
      <c r="H18" s="53">
        <v>59.14</v>
      </c>
    </row>
    <row r="19">
      <c r="A19" s="54" t="s">
        <v>167</v>
      </c>
      <c r="B19" s="55">
        <v>2.0</v>
      </c>
      <c r="C19" s="53">
        <v>28.23</v>
      </c>
      <c r="D19" s="53">
        <v>0.0</v>
      </c>
      <c r="E19" s="55">
        <v>11150.0</v>
      </c>
      <c r="F19" s="53">
        <v>0.0</v>
      </c>
      <c r="G19" s="53">
        <v>0.0</v>
      </c>
      <c r="H19" s="53">
        <v>54.03</v>
      </c>
    </row>
    <row r="20">
      <c r="A20" s="54" t="s">
        <v>228</v>
      </c>
      <c r="B20" s="55">
        <v>2.0</v>
      </c>
      <c r="C20" s="53">
        <v>0.0</v>
      </c>
      <c r="D20" s="53">
        <v>1.0</v>
      </c>
      <c r="E20" s="55">
        <v>10255.0</v>
      </c>
      <c r="F20" s="53">
        <v>0.0</v>
      </c>
      <c r="G20" s="53">
        <v>0.0</v>
      </c>
      <c r="H20" s="53">
        <v>35.9</v>
      </c>
    </row>
    <row r="21" ht="15.75" customHeight="1">
      <c r="A21" s="54" t="s">
        <v>192</v>
      </c>
      <c r="B21" s="55">
        <v>2.0</v>
      </c>
      <c r="C21" s="53">
        <v>116.47000000000001</v>
      </c>
      <c r="D21" s="53">
        <v>4.0</v>
      </c>
      <c r="E21" s="55">
        <v>10160.0</v>
      </c>
      <c r="F21" s="53">
        <v>1.0</v>
      </c>
      <c r="G21" s="53">
        <v>0.0</v>
      </c>
      <c r="H21" s="53">
        <v>40.5</v>
      </c>
    </row>
    <row r="22" ht="15.75" customHeight="1">
      <c r="A22" s="54" t="s">
        <v>175</v>
      </c>
      <c r="B22" s="55">
        <v>2.0</v>
      </c>
      <c r="C22" s="53">
        <v>21.6</v>
      </c>
      <c r="D22" s="53">
        <v>0.0</v>
      </c>
      <c r="E22" s="55">
        <v>8660.0</v>
      </c>
      <c r="F22" s="53">
        <v>0.0</v>
      </c>
      <c r="G22" s="53">
        <v>0.0</v>
      </c>
      <c r="H22" s="53">
        <v>76.71</v>
      </c>
    </row>
    <row r="23" ht="15.75" customHeight="1">
      <c r="A23" s="54" t="s">
        <v>161</v>
      </c>
      <c r="B23" s="55">
        <v>2.0</v>
      </c>
      <c r="C23" s="53">
        <v>25.59</v>
      </c>
      <c r="D23" s="53">
        <v>1.0</v>
      </c>
      <c r="E23" s="55">
        <v>7870.0</v>
      </c>
      <c r="F23" s="53">
        <v>0.0</v>
      </c>
      <c r="G23" s="53">
        <v>0.0</v>
      </c>
      <c r="H23" s="53">
        <v>52.60000000000001</v>
      </c>
    </row>
    <row r="24" ht="15.75" customHeight="1">
      <c r="A24" s="54" t="s">
        <v>210</v>
      </c>
      <c r="B24" s="55">
        <v>2.0</v>
      </c>
      <c r="C24" s="53">
        <v>54.0</v>
      </c>
      <c r="D24" s="53">
        <v>1.0</v>
      </c>
      <c r="E24" s="55">
        <v>7870.0</v>
      </c>
      <c r="F24" s="53">
        <v>0.0</v>
      </c>
      <c r="G24" s="53">
        <v>0.0</v>
      </c>
      <c r="H24" s="53">
        <v>26.2</v>
      </c>
    </row>
    <row r="25" ht="15.75" customHeight="1">
      <c r="A25" s="54" t="s">
        <v>227</v>
      </c>
      <c r="B25" s="55">
        <v>2.0</v>
      </c>
      <c r="C25" s="53">
        <v>54.0</v>
      </c>
      <c r="D25" s="53">
        <v>1.0</v>
      </c>
      <c r="E25" s="55">
        <v>7765.0</v>
      </c>
      <c r="F25" s="53">
        <v>0.0</v>
      </c>
      <c r="G25" s="53">
        <v>0.0</v>
      </c>
      <c r="H25" s="53">
        <v>18.77</v>
      </c>
    </row>
    <row r="26" ht="15.75" customHeight="1">
      <c r="A26" s="54" t="s">
        <v>223</v>
      </c>
      <c r="B26" s="55">
        <v>3.0</v>
      </c>
      <c r="C26" s="53">
        <v>54.0</v>
      </c>
      <c r="D26" s="53">
        <v>1.0</v>
      </c>
      <c r="E26" s="55">
        <v>7670.0</v>
      </c>
      <c r="F26" s="53">
        <v>0.0</v>
      </c>
      <c r="G26" s="53">
        <v>0.0</v>
      </c>
      <c r="H26" s="53">
        <v>21.17</v>
      </c>
    </row>
    <row r="27" ht="15.75" customHeight="1">
      <c r="A27" s="54" t="s">
        <v>165</v>
      </c>
      <c r="B27" s="55">
        <v>3.0</v>
      </c>
      <c r="C27" s="53">
        <v>30.130000000000003</v>
      </c>
      <c r="D27" s="53">
        <v>1.0</v>
      </c>
      <c r="E27" s="55">
        <v>6660.0</v>
      </c>
      <c r="F27" s="53">
        <v>0.0</v>
      </c>
      <c r="G27" s="53">
        <v>0.0</v>
      </c>
      <c r="H27" s="53">
        <v>41.17</v>
      </c>
    </row>
    <row r="28" ht="15.75" customHeight="1">
      <c r="A28" s="54" t="s">
        <v>161</v>
      </c>
      <c r="B28" s="55">
        <v>3.0</v>
      </c>
      <c r="C28" s="53">
        <v>74.61</v>
      </c>
      <c r="D28" s="53">
        <v>3.0</v>
      </c>
      <c r="E28" s="55">
        <v>6625.0</v>
      </c>
      <c r="F28" s="53">
        <v>1.0</v>
      </c>
      <c r="G28" s="53">
        <v>0.0</v>
      </c>
      <c r="H28" s="53">
        <v>25.44</v>
      </c>
    </row>
    <row r="29" ht="15.75" customHeight="1">
      <c r="A29" s="54" t="s">
        <v>253</v>
      </c>
      <c r="B29" s="55">
        <v>3.0</v>
      </c>
      <c r="C29" s="53">
        <v>36.56</v>
      </c>
      <c r="D29" s="53">
        <v>0.0</v>
      </c>
      <c r="E29" s="55">
        <v>6625.0</v>
      </c>
      <c r="F29" s="53">
        <v>0.0</v>
      </c>
      <c r="G29" s="53">
        <v>0.0</v>
      </c>
      <c r="H29" s="53">
        <v>46.43000000000001</v>
      </c>
    </row>
    <row r="30" ht="15.75" customHeight="1">
      <c r="A30" s="54" t="s">
        <v>211</v>
      </c>
      <c r="B30" s="55">
        <v>3.0</v>
      </c>
      <c r="C30" s="53">
        <v>24.07</v>
      </c>
      <c r="D30" s="53">
        <v>0.0</v>
      </c>
      <c r="E30" s="55">
        <v>5835.0</v>
      </c>
      <c r="F30" s="53">
        <v>0.0</v>
      </c>
      <c r="G30" s="53">
        <v>0.0</v>
      </c>
      <c r="H30" s="53">
        <v>19.740000000000002</v>
      </c>
    </row>
    <row r="31" ht="15.75" customHeight="1">
      <c r="A31" s="54" t="s">
        <v>179</v>
      </c>
      <c r="B31" s="55">
        <v>3.0</v>
      </c>
      <c r="C31" s="53">
        <v>54.0</v>
      </c>
      <c r="D31" s="53">
        <v>1.0</v>
      </c>
      <c r="E31" s="55">
        <v>5835.0</v>
      </c>
      <c r="F31" s="53">
        <v>0.0</v>
      </c>
      <c r="G31" s="53">
        <v>0.0</v>
      </c>
      <c r="H31" s="53">
        <v>22.46</v>
      </c>
    </row>
    <row r="32" ht="15.75" customHeight="1">
      <c r="A32" s="54" t="s">
        <v>207</v>
      </c>
      <c r="B32" s="55">
        <v>3.0</v>
      </c>
      <c r="C32" s="53">
        <v>27.07</v>
      </c>
      <c r="D32" s="53">
        <v>0.0</v>
      </c>
      <c r="E32" s="55">
        <v>5380.0</v>
      </c>
      <c r="F32" s="53">
        <v>0.0</v>
      </c>
      <c r="G32" s="53">
        <v>0.0</v>
      </c>
      <c r="H32" s="53">
        <v>20.89</v>
      </c>
    </row>
    <row r="33" ht="15.75" customHeight="1">
      <c r="A33" s="54" t="s">
        <v>197</v>
      </c>
      <c r="B33" s="55">
        <v>3.0</v>
      </c>
      <c r="C33" s="53">
        <v>68.88</v>
      </c>
      <c r="D33" s="53">
        <v>1.0</v>
      </c>
      <c r="E33" s="55">
        <v>5380.0</v>
      </c>
      <c r="F33" s="53">
        <v>1.0</v>
      </c>
      <c r="G33" s="53">
        <v>0.0</v>
      </c>
      <c r="H33" s="53">
        <v>27.009999999999998</v>
      </c>
    </row>
    <row r="34" ht="15.75" customHeight="1">
      <c r="A34" s="54" t="s">
        <v>177</v>
      </c>
      <c r="B34" s="55">
        <v>3.0</v>
      </c>
      <c r="C34" s="53">
        <v>23.43</v>
      </c>
      <c r="D34" s="53">
        <v>0.0</v>
      </c>
      <c r="E34" s="55">
        <v>2505.0</v>
      </c>
      <c r="F34" s="53">
        <v>0.0</v>
      </c>
      <c r="G34" s="53">
        <v>0.0</v>
      </c>
      <c r="H34" s="53">
        <v>18.43</v>
      </c>
    </row>
    <row r="35" ht="15.75" customHeight="1">
      <c r="A35" s="54" t="s">
        <v>163</v>
      </c>
      <c r="B35" s="55">
        <v>3.0</v>
      </c>
      <c r="C35" s="53">
        <v>16.27</v>
      </c>
      <c r="D35" s="53">
        <v>6.0</v>
      </c>
      <c r="E35" s="76">
        <v>1680.0</v>
      </c>
      <c r="F35" s="53">
        <v>0.0</v>
      </c>
      <c r="G35" s="53">
        <v>0.0</v>
      </c>
      <c r="H35" s="53">
        <v>20.47</v>
      </c>
    </row>
    <row r="36" ht="15.75" customHeight="1">
      <c r="A36" s="54" t="s">
        <v>176</v>
      </c>
      <c r="B36" s="55">
        <v>3.0</v>
      </c>
      <c r="C36" s="53">
        <v>29.97</v>
      </c>
      <c r="D36" s="53">
        <v>4.0</v>
      </c>
      <c r="E36" s="55">
        <v>420.0</v>
      </c>
      <c r="F36" s="53">
        <v>0.0</v>
      </c>
      <c r="G36" s="53">
        <v>0.0</v>
      </c>
      <c r="H36" s="53">
        <v>34.67</v>
      </c>
    </row>
    <row r="37" ht="15.75" customHeight="1">
      <c r="A37" s="54" t="s">
        <v>257</v>
      </c>
      <c r="B37" s="55">
        <v>3.0</v>
      </c>
      <c r="C37" s="53">
        <v>54.0</v>
      </c>
      <c r="D37" s="53">
        <v>1.0</v>
      </c>
      <c r="E37" s="61">
        <v>0.0</v>
      </c>
      <c r="F37" s="53">
        <v>0.0</v>
      </c>
      <c r="G37" s="53">
        <v>0.0</v>
      </c>
      <c r="H37" s="53">
        <v>23.36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12" width="8.63"/>
    <col customWidth="1" min="13" max="13" width="12.0"/>
    <col customWidth="1" min="14" max="26" width="8.63"/>
  </cols>
  <sheetData>
    <row r="1">
      <c r="A1" s="43" t="s">
        <v>6</v>
      </c>
      <c r="B1" s="53" t="s">
        <v>265</v>
      </c>
      <c r="C1" s="53" t="s">
        <v>321</v>
      </c>
      <c r="D1" s="53" t="s">
        <v>268</v>
      </c>
      <c r="E1" s="53" t="s">
        <v>313</v>
      </c>
      <c r="F1" s="53" t="s">
        <v>325</v>
      </c>
      <c r="G1" s="53" t="s">
        <v>272</v>
      </c>
      <c r="H1" s="53" t="s">
        <v>273</v>
      </c>
      <c r="I1" s="53" t="s">
        <v>271</v>
      </c>
    </row>
    <row r="2">
      <c r="A2" s="54" t="s">
        <v>166</v>
      </c>
      <c r="B2" s="55">
        <v>1.0</v>
      </c>
      <c r="C2" s="53">
        <v>14.89</v>
      </c>
      <c r="D2" s="53">
        <v>1.0</v>
      </c>
      <c r="E2" s="53">
        <v>100.86999999999999</v>
      </c>
      <c r="F2" s="55">
        <v>61.46</v>
      </c>
      <c r="G2" s="77">
        <v>1.0</v>
      </c>
      <c r="H2" s="77">
        <v>1.0</v>
      </c>
      <c r="I2" s="76">
        <v>63.02</v>
      </c>
      <c r="J2" s="77"/>
      <c r="L2" s="78" t="s">
        <v>326</v>
      </c>
      <c r="M2" s="6">
        <f>SUMPRODUCT(G2:G37,C2:C37)+SUMPRODUCT(H2:H37,C2:C37)</f>
        <v>414.95</v>
      </c>
    </row>
    <row r="3">
      <c r="A3" s="54" t="s">
        <v>164</v>
      </c>
      <c r="B3" s="55">
        <v>1.0</v>
      </c>
      <c r="C3" s="53">
        <v>96.48000000000002</v>
      </c>
      <c r="D3" s="53">
        <v>5.0</v>
      </c>
      <c r="E3" s="53">
        <v>63.74999999999999</v>
      </c>
      <c r="F3" s="55">
        <v>34.64</v>
      </c>
      <c r="G3" s="77">
        <v>0.0</v>
      </c>
      <c r="H3" s="77">
        <v>0.0</v>
      </c>
      <c r="I3" s="76">
        <v>16.5</v>
      </c>
      <c r="J3" s="77"/>
      <c r="K3" s="77" t="s">
        <v>327</v>
      </c>
      <c r="M3" s="57">
        <v>0.0</v>
      </c>
      <c r="O3" s="53">
        <v>0.0</v>
      </c>
    </row>
    <row r="4">
      <c r="A4" s="54" t="s">
        <v>170</v>
      </c>
      <c r="B4" s="55">
        <v>1.0</v>
      </c>
      <c r="C4" s="53">
        <v>29.04</v>
      </c>
      <c r="D4" s="53">
        <v>2.0</v>
      </c>
      <c r="E4" s="53">
        <v>21.67</v>
      </c>
      <c r="F4" s="55">
        <v>48.04</v>
      </c>
      <c r="G4" s="77">
        <v>0.0</v>
      </c>
      <c r="H4" s="77">
        <v>0.0</v>
      </c>
      <c r="I4" s="76">
        <v>47.65</v>
      </c>
      <c r="J4" s="77"/>
      <c r="L4" s="53" t="s">
        <v>328</v>
      </c>
      <c r="M4" s="57">
        <f>SUMPRODUCT(D2:D37,G2:G37)+SUMPRODUCT(D2:D37,H2:H37)</f>
        <v>20</v>
      </c>
      <c r="N4" s="53" t="s">
        <v>276</v>
      </c>
      <c r="O4" s="53">
        <v>20.0</v>
      </c>
    </row>
    <row r="5">
      <c r="A5" s="54" t="s">
        <v>158</v>
      </c>
      <c r="B5" s="55">
        <v>1.0</v>
      </c>
      <c r="C5" s="53">
        <v>76.82</v>
      </c>
      <c r="D5" s="53">
        <v>0.0</v>
      </c>
      <c r="E5" s="53">
        <v>80.86</v>
      </c>
      <c r="F5" s="55">
        <v>58.04</v>
      </c>
      <c r="G5" s="77">
        <v>0.0</v>
      </c>
      <c r="H5" s="77">
        <v>0.0</v>
      </c>
      <c r="I5" s="76">
        <v>26.630000000000003</v>
      </c>
      <c r="J5" s="77"/>
      <c r="L5" s="53" t="s">
        <v>329</v>
      </c>
      <c r="M5" s="57">
        <f>SUMPRODUCT(E2:E37,G2:G37)+SUMPRODUCT(E2:E37,H2:H37)</f>
        <v>490.64</v>
      </c>
      <c r="N5" s="53" t="s">
        <v>276</v>
      </c>
      <c r="O5" s="53">
        <v>400.0</v>
      </c>
    </row>
    <row r="6">
      <c r="A6" s="54" t="s">
        <v>198</v>
      </c>
      <c r="B6" s="55">
        <v>1.0</v>
      </c>
      <c r="C6" s="53">
        <v>32.34</v>
      </c>
      <c r="D6" s="53">
        <v>0.0</v>
      </c>
      <c r="E6" s="53">
        <v>98.97</v>
      </c>
      <c r="F6" s="55">
        <v>42.14</v>
      </c>
      <c r="G6" s="77">
        <v>0.0</v>
      </c>
      <c r="H6" s="77">
        <v>0.0</v>
      </c>
      <c r="I6" s="76">
        <v>43.37</v>
      </c>
      <c r="J6" s="77"/>
      <c r="L6" s="53" t="s">
        <v>330</v>
      </c>
      <c r="M6" s="57">
        <f>SUMPRODUCT(F2:F37,G2:G37)+SUMPRODUCT(H2:H37,F2:F37)</f>
        <v>381.1</v>
      </c>
      <c r="N6" s="53" t="s">
        <v>276</v>
      </c>
      <c r="O6" s="53">
        <v>380.0</v>
      </c>
    </row>
    <row r="7">
      <c r="A7" s="54" t="s">
        <v>159</v>
      </c>
      <c r="B7" s="55">
        <v>1.0</v>
      </c>
      <c r="C7" s="53">
        <v>100.28999999999999</v>
      </c>
      <c r="D7" s="53">
        <v>8.0</v>
      </c>
      <c r="E7" s="53">
        <v>59.99</v>
      </c>
      <c r="F7" s="55">
        <v>35.3</v>
      </c>
      <c r="G7" s="77">
        <v>1.0</v>
      </c>
      <c r="H7" s="77">
        <v>0.0</v>
      </c>
      <c r="I7" s="76">
        <v>85.33</v>
      </c>
      <c r="J7" s="77"/>
      <c r="M7" s="57">
        <v>0.0</v>
      </c>
      <c r="O7" s="53">
        <v>0.0</v>
      </c>
    </row>
    <row r="8">
      <c r="A8" s="54" t="s">
        <v>232</v>
      </c>
      <c r="B8" s="55">
        <v>1.0</v>
      </c>
      <c r="C8" s="53">
        <v>32.34</v>
      </c>
      <c r="D8" s="53">
        <v>0.0</v>
      </c>
      <c r="E8" s="53">
        <v>19.97</v>
      </c>
      <c r="F8" s="55">
        <v>28.05</v>
      </c>
      <c r="G8" s="77">
        <v>0.0</v>
      </c>
      <c r="H8" s="77">
        <v>0.0</v>
      </c>
      <c r="I8" s="76">
        <v>23.78</v>
      </c>
      <c r="J8" s="77"/>
      <c r="M8" s="57"/>
    </row>
    <row r="9">
      <c r="A9" s="54" t="s">
        <v>162</v>
      </c>
      <c r="B9" s="55">
        <v>1.0</v>
      </c>
      <c r="C9" s="53">
        <v>38.54</v>
      </c>
      <c r="D9" s="53">
        <v>0.0</v>
      </c>
      <c r="E9" s="53">
        <v>41.629999999999995</v>
      </c>
      <c r="F9" s="55">
        <v>47.83</v>
      </c>
      <c r="G9" s="77">
        <v>0.0</v>
      </c>
      <c r="H9" s="77">
        <v>0.0</v>
      </c>
      <c r="I9" s="76">
        <v>23.740000000000002</v>
      </c>
      <c r="J9" s="77"/>
      <c r="L9" s="53" t="s">
        <v>278</v>
      </c>
      <c r="M9" s="57">
        <f>SUM(G2:G9)</f>
        <v>2</v>
      </c>
      <c r="N9" s="53" t="s">
        <v>279</v>
      </c>
      <c r="O9" s="53">
        <v>2.0</v>
      </c>
    </row>
    <row r="10">
      <c r="A10" s="54" t="s">
        <v>173</v>
      </c>
      <c r="B10" s="55">
        <v>2.0</v>
      </c>
      <c r="C10" s="53">
        <v>58.03</v>
      </c>
      <c r="D10" s="53">
        <v>0.0</v>
      </c>
      <c r="E10" s="53">
        <v>59.14</v>
      </c>
      <c r="F10" s="55">
        <v>31.98</v>
      </c>
      <c r="G10" s="77">
        <v>1.0</v>
      </c>
      <c r="H10" s="77">
        <v>0.0</v>
      </c>
      <c r="I10" s="76">
        <v>16.13</v>
      </c>
      <c r="J10" s="77"/>
      <c r="L10" s="53" t="s">
        <v>280</v>
      </c>
      <c r="M10" s="57">
        <f>SUM(G10:G25)</f>
        <v>4</v>
      </c>
      <c r="N10" s="53" t="s">
        <v>279</v>
      </c>
      <c r="O10" s="53">
        <v>4.0</v>
      </c>
    </row>
    <row r="11">
      <c r="A11" s="54" t="s">
        <v>190</v>
      </c>
      <c r="B11" s="55">
        <v>2.0</v>
      </c>
      <c r="C11" s="53">
        <v>66.11</v>
      </c>
      <c r="D11" s="53">
        <v>2.0</v>
      </c>
      <c r="E11" s="53">
        <v>26.990000000000002</v>
      </c>
      <c r="F11" s="55">
        <v>22.99</v>
      </c>
      <c r="G11" s="77">
        <v>0.0</v>
      </c>
      <c r="H11" s="77">
        <v>0.0</v>
      </c>
      <c r="I11" s="76">
        <v>93.35</v>
      </c>
      <c r="J11" s="77"/>
      <c r="L11" s="53" t="s">
        <v>281</v>
      </c>
      <c r="M11" s="57">
        <f>SUM(G26:G37)</f>
        <v>2</v>
      </c>
      <c r="N11" s="53" t="s">
        <v>279</v>
      </c>
      <c r="O11" s="53">
        <v>2.0</v>
      </c>
    </row>
    <row r="12">
      <c r="A12" s="54" t="s">
        <v>225</v>
      </c>
      <c r="B12" s="55">
        <v>2.0</v>
      </c>
      <c r="C12" s="53">
        <v>32.34</v>
      </c>
      <c r="D12" s="53">
        <v>0.0</v>
      </c>
      <c r="E12" s="53">
        <v>36.269999999999996</v>
      </c>
      <c r="F12" s="55">
        <v>26.79</v>
      </c>
      <c r="G12" s="77">
        <v>0.0</v>
      </c>
      <c r="H12" s="77">
        <v>0.0</v>
      </c>
      <c r="I12" s="76">
        <v>26.73</v>
      </c>
      <c r="J12" s="77"/>
    </row>
    <row r="13">
      <c r="A13" s="54" t="s">
        <v>193</v>
      </c>
      <c r="B13" s="55">
        <v>2.0</v>
      </c>
      <c r="C13" s="53">
        <v>32.34</v>
      </c>
      <c r="D13" s="53">
        <v>0.0</v>
      </c>
      <c r="E13" s="53">
        <v>41.1</v>
      </c>
      <c r="F13" s="55">
        <v>41.89</v>
      </c>
      <c r="G13" s="77">
        <v>1.0</v>
      </c>
      <c r="H13" s="77">
        <v>0.0</v>
      </c>
      <c r="I13" s="76">
        <v>30.240000000000002</v>
      </c>
      <c r="J13" s="77"/>
      <c r="L13" s="53" t="s">
        <v>271</v>
      </c>
      <c r="M13" s="6">
        <f>SUMPRODUCT(G2:G35,I2:I35)+SUMPRODUCT(H2:H35,I2:I35)</f>
        <v>414.35</v>
      </c>
    </row>
    <row r="14">
      <c r="A14" s="54" t="s">
        <v>230</v>
      </c>
      <c r="B14" s="55">
        <v>2.0</v>
      </c>
      <c r="C14" s="53">
        <v>32.34</v>
      </c>
      <c r="D14" s="53">
        <v>0.0</v>
      </c>
      <c r="E14" s="53">
        <v>40.83</v>
      </c>
      <c r="F14" s="55">
        <v>38.59</v>
      </c>
      <c r="G14" s="77">
        <v>0.0</v>
      </c>
      <c r="H14" s="77">
        <v>0.0</v>
      </c>
      <c r="I14" s="76">
        <v>19.89</v>
      </c>
      <c r="J14" s="77"/>
    </row>
    <row r="15">
      <c r="A15" s="54" t="s">
        <v>169</v>
      </c>
      <c r="B15" s="55">
        <v>2.0</v>
      </c>
      <c r="C15" s="53">
        <v>53.06</v>
      </c>
      <c r="D15" s="53">
        <v>5.0</v>
      </c>
      <c r="E15" s="53">
        <v>40.3</v>
      </c>
      <c r="F15" s="55">
        <v>33.81</v>
      </c>
      <c r="G15" s="77">
        <v>1.0</v>
      </c>
      <c r="H15" s="77">
        <v>0.0</v>
      </c>
      <c r="I15" s="76">
        <v>22.59</v>
      </c>
      <c r="J15" s="77"/>
    </row>
    <row r="16">
      <c r="A16" s="54" t="s">
        <v>160</v>
      </c>
      <c r="B16" s="55">
        <v>2.0</v>
      </c>
      <c r="C16" s="53">
        <v>67.84</v>
      </c>
      <c r="D16" s="53">
        <v>0.0</v>
      </c>
      <c r="E16" s="53">
        <v>29.4</v>
      </c>
      <c r="F16" s="55">
        <v>21.55</v>
      </c>
      <c r="G16" s="77">
        <v>0.0</v>
      </c>
      <c r="H16" s="77">
        <v>0.0</v>
      </c>
      <c r="I16" s="76">
        <v>42.260000000000005</v>
      </c>
      <c r="J16" s="77"/>
    </row>
    <row r="17">
      <c r="A17" s="54" t="s">
        <v>167</v>
      </c>
      <c r="B17" s="55">
        <v>2.0</v>
      </c>
      <c r="C17" s="53">
        <v>18.34</v>
      </c>
      <c r="D17" s="53">
        <v>1.0</v>
      </c>
      <c r="E17" s="53">
        <v>54.03</v>
      </c>
      <c r="F17" s="55">
        <v>38.16</v>
      </c>
      <c r="G17" s="77">
        <v>0.0</v>
      </c>
      <c r="H17" s="77">
        <v>0.0</v>
      </c>
      <c r="I17" s="76">
        <v>24.130000000000003</v>
      </c>
      <c r="J17" s="77"/>
    </row>
    <row r="18">
      <c r="A18" s="54" t="s">
        <v>175</v>
      </c>
      <c r="B18" s="55">
        <v>2.0</v>
      </c>
      <c r="C18" s="53">
        <v>23.02</v>
      </c>
      <c r="D18" s="53">
        <v>0.0</v>
      </c>
      <c r="E18" s="53">
        <v>76.71</v>
      </c>
      <c r="F18" s="55">
        <v>36.55</v>
      </c>
      <c r="G18" s="77">
        <v>0.0</v>
      </c>
      <c r="H18" s="77">
        <v>0.0</v>
      </c>
      <c r="I18" s="76">
        <v>39.39</v>
      </c>
      <c r="J18" s="77"/>
    </row>
    <row r="19">
      <c r="A19" s="54" t="s">
        <v>192</v>
      </c>
      <c r="B19" s="55">
        <v>2.0</v>
      </c>
      <c r="C19" s="53">
        <v>18.490000000000002</v>
      </c>
      <c r="D19" s="53">
        <v>0.0</v>
      </c>
      <c r="E19" s="53">
        <v>40.5</v>
      </c>
      <c r="F19" s="55">
        <v>29.34</v>
      </c>
      <c r="G19" s="77">
        <v>0.0</v>
      </c>
      <c r="H19" s="77">
        <v>0.0</v>
      </c>
      <c r="I19" s="76">
        <v>23.52</v>
      </c>
      <c r="J19" s="77"/>
    </row>
    <row r="20">
      <c r="A20" s="54" t="s">
        <v>180</v>
      </c>
      <c r="B20" s="55">
        <v>2.0</v>
      </c>
      <c r="C20" s="53">
        <v>39.54</v>
      </c>
      <c r="D20" s="53">
        <v>4.0</v>
      </c>
      <c r="E20" s="53">
        <v>27.5</v>
      </c>
      <c r="F20" s="55">
        <v>52.2</v>
      </c>
      <c r="G20" s="77">
        <v>1.0</v>
      </c>
      <c r="H20" s="77">
        <v>0.0</v>
      </c>
      <c r="I20" s="76">
        <v>67.72</v>
      </c>
      <c r="J20" s="77"/>
    </row>
    <row r="21" ht="15.75" customHeight="1">
      <c r="A21" s="54" t="s">
        <v>254</v>
      </c>
      <c r="B21" s="55">
        <v>2.0</v>
      </c>
      <c r="C21" s="53">
        <v>18.96</v>
      </c>
      <c r="D21" s="53">
        <v>0.0</v>
      </c>
      <c r="E21" s="53">
        <v>24.630000000000003</v>
      </c>
      <c r="F21" s="55">
        <v>25.25</v>
      </c>
      <c r="G21" s="77">
        <v>0.0</v>
      </c>
      <c r="H21" s="77">
        <v>0.0</v>
      </c>
      <c r="I21" s="76">
        <v>34.7</v>
      </c>
      <c r="J21" s="77"/>
    </row>
    <row r="22" ht="15.75" customHeight="1">
      <c r="A22" s="54" t="s">
        <v>161</v>
      </c>
      <c r="B22" s="55">
        <v>2.0</v>
      </c>
      <c r="C22" s="53">
        <v>34.41</v>
      </c>
      <c r="D22" s="53">
        <v>1.0</v>
      </c>
      <c r="E22" s="53">
        <v>52.60000000000001</v>
      </c>
      <c r="F22" s="55">
        <v>28.84</v>
      </c>
      <c r="G22" s="77">
        <v>0.0</v>
      </c>
      <c r="H22" s="77">
        <v>0.0</v>
      </c>
      <c r="I22" s="76">
        <v>21.869999999999997</v>
      </c>
      <c r="J22" s="77"/>
    </row>
    <row r="23" ht="15.75" customHeight="1">
      <c r="A23" s="54" t="s">
        <v>228</v>
      </c>
      <c r="B23" s="55">
        <v>2.0</v>
      </c>
      <c r="C23" s="53">
        <v>32.34</v>
      </c>
      <c r="D23" s="53">
        <v>0.0</v>
      </c>
      <c r="E23" s="53">
        <v>35.9</v>
      </c>
      <c r="F23" s="55">
        <v>25.64</v>
      </c>
      <c r="G23" s="77">
        <v>0.0</v>
      </c>
      <c r="H23" s="77">
        <v>0.0</v>
      </c>
      <c r="I23" s="76">
        <v>10.39</v>
      </c>
      <c r="J23" s="77"/>
    </row>
    <row r="24" ht="15.75" customHeight="1">
      <c r="A24" s="54" t="s">
        <v>165</v>
      </c>
      <c r="B24" s="55">
        <v>2.0</v>
      </c>
      <c r="C24" s="53">
        <v>24.4</v>
      </c>
      <c r="D24" s="53">
        <v>0.0</v>
      </c>
      <c r="E24" s="53">
        <v>41.17</v>
      </c>
      <c r="F24" s="55">
        <v>26.95</v>
      </c>
      <c r="G24" s="77">
        <v>0.0</v>
      </c>
      <c r="H24" s="77">
        <v>0.0</v>
      </c>
      <c r="I24" s="76">
        <v>22.46</v>
      </c>
      <c r="J24" s="77"/>
    </row>
    <row r="25" ht="15.75" customHeight="1">
      <c r="A25" s="54" t="s">
        <v>223</v>
      </c>
      <c r="B25" s="55">
        <v>2.0</v>
      </c>
      <c r="C25" s="53">
        <v>32.34</v>
      </c>
      <c r="D25" s="53">
        <v>0.0</v>
      </c>
      <c r="E25" s="53">
        <v>21.17</v>
      </c>
      <c r="F25" s="55">
        <v>16.83</v>
      </c>
      <c r="G25" s="77">
        <v>0.0</v>
      </c>
      <c r="H25" s="77">
        <v>0.0</v>
      </c>
      <c r="I25" s="76">
        <v>44.8</v>
      </c>
      <c r="J25" s="77"/>
    </row>
    <row r="26" ht="15.75" customHeight="1">
      <c r="A26" s="54" t="s">
        <v>210</v>
      </c>
      <c r="B26" s="55">
        <v>3.0</v>
      </c>
      <c r="C26" s="53">
        <v>32.34</v>
      </c>
      <c r="D26" s="53">
        <v>0.0</v>
      </c>
      <c r="E26" s="53">
        <v>26.2</v>
      </c>
      <c r="F26" s="55">
        <v>28.33</v>
      </c>
      <c r="G26" s="77">
        <v>1.0</v>
      </c>
      <c r="H26" s="77">
        <v>0.0</v>
      </c>
      <c r="I26" s="76">
        <v>30.43</v>
      </c>
      <c r="J26" s="77"/>
    </row>
    <row r="27" ht="15.75" customHeight="1">
      <c r="A27" s="54" t="s">
        <v>253</v>
      </c>
      <c r="B27" s="55">
        <v>3.0</v>
      </c>
      <c r="C27" s="53">
        <v>52.489999999999995</v>
      </c>
      <c r="D27" s="53">
        <v>0.0</v>
      </c>
      <c r="E27" s="53">
        <v>46.43000000000001</v>
      </c>
      <c r="F27" s="55">
        <v>25.88</v>
      </c>
      <c r="G27" s="77">
        <v>0.0</v>
      </c>
      <c r="H27" s="77">
        <v>0.0</v>
      </c>
      <c r="I27" s="76">
        <v>37.150000000000006</v>
      </c>
      <c r="J27" s="77"/>
    </row>
    <row r="28" ht="15.75" customHeight="1">
      <c r="A28" s="54" t="s">
        <v>227</v>
      </c>
      <c r="B28" s="55">
        <v>3.0</v>
      </c>
      <c r="C28" s="53">
        <v>32.34</v>
      </c>
      <c r="D28" s="53">
        <v>0.0</v>
      </c>
      <c r="E28" s="53">
        <v>18.77</v>
      </c>
      <c r="F28" s="55">
        <v>17.3</v>
      </c>
      <c r="G28" s="77">
        <v>0.0</v>
      </c>
      <c r="H28" s="77">
        <v>0.0</v>
      </c>
      <c r="I28" s="76">
        <v>19.54</v>
      </c>
      <c r="J28" s="77"/>
    </row>
    <row r="29" ht="15.75" customHeight="1">
      <c r="A29" s="54" t="s">
        <v>161</v>
      </c>
      <c r="B29" s="55">
        <v>3.0</v>
      </c>
      <c r="C29" s="53">
        <v>43.4</v>
      </c>
      <c r="D29" s="53">
        <v>0.0</v>
      </c>
      <c r="E29" s="53">
        <v>25.44</v>
      </c>
      <c r="F29" s="55">
        <v>26.27</v>
      </c>
      <c r="G29" s="77">
        <v>0.0</v>
      </c>
      <c r="H29" s="77">
        <v>0.0</v>
      </c>
      <c r="I29" s="76">
        <v>22.939999999999998</v>
      </c>
      <c r="J29" s="77"/>
    </row>
    <row r="30" ht="15.75" customHeight="1">
      <c r="A30" s="54" t="s">
        <v>211</v>
      </c>
      <c r="B30" s="55">
        <v>3.0</v>
      </c>
      <c r="C30" s="53">
        <v>32.34</v>
      </c>
      <c r="D30" s="53">
        <v>0.0</v>
      </c>
      <c r="E30" s="53">
        <v>19.740000000000002</v>
      </c>
      <c r="F30" s="55">
        <v>21.45</v>
      </c>
      <c r="G30" s="77">
        <v>0.0</v>
      </c>
      <c r="H30" s="77">
        <v>0.0</v>
      </c>
      <c r="I30" s="76">
        <v>51.43</v>
      </c>
      <c r="J30" s="77"/>
    </row>
    <row r="31" ht="15.75" customHeight="1">
      <c r="A31" s="54" t="s">
        <v>179</v>
      </c>
      <c r="B31" s="55">
        <v>3.0</v>
      </c>
      <c r="C31" s="53">
        <v>32.34</v>
      </c>
      <c r="D31" s="53">
        <v>0.0</v>
      </c>
      <c r="E31" s="53">
        <v>22.46</v>
      </c>
      <c r="F31" s="55">
        <v>20.4</v>
      </c>
      <c r="G31" s="77">
        <v>0.0</v>
      </c>
      <c r="H31" s="77">
        <v>0.0</v>
      </c>
      <c r="I31" s="76">
        <v>20.869999999999997</v>
      </c>
      <c r="J31" s="77"/>
    </row>
    <row r="32" ht="15.75" customHeight="1">
      <c r="A32" s="54" t="s">
        <v>207</v>
      </c>
      <c r="B32" s="55">
        <v>3.0</v>
      </c>
      <c r="C32" s="53">
        <v>25.6</v>
      </c>
      <c r="D32" s="53">
        <v>0.0</v>
      </c>
      <c r="E32" s="53">
        <v>20.89</v>
      </c>
      <c r="F32" s="55">
        <v>14.85</v>
      </c>
      <c r="G32" s="77">
        <v>0.0</v>
      </c>
      <c r="H32" s="77">
        <v>0.0</v>
      </c>
      <c r="I32" s="76">
        <v>31.209999999999997</v>
      </c>
      <c r="J32" s="77"/>
    </row>
    <row r="33" ht="15.75" customHeight="1">
      <c r="A33" s="54" t="s">
        <v>197</v>
      </c>
      <c r="B33" s="55">
        <v>3.0</v>
      </c>
      <c r="C33" s="53">
        <v>49.989999999999995</v>
      </c>
      <c r="D33" s="53">
        <v>1.0</v>
      </c>
      <c r="E33" s="53">
        <v>27.009999999999998</v>
      </c>
      <c r="F33" s="55">
        <v>19.69</v>
      </c>
      <c r="G33" s="77">
        <v>0.0</v>
      </c>
      <c r="H33" s="77">
        <v>0.0</v>
      </c>
      <c r="I33" s="76">
        <v>14.2</v>
      </c>
      <c r="J33" s="77"/>
    </row>
    <row r="34" ht="15.75" customHeight="1">
      <c r="A34" s="54" t="s">
        <v>177</v>
      </c>
      <c r="B34" s="55">
        <v>3.0</v>
      </c>
      <c r="C34" s="53">
        <v>7.9399999999999995</v>
      </c>
      <c r="D34" s="53">
        <v>0.0</v>
      </c>
      <c r="E34" s="53">
        <v>18.43</v>
      </c>
      <c r="F34" s="55">
        <v>15.48</v>
      </c>
      <c r="G34" s="77">
        <v>0.0</v>
      </c>
      <c r="H34" s="77">
        <v>0.0</v>
      </c>
      <c r="I34" s="76">
        <v>17.96</v>
      </c>
      <c r="J34" s="77"/>
    </row>
    <row r="35" ht="15.75" customHeight="1">
      <c r="A35" s="54" t="s">
        <v>176</v>
      </c>
      <c r="B35" s="55">
        <v>3.0</v>
      </c>
      <c r="C35" s="53">
        <v>69.57</v>
      </c>
      <c r="D35" s="53">
        <v>1.0</v>
      </c>
      <c r="E35" s="53">
        <v>34.67</v>
      </c>
      <c r="F35" s="55">
        <v>34.67</v>
      </c>
      <c r="G35" s="77">
        <v>1.0</v>
      </c>
      <c r="H35" s="77">
        <v>0.0</v>
      </c>
      <c r="I35" s="76">
        <v>35.87</v>
      </c>
      <c r="J35" s="77"/>
    </row>
    <row r="36" ht="15.75" customHeight="1">
      <c r="A36" s="54" t="s">
        <v>246</v>
      </c>
      <c r="B36" s="55">
        <v>3.0</v>
      </c>
      <c r="C36" s="53">
        <v>32.34</v>
      </c>
      <c r="D36" s="53">
        <v>0.0</v>
      </c>
      <c r="E36" s="53">
        <v>23.36</v>
      </c>
      <c r="F36" s="55">
        <v>21.39</v>
      </c>
      <c r="G36" s="77">
        <v>0.0</v>
      </c>
      <c r="H36" s="77">
        <v>0.0</v>
      </c>
      <c r="I36" s="76">
        <v>15.61</v>
      </c>
    </row>
    <row r="37" ht="15.75" customHeight="1">
      <c r="A37" s="54" t="s">
        <v>248</v>
      </c>
      <c r="B37" s="55">
        <v>3.0</v>
      </c>
      <c r="C37" s="53">
        <v>32.34</v>
      </c>
      <c r="D37" s="53">
        <v>0.0</v>
      </c>
      <c r="E37" s="53">
        <v>23.36</v>
      </c>
      <c r="F37" s="55">
        <v>21.39</v>
      </c>
      <c r="G37" s="77">
        <v>0.0</v>
      </c>
      <c r="H37" s="77">
        <v>0.0</v>
      </c>
      <c r="I37" s="76">
        <v>17.07</v>
      </c>
    </row>
    <row r="38" ht="15.75" customHeight="1">
      <c r="A38" s="43"/>
    </row>
    <row r="39" ht="15.75" customHeight="1">
      <c r="A39" s="43"/>
      <c r="H39" s="53">
        <f>SUM(H2:H37)</f>
        <v>1</v>
      </c>
    </row>
    <row r="40" ht="15.75" customHeight="1">
      <c r="A40" s="43"/>
    </row>
    <row r="41" ht="15.75" customHeight="1">
      <c r="A41" s="43"/>
    </row>
    <row r="42" ht="15.75" customHeight="1">
      <c r="A42" s="43"/>
    </row>
    <row r="43" ht="15.75" customHeight="1">
      <c r="A43" s="43"/>
    </row>
    <row r="44" ht="15.75" customHeight="1">
      <c r="A44" s="43"/>
    </row>
    <row r="45" ht="15.75" customHeight="1">
      <c r="A45" s="43"/>
    </row>
    <row r="46" ht="15.75" customHeight="1">
      <c r="A46" s="43"/>
    </row>
    <row r="47" ht="15.75" customHeight="1">
      <c r="A47" s="43"/>
    </row>
    <row r="48" ht="15.75" customHeight="1">
      <c r="A48" s="43"/>
    </row>
    <row r="49" ht="15.75" customHeight="1">
      <c r="A49" s="43"/>
    </row>
    <row r="50" ht="15.75" customHeight="1">
      <c r="A50" s="43"/>
    </row>
    <row r="51" ht="15.75" customHeight="1">
      <c r="A51" s="43"/>
    </row>
    <row r="52" ht="15.75" customHeight="1">
      <c r="A52" s="43"/>
    </row>
    <row r="53" ht="15.75" customHeight="1">
      <c r="A53" s="43"/>
    </row>
    <row r="54" ht="15.75" customHeight="1">
      <c r="A54" s="43"/>
    </row>
    <row r="55" ht="15.75" customHeight="1">
      <c r="A55" s="43"/>
    </row>
    <row r="56" ht="15.75" customHeight="1">
      <c r="A56" s="43"/>
    </row>
    <row r="57" ht="15.75" customHeight="1">
      <c r="A57" s="43"/>
    </row>
    <row r="58" ht="15.75" customHeight="1">
      <c r="A58" s="43"/>
    </row>
    <row r="59" ht="15.75" customHeight="1">
      <c r="A59" s="43"/>
    </row>
    <row r="60" ht="15.75" customHeight="1">
      <c r="A60" s="43"/>
    </row>
    <row r="61" ht="15.75" customHeight="1">
      <c r="A61" s="43"/>
    </row>
    <row r="62" ht="15.75" customHeight="1">
      <c r="A62" s="43"/>
    </row>
    <row r="63" ht="15.75" customHeight="1">
      <c r="A63" s="43"/>
    </row>
    <row r="64" ht="15.75" customHeight="1">
      <c r="A64" s="43"/>
    </row>
    <row r="65" ht="15.75" customHeight="1">
      <c r="A65" s="43"/>
    </row>
    <row r="66" ht="15.75" customHeight="1">
      <c r="A66" s="43"/>
    </row>
    <row r="67" ht="15.75" customHeight="1">
      <c r="A67" s="43"/>
    </row>
    <row r="68" ht="15.75" customHeight="1">
      <c r="A68" s="43"/>
    </row>
    <row r="69" ht="15.75" customHeight="1">
      <c r="A69" s="43"/>
    </row>
    <row r="70" ht="15.75" customHeight="1">
      <c r="A70" s="43"/>
    </row>
    <row r="71" ht="15.75" customHeight="1">
      <c r="A71" s="43"/>
    </row>
    <row r="72" ht="15.75" customHeight="1">
      <c r="A72" s="43"/>
    </row>
    <row r="73" ht="15.75" customHeight="1">
      <c r="A73" s="43"/>
    </row>
    <row r="74" ht="15.75" customHeight="1">
      <c r="A74" s="43"/>
    </row>
    <row r="75" ht="15.75" customHeight="1">
      <c r="A75" s="43"/>
    </row>
    <row r="76" ht="15.75" customHeight="1">
      <c r="A76" s="43"/>
    </row>
    <row r="77" ht="15.75" customHeight="1">
      <c r="A77" s="43"/>
    </row>
    <row r="78" ht="15.75" customHeight="1">
      <c r="A78" s="43"/>
    </row>
    <row r="79" ht="15.75" customHeight="1">
      <c r="A79" s="43"/>
    </row>
    <row r="80" ht="15.75" customHeight="1">
      <c r="A80" s="43"/>
    </row>
    <row r="81" ht="15.75" customHeight="1">
      <c r="A81" s="43"/>
    </row>
    <row r="82" ht="15.75" customHeight="1">
      <c r="A82" s="43"/>
    </row>
    <row r="83" ht="15.75" customHeight="1">
      <c r="A83" s="43"/>
    </row>
    <row r="84" ht="15.75" customHeight="1">
      <c r="A84" s="43"/>
    </row>
    <row r="85" ht="15.75" customHeight="1">
      <c r="A85" s="43"/>
    </row>
    <row r="86" ht="15.75" customHeight="1">
      <c r="A86" s="43"/>
    </row>
    <row r="87" ht="15.75" customHeight="1">
      <c r="A87" s="43"/>
    </row>
    <row r="88" ht="15.75" customHeight="1">
      <c r="A88" s="43"/>
    </row>
    <row r="89" ht="15.75" customHeight="1">
      <c r="A89" s="43"/>
    </row>
    <row r="90" ht="15.75" customHeight="1">
      <c r="A90" s="43"/>
    </row>
    <row r="91" ht="15.75" customHeight="1">
      <c r="A91" s="43"/>
    </row>
    <row r="92" ht="15.75" customHeight="1">
      <c r="A92" s="43"/>
    </row>
    <row r="93" ht="15.75" customHeight="1">
      <c r="A93" s="43"/>
    </row>
    <row r="94" ht="15.75" customHeight="1">
      <c r="A94" s="43"/>
    </row>
    <row r="95" ht="15.75" customHeight="1">
      <c r="A95" s="43"/>
    </row>
    <row r="96" ht="15.75" customHeight="1">
      <c r="A96" s="43"/>
    </row>
    <row r="97" ht="15.75" customHeight="1">
      <c r="A97" s="43"/>
    </row>
    <row r="98" ht="15.75" customHeight="1">
      <c r="A98" s="43"/>
    </row>
    <row r="99" ht="15.75" customHeight="1">
      <c r="A99" s="43"/>
    </row>
    <row r="100" ht="15.75" customHeight="1">
      <c r="A100" s="43"/>
    </row>
    <row r="101" ht="15.75" customHeight="1">
      <c r="A101" s="43"/>
    </row>
    <row r="102" ht="15.75" customHeight="1">
      <c r="A102" s="43"/>
    </row>
    <row r="103" ht="15.75" customHeight="1">
      <c r="A103" s="43"/>
    </row>
    <row r="104" ht="15.75" customHeight="1">
      <c r="A104" s="43"/>
    </row>
    <row r="105" ht="15.75" customHeight="1">
      <c r="A105" s="43"/>
    </row>
    <row r="106" ht="15.75" customHeight="1">
      <c r="A106" s="43"/>
    </row>
    <row r="107" ht="15.75" customHeight="1">
      <c r="A107" s="43"/>
    </row>
    <row r="108" ht="15.75" customHeight="1">
      <c r="A108" s="43"/>
    </row>
    <row r="109" ht="15.75" customHeight="1">
      <c r="A109" s="43"/>
    </row>
    <row r="110" ht="15.75" customHeight="1">
      <c r="A110" s="43"/>
    </row>
    <row r="111" ht="15.75" customHeight="1">
      <c r="A111" s="43"/>
    </row>
    <row r="112" ht="15.75" customHeight="1">
      <c r="A112" s="43"/>
    </row>
    <row r="113" ht="15.75" customHeight="1">
      <c r="A113" s="43"/>
    </row>
    <row r="114" ht="15.75" customHeight="1">
      <c r="A114" s="43"/>
    </row>
    <row r="115" ht="15.75" customHeight="1">
      <c r="A115" s="43"/>
    </row>
    <row r="116" ht="15.75" customHeight="1">
      <c r="A116" s="43"/>
    </row>
    <row r="117" ht="15.75" customHeight="1">
      <c r="A117" s="43"/>
    </row>
    <row r="118" ht="15.75" customHeight="1">
      <c r="A118" s="43"/>
    </row>
    <row r="119" ht="15.75" customHeight="1">
      <c r="A119" s="43"/>
    </row>
    <row r="120" ht="15.75" customHeight="1">
      <c r="A120" s="43"/>
    </row>
    <row r="121" ht="15.75" customHeight="1">
      <c r="A121" s="43"/>
    </row>
    <row r="122" ht="15.75" customHeight="1">
      <c r="A122" s="43"/>
    </row>
    <row r="123" ht="15.75" customHeight="1">
      <c r="A123" s="43"/>
    </row>
    <row r="124" ht="15.75" customHeight="1">
      <c r="A124" s="43"/>
    </row>
    <row r="125" ht="15.75" customHeight="1">
      <c r="A125" s="43"/>
    </row>
    <row r="126" ht="15.75" customHeight="1">
      <c r="A126" s="43"/>
    </row>
    <row r="127" ht="15.75" customHeight="1">
      <c r="A127" s="43"/>
    </row>
    <row r="128" ht="15.75" customHeight="1">
      <c r="A128" s="43"/>
    </row>
    <row r="129" ht="15.75" customHeight="1">
      <c r="A129" s="43"/>
    </row>
    <row r="130" ht="15.75" customHeight="1">
      <c r="A130" s="43"/>
    </row>
    <row r="131" ht="15.75" customHeight="1">
      <c r="A131" s="43"/>
    </row>
    <row r="132" ht="15.75" customHeight="1">
      <c r="A132" s="43"/>
    </row>
    <row r="133" ht="15.75" customHeight="1">
      <c r="A133" s="43"/>
    </row>
    <row r="134" ht="15.75" customHeight="1">
      <c r="A134" s="43"/>
    </row>
    <row r="135" ht="15.75" customHeight="1">
      <c r="A135" s="43"/>
    </row>
    <row r="136" ht="15.75" customHeight="1">
      <c r="A136" s="43"/>
    </row>
    <row r="137" ht="15.75" customHeight="1">
      <c r="A137" s="43"/>
    </row>
    <row r="138" ht="15.75" customHeight="1">
      <c r="A138" s="43"/>
    </row>
    <row r="139" ht="15.75" customHeight="1">
      <c r="A139" s="43"/>
    </row>
    <row r="140" ht="15.75" customHeight="1">
      <c r="A140" s="43"/>
    </row>
    <row r="141" ht="15.75" customHeight="1">
      <c r="A141" s="43"/>
    </row>
    <row r="142" ht="15.75" customHeight="1">
      <c r="A142" s="43"/>
    </row>
    <row r="143" ht="15.75" customHeight="1">
      <c r="A143" s="43"/>
    </row>
    <row r="144" ht="15.75" customHeight="1">
      <c r="A144" s="43"/>
    </row>
    <row r="145" ht="15.75" customHeight="1">
      <c r="A145" s="43"/>
    </row>
    <row r="146" ht="15.75" customHeight="1">
      <c r="A146" s="43"/>
    </row>
    <row r="147" ht="15.75" customHeight="1">
      <c r="A147" s="43"/>
    </row>
    <row r="148" ht="15.75" customHeight="1">
      <c r="A148" s="43"/>
    </row>
    <row r="149" ht="15.75" customHeight="1">
      <c r="A149" s="43"/>
    </row>
    <row r="150" ht="15.75" customHeight="1">
      <c r="A150" s="43"/>
    </row>
    <row r="151" ht="15.75" customHeight="1">
      <c r="A151" s="43"/>
    </row>
    <row r="152" ht="15.75" customHeight="1">
      <c r="A152" s="43"/>
    </row>
    <row r="153" ht="15.75" customHeight="1">
      <c r="A153" s="43"/>
    </row>
    <row r="154" ht="15.75" customHeight="1">
      <c r="A154" s="43"/>
    </row>
    <row r="155" ht="15.75" customHeight="1">
      <c r="A155" s="43"/>
    </row>
    <row r="156" ht="15.75" customHeight="1">
      <c r="A156" s="43"/>
    </row>
    <row r="157" ht="15.75" customHeight="1">
      <c r="A157" s="43"/>
    </row>
    <row r="158" ht="15.75" customHeight="1">
      <c r="A158" s="43"/>
    </row>
    <row r="159" ht="15.75" customHeight="1">
      <c r="A159" s="43"/>
    </row>
    <row r="160" ht="15.75" customHeight="1">
      <c r="A160" s="43"/>
    </row>
    <row r="161" ht="15.75" customHeight="1">
      <c r="A161" s="43"/>
    </row>
    <row r="162" ht="15.75" customHeight="1">
      <c r="A162" s="43"/>
    </row>
    <row r="163" ht="15.75" customHeight="1">
      <c r="A163" s="43"/>
    </row>
    <row r="164" ht="15.75" customHeight="1">
      <c r="A164" s="43"/>
    </row>
    <row r="165" ht="15.75" customHeight="1">
      <c r="A165" s="43"/>
    </row>
    <row r="166" ht="15.75" customHeight="1">
      <c r="A166" s="43"/>
    </row>
    <row r="167" ht="15.75" customHeight="1">
      <c r="A167" s="43"/>
    </row>
    <row r="168" ht="15.75" customHeight="1">
      <c r="A168" s="43"/>
    </row>
    <row r="169" ht="15.75" customHeight="1">
      <c r="A169" s="43"/>
    </row>
    <row r="170" ht="15.75" customHeight="1">
      <c r="A170" s="43"/>
    </row>
    <row r="171" ht="15.75" customHeight="1">
      <c r="A171" s="43"/>
    </row>
    <row r="172" ht="15.75" customHeight="1">
      <c r="A172" s="43"/>
    </row>
    <row r="173" ht="15.75" customHeight="1">
      <c r="A173" s="43"/>
    </row>
    <row r="174" ht="15.75" customHeight="1">
      <c r="A174" s="43"/>
    </row>
    <row r="175" ht="15.75" customHeight="1">
      <c r="A175" s="43"/>
    </row>
    <row r="176" ht="15.75" customHeight="1">
      <c r="A176" s="43"/>
    </row>
    <row r="177" ht="15.75" customHeight="1">
      <c r="A177" s="43"/>
    </row>
    <row r="178" ht="15.75" customHeight="1">
      <c r="A178" s="43"/>
    </row>
    <row r="179" ht="15.75" customHeight="1">
      <c r="A179" s="43"/>
    </row>
    <row r="180" ht="15.75" customHeight="1">
      <c r="A180" s="43"/>
    </row>
    <row r="181" ht="15.75" customHeight="1">
      <c r="A181" s="43"/>
    </row>
    <row r="182" ht="15.75" customHeight="1">
      <c r="A182" s="43"/>
    </row>
    <row r="183" ht="15.75" customHeight="1">
      <c r="A183" s="43"/>
    </row>
    <row r="184" ht="15.75" customHeight="1">
      <c r="A184" s="43"/>
    </row>
    <row r="185" ht="15.75" customHeight="1">
      <c r="A185" s="43"/>
    </row>
    <row r="186" ht="15.75" customHeight="1">
      <c r="A186" s="43"/>
    </row>
    <row r="187" ht="15.75" customHeight="1">
      <c r="A187" s="43"/>
    </row>
    <row r="188" ht="15.75" customHeight="1">
      <c r="A188" s="43"/>
    </row>
    <row r="189" ht="15.75" customHeight="1">
      <c r="A189" s="43"/>
    </row>
    <row r="190" ht="15.75" customHeight="1">
      <c r="A190" s="43"/>
    </row>
    <row r="191" ht="15.75" customHeight="1">
      <c r="A191" s="43"/>
    </row>
    <row r="192" ht="15.75" customHeight="1">
      <c r="A192" s="43"/>
    </row>
    <row r="193" ht="15.75" customHeight="1">
      <c r="A193" s="43"/>
    </row>
    <row r="194" ht="15.75" customHeight="1">
      <c r="A194" s="43"/>
    </row>
    <row r="195" ht="15.75" customHeight="1">
      <c r="A195" s="43"/>
    </row>
    <row r="196" ht="15.75" customHeight="1">
      <c r="A196" s="43"/>
    </row>
    <row r="197" ht="15.75" customHeight="1">
      <c r="A197" s="43"/>
    </row>
    <row r="198" ht="15.75" customHeight="1">
      <c r="A198" s="43"/>
    </row>
    <row r="199" ht="15.75" customHeight="1">
      <c r="A199" s="43"/>
    </row>
    <row r="200" ht="15.75" customHeight="1">
      <c r="A200" s="43"/>
    </row>
    <row r="201" ht="15.75" customHeight="1">
      <c r="A201" s="43"/>
    </row>
    <row r="202" ht="15.75" customHeight="1">
      <c r="A202" s="43"/>
    </row>
    <row r="203" ht="15.75" customHeight="1">
      <c r="A203" s="43"/>
    </row>
    <row r="204" ht="15.75" customHeight="1">
      <c r="A204" s="43"/>
    </row>
    <row r="205" ht="15.75" customHeight="1">
      <c r="A205" s="43"/>
    </row>
    <row r="206" ht="15.75" customHeight="1">
      <c r="A206" s="43"/>
    </row>
    <row r="207" ht="15.75" customHeight="1">
      <c r="A207" s="43"/>
    </row>
    <row r="208" ht="15.75" customHeight="1">
      <c r="A208" s="43"/>
    </row>
    <row r="209" ht="15.75" customHeight="1">
      <c r="A209" s="43"/>
    </row>
    <row r="210" ht="15.75" customHeight="1">
      <c r="A210" s="43"/>
    </row>
    <row r="211" ht="15.75" customHeight="1">
      <c r="A211" s="43"/>
    </row>
    <row r="212" ht="15.75" customHeight="1">
      <c r="A212" s="43"/>
    </row>
    <row r="213" ht="15.75" customHeight="1">
      <c r="A213" s="43"/>
    </row>
    <row r="214" ht="15.75" customHeight="1">
      <c r="A214" s="43"/>
    </row>
    <row r="215" ht="15.75" customHeight="1">
      <c r="A215" s="43"/>
    </row>
    <row r="216" ht="15.75" customHeight="1">
      <c r="A216" s="43"/>
    </row>
    <row r="217" ht="15.75" customHeight="1">
      <c r="A217" s="43"/>
    </row>
    <row r="218" ht="15.75" customHeight="1">
      <c r="A218" s="43"/>
    </row>
    <row r="219" ht="15.75" customHeight="1">
      <c r="A219" s="43"/>
    </row>
    <row r="220" ht="15.75" customHeight="1">
      <c r="A220" s="43"/>
    </row>
    <row r="221" ht="15.75" customHeight="1">
      <c r="A221" s="43"/>
    </row>
    <row r="222" ht="15.75" customHeight="1">
      <c r="A222" s="43"/>
    </row>
    <row r="223" ht="15.75" customHeight="1">
      <c r="A223" s="43"/>
    </row>
    <row r="224" ht="15.75" customHeight="1">
      <c r="A224" s="43"/>
    </row>
    <row r="225" ht="15.75" customHeight="1">
      <c r="A225" s="43"/>
    </row>
    <row r="226" ht="15.75" customHeight="1">
      <c r="A226" s="43"/>
    </row>
    <row r="227" ht="15.75" customHeight="1">
      <c r="A227" s="43"/>
    </row>
    <row r="228" ht="15.75" customHeight="1">
      <c r="A228" s="43"/>
    </row>
    <row r="229" ht="15.75" customHeight="1">
      <c r="A229" s="43"/>
    </row>
    <row r="230" ht="15.75" customHeight="1">
      <c r="A230" s="43"/>
    </row>
    <row r="231" ht="15.75" customHeight="1">
      <c r="A231" s="43"/>
    </row>
    <row r="232" ht="15.75" customHeight="1">
      <c r="A232" s="43"/>
    </row>
    <row r="233" ht="15.75" customHeight="1">
      <c r="A233" s="43"/>
    </row>
    <row r="234" ht="15.75" customHeight="1">
      <c r="A234" s="43"/>
    </row>
    <row r="235" ht="15.75" customHeight="1">
      <c r="A235" s="43"/>
    </row>
    <row r="236" ht="15.75" customHeight="1">
      <c r="A236" s="43"/>
    </row>
    <row r="237" ht="15.75" customHeight="1">
      <c r="A237" s="43"/>
    </row>
    <row r="238" ht="15.75" customHeight="1">
      <c r="A238" s="43"/>
    </row>
    <row r="239" ht="15.75" customHeight="1">
      <c r="A239" s="43"/>
    </row>
    <row r="240" ht="15.75" customHeight="1">
      <c r="A240" s="43"/>
    </row>
    <row r="241" ht="15.75" customHeight="1">
      <c r="A241" s="43"/>
    </row>
    <row r="242" ht="15.75" customHeight="1">
      <c r="A242" s="43"/>
    </row>
    <row r="243" ht="15.75" customHeight="1">
      <c r="A243" s="43"/>
    </row>
    <row r="244" ht="15.75" customHeight="1">
      <c r="A244" s="43"/>
    </row>
    <row r="245" ht="15.75" customHeight="1">
      <c r="A245" s="43"/>
    </row>
    <row r="246" ht="15.75" customHeight="1">
      <c r="A246" s="43"/>
    </row>
    <row r="247" ht="15.75" customHeight="1">
      <c r="A247" s="43"/>
    </row>
    <row r="248" ht="15.75" customHeight="1">
      <c r="A248" s="43"/>
    </row>
    <row r="249" ht="15.75" customHeight="1">
      <c r="A249" s="43"/>
    </row>
    <row r="250" ht="15.75" customHeight="1">
      <c r="A250" s="43"/>
    </row>
    <row r="251" ht="15.75" customHeight="1">
      <c r="A251" s="43"/>
    </row>
    <row r="252" ht="15.75" customHeight="1">
      <c r="A252" s="43"/>
    </row>
    <row r="253" ht="15.75" customHeight="1">
      <c r="A253" s="43"/>
    </row>
    <row r="254" ht="15.75" customHeight="1">
      <c r="A254" s="43"/>
    </row>
    <row r="255" ht="15.75" customHeight="1">
      <c r="A255" s="43"/>
    </row>
    <row r="256" ht="15.75" customHeight="1">
      <c r="A256" s="43"/>
    </row>
    <row r="257" ht="15.75" customHeight="1">
      <c r="A257" s="43"/>
    </row>
    <row r="258" ht="15.75" customHeight="1">
      <c r="A258" s="43"/>
    </row>
    <row r="259" ht="15.75" customHeight="1">
      <c r="A259" s="43"/>
    </row>
    <row r="260" ht="15.75" customHeight="1">
      <c r="A260" s="43"/>
    </row>
    <row r="261" ht="15.75" customHeight="1">
      <c r="A261" s="43"/>
    </row>
    <row r="262" ht="15.75" customHeight="1">
      <c r="A262" s="43"/>
    </row>
    <row r="263" ht="15.75" customHeight="1">
      <c r="A263" s="43"/>
    </row>
    <row r="264" ht="15.75" customHeight="1">
      <c r="A264" s="43"/>
    </row>
    <row r="265" ht="15.75" customHeight="1">
      <c r="A265" s="43"/>
    </row>
    <row r="266" ht="15.75" customHeight="1">
      <c r="A266" s="43"/>
    </row>
    <row r="267" ht="15.75" customHeight="1">
      <c r="A267" s="43"/>
    </row>
    <row r="268" ht="15.75" customHeight="1">
      <c r="A268" s="43"/>
    </row>
    <row r="269" ht="15.75" customHeight="1">
      <c r="A269" s="43"/>
    </row>
    <row r="270" ht="15.75" customHeight="1">
      <c r="A270" s="43"/>
    </row>
    <row r="271" ht="15.75" customHeight="1">
      <c r="A271" s="43"/>
    </row>
    <row r="272" ht="15.75" customHeight="1">
      <c r="A272" s="43"/>
    </row>
    <row r="273" ht="15.75" customHeight="1">
      <c r="A273" s="43"/>
    </row>
    <row r="274" ht="15.75" customHeight="1">
      <c r="A274" s="43"/>
    </row>
    <row r="275" ht="15.75" customHeight="1">
      <c r="A275" s="43"/>
    </row>
    <row r="276" ht="15.75" customHeight="1">
      <c r="A276" s="43"/>
    </row>
    <row r="277" ht="15.75" customHeight="1">
      <c r="A277" s="43"/>
    </row>
    <row r="278" ht="15.75" customHeight="1">
      <c r="A278" s="43"/>
    </row>
    <row r="279" ht="15.75" customHeight="1">
      <c r="A279" s="43"/>
    </row>
    <row r="280" ht="15.75" customHeight="1">
      <c r="A280" s="43"/>
    </row>
    <row r="281" ht="15.75" customHeight="1">
      <c r="A281" s="43"/>
    </row>
    <row r="282" ht="15.75" customHeight="1">
      <c r="A282" s="43"/>
    </row>
    <row r="283" ht="15.75" customHeight="1">
      <c r="A283" s="43"/>
    </row>
    <row r="284" ht="15.75" customHeight="1">
      <c r="A284" s="43"/>
    </row>
    <row r="285" ht="15.75" customHeight="1">
      <c r="A285" s="43"/>
    </row>
    <row r="286" ht="15.75" customHeight="1">
      <c r="A286" s="43"/>
    </row>
    <row r="287" ht="15.75" customHeight="1">
      <c r="A287" s="43"/>
    </row>
    <row r="288" ht="15.75" customHeight="1">
      <c r="A288" s="43"/>
    </row>
    <row r="289" ht="15.75" customHeight="1">
      <c r="A289" s="43"/>
    </row>
    <row r="290" ht="15.75" customHeight="1">
      <c r="A290" s="43"/>
    </row>
    <row r="291" ht="15.75" customHeight="1">
      <c r="A291" s="43"/>
    </row>
    <row r="292" ht="15.75" customHeight="1">
      <c r="A292" s="43"/>
    </row>
    <row r="293" ht="15.75" customHeight="1">
      <c r="A293" s="43"/>
    </row>
    <row r="294" ht="15.75" customHeight="1">
      <c r="A294" s="43"/>
    </row>
    <row r="295" ht="15.75" customHeight="1">
      <c r="A295" s="43"/>
    </row>
    <row r="296" ht="15.75" customHeight="1">
      <c r="A296" s="43"/>
    </row>
    <row r="297" ht="15.75" customHeight="1">
      <c r="A297" s="43"/>
    </row>
    <row r="298" ht="15.75" customHeight="1">
      <c r="A298" s="43"/>
    </row>
    <row r="299" ht="15.75" customHeight="1">
      <c r="A299" s="43"/>
    </row>
    <row r="300" ht="15.75" customHeight="1">
      <c r="A300" s="43"/>
    </row>
    <row r="301" ht="15.75" customHeight="1">
      <c r="A301" s="43"/>
    </row>
    <row r="302" ht="15.75" customHeight="1">
      <c r="A302" s="43"/>
    </row>
    <row r="303" ht="15.75" customHeight="1">
      <c r="A303" s="43"/>
    </row>
    <row r="304" ht="15.75" customHeight="1">
      <c r="A304" s="43"/>
    </row>
    <row r="305" ht="15.75" customHeight="1">
      <c r="A305" s="43"/>
    </row>
    <row r="306" ht="15.75" customHeight="1">
      <c r="A306" s="43"/>
    </row>
    <row r="307" ht="15.75" customHeight="1">
      <c r="A307" s="43"/>
    </row>
    <row r="308" ht="15.75" customHeight="1">
      <c r="A308" s="43"/>
    </row>
    <row r="309" ht="15.75" customHeight="1">
      <c r="A309" s="43"/>
    </row>
    <row r="310" ht="15.75" customHeight="1">
      <c r="A310" s="43"/>
    </row>
    <row r="311" ht="15.75" customHeight="1">
      <c r="A311" s="43"/>
    </row>
    <row r="312" ht="15.75" customHeight="1">
      <c r="A312" s="43"/>
    </row>
    <row r="313" ht="15.75" customHeight="1">
      <c r="A313" s="43"/>
    </row>
    <row r="314" ht="15.75" customHeight="1">
      <c r="A314" s="43"/>
    </row>
    <row r="315" ht="15.75" customHeight="1">
      <c r="A315" s="43"/>
    </row>
    <row r="316" ht="15.75" customHeight="1">
      <c r="A316" s="43"/>
    </row>
    <row r="317" ht="15.75" customHeight="1">
      <c r="A317" s="43"/>
    </row>
    <row r="318" ht="15.75" customHeight="1">
      <c r="A318" s="43"/>
    </row>
    <row r="319" ht="15.75" customHeight="1">
      <c r="A319" s="43"/>
    </row>
    <row r="320" ht="15.75" customHeight="1">
      <c r="A320" s="43"/>
    </row>
    <row r="321" ht="15.75" customHeight="1">
      <c r="A321" s="43"/>
    </row>
    <row r="322" ht="15.75" customHeight="1">
      <c r="A322" s="43"/>
    </row>
    <row r="323" ht="15.75" customHeight="1">
      <c r="A323" s="43"/>
    </row>
    <row r="324" ht="15.75" customHeight="1">
      <c r="A324" s="43"/>
    </row>
    <row r="325" ht="15.75" customHeight="1">
      <c r="A325" s="43"/>
    </row>
    <row r="326" ht="15.75" customHeight="1">
      <c r="A326" s="43"/>
    </row>
    <row r="327" ht="15.75" customHeight="1">
      <c r="A327" s="43"/>
    </row>
    <row r="328" ht="15.75" customHeight="1">
      <c r="A328" s="43"/>
    </row>
    <row r="329" ht="15.75" customHeight="1">
      <c r="A329" s="43"/>
    </row>
    <row r="330" ht="15.75" customHeight="1">
      <c r="A330" s="43"/>
    </row>
    <row r="331" ht="15.75" customHeight="1">
      <c r="A331" s="43"/>
    </row>
    <row r="332" ht="15.75" customHeight="1">
      <c r="A332" s="43"/>
    </row>
    <row r="333" ht="15.75" customHeight="1">
      <c r="A333" s="43"/>
    </row>
    <row r="334" ht="15.75" customHeight="1">
      <c r="A334" s="43"/>
    </row>
    <row r="335" ht="15.75" customHeight="1">
      <c r="A335" s="43"/>
    </row>
    <row r="336" ht="15.75" customHeight="1">
      <c r="A336" s="43"/>
    </row>
    <row r="337" ht="15.75" customHeight="1">
      <c r="A337" s="43"/>
    </row>
    <row r="338" ht="15.75" customHeight="1">
      <c r="A338" s="43"/>
    </row>
    <row r="339" ht="15.75" customHeight="1">
      <c r="A339" s="43"/>
    </row>
    <row r="340" ht="15.75" customHeight="1">
      <c r="A340" s="43"/>
    </row>
    <row r="341" ht="15.75" customHeight="1">
      <c r="A341" s="43"/>
    </row>
    <row r="342" ht="15.75" customHeight="1">
      <c r="A342" s="43"/>
    </row>
    <row r="343" ht="15.75" customHeight="1">
      <c r="A343" s="43"/>
    </row>
    <row r="344" ht="15.75" customHeight="1">
      <c r="A344" s="43"/>
    </row>
    <row r="345" ht="15.75" customHeight="1">
      <c r="A345" s="43"/>
    </row>
    <row r="346" ht="15.75" customHeight="1">
      <c r="A346" s="43"/>
    </row>
    <row r="347" ht="15.75" customHeight="1">
      <c r="A347" s="43"/>
    </row>
    <row r="348" ht="15.75" customHeight="1">
      <c r="A348" s="43"/>
    </row>
    <row r="349" ht="15.75" customHeight="1">
      <c r="A349" s="43"/>
    </row>
    <row r="350" ht="15.75" customHeight="1">
      <c r="A350" s="43"/>
    </row>
    <row r="351" ht="15.75" customHeight="1">
      <c r="A351" s="43"/>
    </row>
    <row r="352" ht="15.75" customHeight="1">
      <c r="A352" s="43"/>
    </row>
    <row r="353" ht="15.75" customHeight="1">
      <c r="A353" s="43"/>
    </row>
    <row r="354" ht="15.75" customHeight="1">
      <c r="A354" s="43"/>
    </row>
    <row r="355" ht="15.75" customHeight="1">
      <c r="A355" s="43"/>
    </row>
    <row r="356" ht="15.75" customHeight="1">
      <c r="A356" s="43"/>
    </row>
    <row r="357" ht="15.75" customHeight="1">
      <c r="A357" s="43"/>
    </row>
    <row r="358" ht="15.75" customHeight="1">
      <c r="A358" s="43"/>
    </row>
    <row r="359" ht="15.75" customHeight="1">
      <c r="A359" s="43"/>
    </row>
    <row r="360" ht="15.75" customHeight="1">
      <c r="A360" s="43"/>
    </row>
    <row r="361" ht="15.75" customHeight="1">
      <c r="A361" s="43"/>
    </row>
    <row r="362" ht="15.75" customHeight="1">
      <c r="A362" s="43"/>
    </row>
    <row r="363" ht="15.75" customHeight="1">
      <c r="A363" s="43"/>
    </row>
    <row r="364" ht="15.75" customHeight="1">
      <c r="A364" s="43"/>
    </row>
    <row r="365" ht="15.75" customHeight="1">
      <c r="A365" s="43"/>
    </row>
    <row r="366" ht="15.75" customHeight="1">
      <c r="A366" s="43"/>
    </row>
    <row r="367" ht="15.75" customHeight="1">
      <c r="A367" s="43"/>
    </row>
    <row r="368" ht="15.75" customHeight="1">
      <c r="A368" s="43"/>
    </row>
    <row r="369" ht="15.75" customHeight="1">
      <c r="A369" s="43"/>
    </row>
    <row r="370" ht="15.75" customHeight="1">
      <c r="A370" s="43"/>
    </row>
    <row r="371" ht="15.75" customHeight="1">
      <c r="A371" s="43"/>
    </row>
    <row r="372" ht="15.75" customHeight="1">
      <c r="A372" s="43"/>
    </row>
    <row r="373" ht="15.75" customHeight="1">
      <c r="A373" s="43"/>
    </row>
    <row r="374" ht="15.75" customHeight="1">
      <c r="A374" s="43"/>
    </row>
    <row r="375" ht="15.75" customHeight="1">
      <c r="A375" s="43"/>
    </row>
    <row r="376" ht="15.75" customHeight="1">
      <c r="A376" s="43"/>
    </row>
    <row r="377" ht="15.75" customHeight="1">
      <c r="A377" s="43"/>
    </row>
    <row r="378" ht="15.75" customHeight="1">
      <c r="A378" s="43"/>
    </row>
    <row r="379" ht="15.75" customHeight="1">
      <c r="A379" s="43"/>
    </row>
    <row r="380" ht="15.75" customHeight="1">
      <c r="A380" s="43"/>
    </row>
    <row r="381" ht="15.75" customHeight="1">
      <c r="A381" s="43"/>
    </row>
    <row r="382" ht="15.75" customHeight="1">
      <c r="A382" s="43"/>
    </row>
    <row r="383" ht="15.75" customHeight="1">
      <c r="A383" s="43"/>
    </row>
    <row r="384" ht="15.75" customHeight="1">
      <c r="A384" s="43"/>
    </row>
    <row r="385" ht="15.75" customHeight="1">
      <c r="A385" s="43"/>
    </row>
    <row r="386" ht="15.75" customHeight="1">
      <c r="A386" s="43"/>
    </row>
    <row r="387" ht="15.75" customHeight="1">
      <c r="A387" s="43"/>
    </row>
    <row r="388" ht="15.75" customHeight="1">
      <c r="A388" s="43"/>
    </row>
    <row r="389" ht="15.75" customHeight="1">
      <c r="A389" s="43"/>
    </row>
    <row r="390" ht="15.75" customHeight="1">
      <c r="A390" s="43"/>
    </row>
    <row r="391" ht="15.75" customHeight="1">
      <c r="A391" s="43"/>
    </row>
    <row r="392" ht="15.75" customHeight="1">
      <c r="A392" s="43"/>
    </row>
    <row r="393" ht="15.75" customHeight="1">
      <c r="A393" s="43"/>
    </row>
    <row r="394" ht="15.75" customHeight="1">
      <c r="A394" s="43"/>
    </row>
    <row r="395" ht="15.75" customHeight="1">
      <c r="A395" s="43"/>
    </row>
    <row r="396" ht="15.75" customHeight="1">
      <c r="A396" s="43"/>
    </row>
    <row r="397" ht="15.75" customHeight="1">
      <c r="A397" s="43"/>
    </row>
    <row r="398" ht="15.75" customHeight="1">
      <c r="A398" s="43"/>
    </row>
    <row r="399" ht="15.75" customHeight="1">
      <c r="A399" s="43"/>
    </row>
    <row r="400" ht="15.75" customHeight="1">
      <c r="A400" s="43"/>
    </row>
    <row r="401" ht="15.75" customHeight="1">
      <c r="A401" s="43"/>
    </row>
    <row r="402" ht="15.75" customHeight="1">
      <c r="A402" s="43"/>
    </row>
    <row r="403" ht="15.75" customHeight="1">
      <c r="A403" s="43"/>
    </row>
    <row r="404" ht="15.75" customHeight="1">
      <c r="A404" s="43"/>
    </row>
    <row r="405" ht="15.75" customHeight="1">
      <c r="A405" s="43"/>
    </row>
    <row r="406" ht="15.75" customHeight="1">
      <c r="A406" s="43"/>
    </row>
    <row r="407" ht="15.75" customHeight="1">
      <c r="A407" s="43"/>
    </row>
    <row r="408" ht="15.75" customHeight="1">
      <c r="A408" s="43"/>
    </row>
    <row r="409" ht="15.75" customHeight="1">
      <c r="A409" s="43"/>
    </row>
    <row r="410" ht="15.75" customHeight="1">
      <c r="A410" s="43"/>
    </row>
    <row r="411" ht="15.75" customHeight="1">
      <c r="A411" s="43"/>
    </row>
    <row r="412" ht="15.75" customHeight="1">
      <c r="A412" s="43"/>
    </row>
    <row r="413" ht="15.75" customHeight="1">
      <c r="A413" s="43"/>
    </row>
    <row r="414" ht="15.75" customHeight="1">
      <c r="A414" s="43"/>
    </row>
    <row r="415" ht="15.75" customHeight="1">
      <c r="A415" s="43"/>
    </row>
    <row r="416" ht="15.75" customHeight="1">
      <c r="A416" s="43"/>
    </row>
    <row r="417" ht="15.75" customHeight="1">
      <c r="A417" s="43"/>
    </row>
    <row r="418" ht="15.75" customHeight="1">
      <c r="A418" s="43"/>
    </row>
    <row r="419" ht="15.75" customHeight="1">
      <c r="A419" s="43"/>
    </row>
    <row r="420" ht="15.75" customHeight="1">
      <c r="A420" s="43"/>
    </row>
    <row r="421" ht="15.75" customHeight="1">
      <c r="A421" s="43"/>
    </row>
    <row r="422" ht="15.75" customHeight="1">
      <c r="A422" s="43"/>
    </row>
    <row r="423" ht="15.75" customHeight="1">
      <c r="A423" s="43"/>
    </row>
    <row r="424" ht="15.75" customHeight="1">
      <c r="A424" s="43"/>
    </row>
    <row r="425" ht="15.75" customHeight="1">
      <c r="A425" s="43"/>
    </row>
    <row r="426" ht="15.75" customHeight="1">
      <c r="A426" s="43"/>
    </row>
    <row r="427" ht="15.75" customHeight="1">
      <c r="A427" s="43"/>
    </row>
    <row r="428" ht="15.75" customHeight="1">
      <c r="A428" s="43"/>
    </row>
    <row r="429" ht="15.75" customHeight="1">
      <c r="A429" s="43"/>
    </row>
    <row r="430" ht="15.75" customHeight="1">
      <c r="A430" s="43"/>
    </row>
    <row r="431" ht="15.75" customHeight="1">
      <c r="A431" s="43"/>
    </row>
    <row r="432" ht="15.75" customHeight="1">
      <c r="A432" s="43"/>
    </row>
    <row r="433" ht="15.75" customHeight="1">
      <c r="A433" s="43"/>
    </row>
    <row r="434" ht="15.75" customHeight="1">
      <c r="A434" s="43"/>
    </row>
    <row r="435" ht="15.75" customHeight="1">
      <c r="A435" s="43"/>
    </row>
    <row r="436" ht="15.75" customHeight="1">
      <c r="A436" s="43"/>
    </row>
    <row r="437" ht="15.75" customHeight="1">
      <c r="A437" s="43"/>
    </row>
    <row r="438" ht="15.75" customHeight="1">
      <c r="A438" s="43"/>
    </row>
    <row r="439" ht="15.75" customHeight="1">
      <c r="A439" s="43"/>
    </row>
    <row r="440" ht="15.75" customHeight="1">
      <c r="A440" s="43"/>
    </row>
    <row r="441" ht="15.75" customHeight="1">
      <c r="A441" s="43"/>
    </row>
    <row r="442" ht="15.75" customHeight="1">
      <c r="A442" s="43"/>
    </row>
    <row r="443" ht="15.75" customHeight="1">
      <c r="A443" s="43"/>
    </row>
    <row r="444" ht="15.75" customHeight="1">
      <c r="A444" s="43"/>
    </row>
    <row r="445" ht="15.75" customHeight="1">
      <c r="A445" s="43"/>
    </row>
    <row r="446" ht="15.75" customHeight="1">
      <c r="A446" s="43"/>
    </row>
    <row r="447" ht="15.75" customHeight="1">
      <c r="A447" s="43"/>
    </row>
    <row r="448" ht="15.75" customHeight="1">
      <c r="A448" s="43"/>
    </row>
    <row r="449" ht="15.75" customHeight="1">
      <c r="A449" s="43"/>
    </row>
    <row r="450" ht="15.75" customHeight="1">
      <c r="A450" s="43"/>
    </row>
    <row r="451" ht="15.75" customHeight="1">
      <c r="A451" s="43"/>
    </row>
    <row r="452" ht="15.75" customHeight="1">
      <c r="A452" s="43"/>
    </row>
    <row r="453" ht="15.75" customHeight="1">
      <c r="A453" s="43"/>
    </row>
    <row r="454" ht="15.75" customHeight="1">
      <c r="A454" s="43"/>
    </row>
    <row r="455" ht="15.75" customHeight="1">
      <c r="A455" s="43"/>
    </row>
    <row r="456" ht="15.75" customHeight="1">
      <c r="A456" s="43"/>
    </row>
    <row r="457" ht="15.75" customHeight="1">
      <c r="A457" s="43"/>
    </row>
    <row r="458" ht="15.75" customHeight="1">
      <c r="A458" s="43"/>
    </row>
    <row r="459" ht="15.75" customHeight="1">
      <c r="A459" s="43"/>
    </row>
    <row r="460" ht="15.75" customHeight="1">
      <c r="A460" s="43"/>
    </row>
    <row r="461" ht="15.75" customHeight="1">
      <c r="A461" s="43"/>
    </row>
    <row r="462" ht="15.75" customHeight="1">
      <c r="A462" s="43"/>
    </row>
    <row r="463" ht="15.75" customHeight="1">
      <c r="A463" s="43"/>
    </row>
    <row r="464" ht="15.75" customHeight="1">
      <c r="A464" s="43"/>
    </row>
    <row r="465" ht="15.75" customHeight="1">
      <c r="A465" s="43"/>
    </row>
    <row r="466" ht="15.75" customHeight="1">
      <c r="A466" s="43"/>
    </row>
    <row r="467" ht="15.75" customHeight="1">
      <c r="A467" s="43"/>
    </row>
    <row r="468" ht="15.75" customHeight="1">
      <c r="A468" s="43"/>
    </row>
    <row r="469" ht="15.75" customHeight="1">
      <c r="A469" s="43"/>
    </row>
    <row r="470" ht="15.75" customHeight="1">
      <c r="A470" s="43"/>
    </row>
    <row r="471" ht="15.75" customHeight="1">
      <c r="A471" s="43"/>
    </row>
    <row r="472" ht="15.75" customHeight="1">
      <c r="A472" s="43"/>
    </row>
    <row r="473" ht="15.75" customHeight="1">
      <c r="A473" s="43"/>
    </row>
    <row r="474" ht="15.75" customHeight="1">
      <c r="A474" s="43"/>
    </row>
    <row r="475" ht="15.75" customHeight="1">
      <c r="A475" s="43"/>
    </row>
    <row r="476" ht="15.75" customHeight="1">
      <c r="A476" s="43"/>
    </row>
    <row r="477" ht="15.75" customHeight="1">
      <c r="A477" s="43"/>
    </row>
    <row r="478" ht="15.75" customHeight="1">
      <c r="A478" s="43"/>
    </row>
    <row r="479" ht="15.75" customHeight="1">
      <c r="A479" s="43"/>
    </row>
    <row r="480" ht="15.75" customHeight="1">
      <c r="A480" s="43"/>
    </row>
    <row r="481" ht="15.75" customHeight="1">
      <c r="A481" s="43"/>
    </row>
    <row r="482" ht="15.75" customHeight="1">
      <c r="A482" s="43"/>
    </row>
    <row r="483" ht="15.75" customHeight="1">
      <c r="A483" s="43"/>
    </row>
    <row r="484" ht="15.75" customHeight="1">
      <c r="A484" s="43"/>
    </row>
    <row r="485" ht="15.75" customHeight="1">
      <c r="A485" s="43"/>
    </row>
    <row r="486" ht="15.75" customHeight="1">
      <c r="A486" s="43"/>
    </row>
    <row r="487" ht="15.75" customHeight="1">
      <c r="A487" s="43"/>
    </row>
    <row r="488" ht="15.75" customHeight="1">
      <c r="A488" s="43"/>
    </row>
    <row r="489" ht="15.75" customHeight="1">
      <c r="A489" s="43"/>
    </row>
    <row r="490" ht="15.75" customHeight="1">
      <c r="A490" s="43"/>
    </row>
    <row r="491" ht="15.75" customHeight="1">
      <c r="A491" s="43"/>
    </row>
    <row r="492" ht="15.75" customHeight="1">
      <c r="A492" s="43"/>
    </row>
    <row r="493" ht="15.75" customHeight="1">
      <c r="A493" s="43"/>
    </row>
    <row r="494" ht="15.75" customHeight="1">
      <c r="A494" s="43"/>
    </row>
    <row r="495" ht="15.75" customHeight="1">
      <c r="A495" s="43"/>
    </row>
    <row r="496" ht="15.75" customHeight="1">
      <c r="A496" s="43"/>
    </row>
    <row r="497" ht="15.75" customHeight="1">
      <c r="A497" s="43"/>
    </row>
    <row r="498" ht="15.75" customHeight="1">
      <c r="A498" s="43"/>
    </row>
    <row r="499" ht="15.75" customHeight="1">
      <c r="A499" s="43"/>
    </row>
    <row r="500" ht="15.75" customHeight="1">
      <c r="A500" s="43"/>
    </row>
    <row r="501" ht="15.75" customHeight="1">
      <c r="A501" s="43"/>
    </row>
    <row r="502" ht="15.75" customHeight="1">
      <c r="A502" s="43"/>
    </row>
    <row r="503" ht="15.75" customHeight="1">
      <c r="A503" s="43"/>
    </row>
    <row r="504" ht="15.75" customHeight="1">
      <c r="A504" s="43"/>
    </row>
    <row r="505" ht="15.75" customHeight="1">
      <c r="A505" s="43"/>
    </row>
    <row r="506" ht="15.75" customHeight="1">
      <c r="A506" s="43"/>
    </row>
    <row r="507" ht="15.75" customHeight="1">
      <c r="A507" s="43"/>
    </row>
    <row r="508" ht="15.75" customHeight="1">
      <c r="A508" s="43"/>
    </row>
    <row r="509" ht="15.75" customHeight="1">
      <c r="A509" s="43"/>
    </row>
    <row r="510" ht="15.75" customHeight="1">
      <c r="A510" s="43"/>
    </row>
    <row r="511" ht="15.75" customHeight="1">
      <c r="A511" s="43"/>
    </row>
    <row r="512" ht="15.75" customHeight="1">
      <c r="A512" s="43"/>
    </row>
    <row r="513" ht="15.75" customHeight="1">
      <c r="A513" s="43"/>
    </row>
    <row r="514" ht="15.75" customHeight="1">
      <c r="A514" s="43"/>
    </row>
    <row r="515" ht="15.75" customHeight="1">
      <c r="A515" s="43"/>
    </row>
    <row r="516" ht="15.75" customHeight="1">
      <c r="A516" s="43"/>
    </row>
    <row r="517" ht="15.75" customHeight="1">
      <c r="A517" s="43"/>
    </row>
    <row r="518" ht="15.75" customHeight="1">
      <c r="A518" s="43"/>
    </row>
    <row r="519" ht="15.75" customHeight="1">
      <c r="A519" s="43"/>
    </row>
    <row r="520" ht="15.75" customHeight="1">
      <c r="A520" s="43"/>
    </row>
    <row r="521" ht="15.75" customHeight="1">
      <c r="A521" s="43"/>
    </row>
    <row r="522" ht="15.75" customHeight="1">
      <c r="A522" s="43"/>
    </row>
    <row r="523" ht="15.75" customHeight="1">
      <c r="A523" s="43"/>
    </row>
    <row r="524" ht="15.75" customHeight="1">
      <c r="A524" s="43"/>
    </row>
    <row r="525" ht="15.75" customHeight="1">
      <c r="A525" s="43"/>
    </row>
    <row r="526" ht="15.75" customHeight="1">
      <c r="A526" s="43"/>
    </row>
    <row r="527" ht="15.75" customHeight="1">
      <c r="A527" s="43"/>
    </row>
    <row r="528" ht="15.75" customHeight="1">
      <c r="A528" s="43"/>
    </row>
    <row r="529" ht="15.75" customHeight="1">
      <c r="A529" s="43"/>
    </row>
    <row r="530" ht="15.75" customHeight="1">
      <c r="A530" s="43"/>
    </row>
    <row r="531" ht="15.75" customHeight="1">
      <c r="A531" s="43"/>
    </row>
    <row r="532" ht="15.75" customHeight="1">
      <c r="A532" s="43"/>
    </row>
    <row r="533" ht="15.75" customHeight="1">
      <c r="A533" s="43"/>
    </row>
    <row r="534" ht="15.75" customHeight="1">
      <c r="A534" s="43"/>
    </row>
    <row r="535" ht="15.75" customHeight="1">
      <c r="A535" s="43"/>
    </row>
    <row r="536" ht="15.75" customHeight="1">
      <c r="A536" s="43"/>
    </row>
    <row r="537" ht="15.75" customHeight="1">
      <c r="A537" s="43"/>
    </row>
    <row r="538" ht="15.75" customHeight="1">
      <c r="A538" s="43"/>
    </row>
    <row r="539" ht="15.75" customHeight="1">
      <c r="A539" s="43"/>
    </row>
    <row r="540" ht="15.75" customHeight="1">
      <c r="A540" s="43"/>
    </row>
    <row r="541" ht="15.75" customHeight="1">
      <c r="A541" s="43"/>
    </row>
    <row r="542" ht="15.75" customHeight="1">
      <c r="A542" s="43"/>
    </row>
    <row r="543" ht="15.75" customHeight="1">
      <c r="A543" s="43"/>
    </row>
    <row r="544" ht="15.75" customHeight="1">
      <c r="A544" s="43"/>
    </row>
    <row r="545" ht="15.75" customHeight="1">
      <c r="A545" s="43"/>
    </row>
    <row r="546" ht="15.75" customHeight="1">
      <c r="A546" s="43"/>
    </row>
    <row r="547" ht="15.75" customHeight="1">
      <c r="A547" s="43"/>
    </row>
    <row r="548" ht="15.75" customHeight="1">
      <c r="A548" s="43"/>
    </row>
    <row r="549" ht="15.75" customHeight="1">
      <c r="A549" s="43"/>
    </row>
    <row r="550" ht="15.75" customHeight="1">
      <c r="A550" s="43"/>
    </row>
    <row r="551" ht="15.75" customHeight="1">
      <c r="A551" s="43"/>
    </row>
    <row r="552" ht="15.75" customHeight="1">
      <c r="A552" s="43"/>
    </row>
    <row r="553" ht="15.75" customHeight="1">
      <c r="A553" s="43"/>
    </row>
    <row r="554" ht="15.75" customHeight="1">
      <c r="A554" s="43"/>
    </row>
    <row r="555" ht="15.75" customHeight="1">
      <c r="A555" s="43"/>
    </row>
    <row r="556" ht="15.75" customHeight="1">
      <c r="A556" s="43"/>
    </row>
    <row r="557" ht="15.75" customHeight="1">
      <c r="A557" s="43"/>
    </row>
    <row r="558" ht="15.75" customHeight="1">
      <c r="A558" s="43"/>
    </row>
    <row r="559" ht="15.75" customHeight="1">
      <c r="A559" s="43"/>
    </row>
    <row r="560" ht="15.75" customHeight="1">
      <c r="A560" s="43"/>
    </row>
    <row r="561" ht="15.75" customHeight="1">
      <c r="A561" s="43"/>
    </row>
    <row r="562" ht="15.75" customHeight="1">
      <c r="A562" s="43"/>
    </row>
    <row r="563" ht="15.75" customHeight="1">
      <c r="A563" s="43"/>
    </row>
    <row r="564" ht="15.75" customHeight="1">
      <c r="A564" s="43"/>
    </row>
    <row r="565" ht="15.75" customHeight="1">
      <c r="A565" s="43"/>
    </row>
    <row r="566" ht="15.75" customHeight="1">
      <c r="A566" s="43"/>
    </row>
    <row r="567" ht="15.75" customHeight="1">
      <c r="A567" s="43"/>
    </row>
    <row r="568" ht="15.75" customHeight="1">
      <c r="A568" s="43"/>
    </row>
    <row r="569" ht="15.75" customHeight="1">
      <c r="A569" s="43"/>
    </row>
    <row r="570" ht="15.75" customHeight="1">
      <c r="A570" s="43"/>
    </row>
    <row r="571" ht="15.75" customHeight="1">
      <c r="A571" s="43"/>
    </row>
    <row r="572" ht="15.75" customHeight="1">
      <c r="A572" s="43"/>
    </row>
    <row r="573" ht="15.75" customHeight="1">
      <c r="A573" s="43"/>
    </row>
    <row r="574" ht="15.75" customHeight="1">
      <c r="A574" s="43"/>
    </row>
    <row r="575" ht="15.75" customHeight="1">
      <c r="A575" s="43"/>
    </row>
    <row r="576" ht="15.75" customHeight="1">
      <c r="A576" s="43"/>
    </row>
    <row r="577" ht="15.75" customHeight="1">
      <c r="A577" s="43"/>
    </row>
    <row r="578" ht="15.75" customHeight="1">
      <c r="A578" s="43"/>
    </row>
    <row r="579" ht="15.75" customHeight="1">
      <c r="A579" s="43"/>
    </row>
    <row r="580" ht="15.75" customHeight="1">
      <c r="A580" s="43"/>
    </row>
    <row r="581" ht="15.75" customHeight="1">
      <c r="A581" s="43"/>
    </row>
    <row r="582" ht="15.75" customHeight="1">
      <c r="A582" s="43"/>
    </row>
    <row r="583" ht="15.75" customHeight="1">
      <c r="A583" s="43"/>
    </row>
    <row r="584" ht="15.75" customHeight="1">
      <c r="A584" s="43"/>
    </row>
    <row r="585" ht="15.75" customHeight="1">
      <c r="A585" s="43"/>
    </row>
    <row r="586" ht="15.75" customHeight="1">
      <c r="A586" s="43"/>
    </row>
    <row r="587" ht="15.75" customHeight="1">
      <c r="A587" s="43"/>
    </row>
    <row r="588" ht="15.75" customHeight="1">
      <c r="A588" s="43"/>
    </row>
    <row r="589" ht="15.75" customHeight="1">
      <c r="A589" s="43"/>
    </row>
    <row r="590" ht="15.75" customHeight="1">
      <c r="A590" s="43"/>
    </row>
    <row r="591" ht="15.75" customHeight="1">
      <c r="A591" s="43"/>
    </row>
    <row r="592" ht="15.75" customHeight="1">
      <c r="A592" s="43"/>
    </row>
    <row r="593" ht="15.75" customHeight="1">
      <c r="A593" s="43"/>
    </row>
    <row r="594" ht="15.75" customHeight="1">
      <c r="A594" s="43"/>
    </row>
    <row r="595" ht="15.75" customHeight="1">
      <c r="A595" s="43"/>
    </row>
    <row r="596" ht="15.75" customHeight="1">
      <c r="A596" s="43"/>
    </row>
    <row r="597" ht="15.75" customHeight="1">
      <c r="A597" s="43"/>
    </row>
    <row r="598" ht="15.75" customHeight="1">
      <c r="A598" s="43"/>
    </row>
    <row r="599" ht="15.75" customHeight="1">
      <c r="A599" s="43"/>
    </row>
    <row r="600" ht="15.75" customHeight="1">
      <c r="A600" s="43"/>
    </row>
    <row r="601" ht="15.75" customHeight="1">
      <c r="A601" s="43"/>
    </row>
    <row r="602" ht="15.75" customHeight="1">
      <c r="A602" s="43"/>
    </row>
    <row r="603" ht="15.75" customHeight="1">
      <c r="A603" s="43"/>
    </row>
    <row r="604" ht="15.75" customHeight="1">
      <c r="A604" s="43"/>
    </row>
    <row r="605" ht="15.75" customHeight="1">
      <c r="A605" s="43"/>
    </row>
    <row r="606" ht="15.75" customHeight="1">
      <c r="A606" s="43"/>
    </row>
    <row r="607" ht="15.75" customHeight="1">
      <c r="A607" s="43"/>
    </row>
    <row r="608" ht="15.75" customHeight="1">
      <c r="A608" s="43"/>
    </row>
    <row r="609" ht="15.75" customHeight="1">
      <c r="A609" s="43"/>
    </row>
    <row r="610" ht="15.75" customHeight="1">
      <c r="A610" s="43"/>
    </row>
    <row r="611" ht="15.75" customHeight="1">
      <c r="A611" s="43"/>
    </row>
    <row r="612" ht="15.75" customHeight="1">
      <c r="A612" s="43"/>
    </row>
    <row r="613" ht="15.75" customHeight="1">
      <c r="A613" s="43"/>
    </row>
    <row r="614" ht="15.75" customHeight="1">
      <c r="A614" s="43"/>
    </row>
    <row r="615" ht="15.75" customHeight="1">
      <c r="A615" s="43"/>
    </row>
    <row r="616" ht="15.75" customHeight="1">
      <c r="A616" s="43"/>
    </row>
    <row r="617" ht="15.75" customHeight="1">
      <c r="A617" s="43"/>
    </row>
    <row r="618" ht="15.75" customHeight="1">
      <c r="A618" s="43"/>
    </row>
    <row r="619" ht="15.75" customHeight="1">
      <c r="A619" s="43"/>
    </row>
    <row r="620" ht="15.75" customHeight="1">
      <c r="A620" s="43"/>
    </row>
    <row r="621" ht="15.75" customHeight="1">
      <c r="A621" s="43"/>
    </row>
    <row r="622" ht="15.75" customHeight="1">
      <c r="A622" s="43"/>
    </row>
    <row r="623" ht="15.75" customHeight="1">
      <c r="A623" s="43"/>
    </row>
    <row r="624" ht="15.75" customHeight="1">
      <c r="A624" s="43"/>
    </row>
    <row r="625" ht="15.75" customHeight="1">
      <c r="A625" s="43"/>
    </row>
    <row r="626" ht="15.75" customHeight="1">
      <c r="A626" s="43"/>
    </row>
    <row r="627" ht="15.75" customHeight="1">
      <c r="A627" s="43"/>
    </row>
    <row r="628" ht="15.75" customHeight="1">
      <c r="A628" s="43"/>
    </row>
    <row r="629" ht="15.75" customHeight="1">
      <c r="A629" s="43"/>
    </row>
    <row r="630" ht="15.75" customHeight="1">
      <c r="A630" s="43"/>
    </row>
    <row r="631" ht="15.75" customHeight="1">
      <c r="A631" s="43"/>
    </row>
    <row r="632" ht="15.75" customHeight="1">
      <c r="A632" s="43"/>
    </row>
    <row r="633" ht="15.75" customHeight="1">
      <c r="A633" s="43"/>
    </row>
    <row r="634" ht="15.75" customHeight="1">
      <c r="A634" s="43"/>
    </row>
    <row r="635" ht="15.75" customHeight="1">
      <c r="A635" s="43"/>
    </row>
    <row r="636" ht="15.75" customHeight="1">
      <c r="A636" s="43"/>
    </row>
    <row r="637" ht="15.75" customHeight="1">
      <c r="A637" s="43"/>
    </row>
    <row r="638" ht="15.75" customHeight="1">
      <c r="A638" s="43"/>
    </row>
    <row r="639" ht="15.75" customHeight="1">
      <c r="A639" s="43"/>
    </row>
    <row r="640" ht="15.75" customHeight="1">
      <c r="A640" s="43"/>
    </row>
    <row r="641" ht="15.75" customHeight="1">
      <c r="A641" s="43"/>
    </row>
    <row r="642" ht="15.75" customHeight="1">
      <c r="A642" s="43"/>
    </row>
    <row r="643" ht="15.75" customHeight="1">
      <c r="A643" s="43"/>
    </row>
    <row r="644" ht="15.75" customHeight="1">
      <c r="A644" s="43"/>
    </row>
    <row r="645" ht="15.75" customHeight="1">
      <c r="A645" s="43"/>
    </row>
    <row r="646" ht="15.75" customHeight="1">
      <c r="A646" s="43"/>
    </row>
    <row r="647" ht="15.75" customHeight="1">
      <c r="A647" s="43"/>
    </row>
    <row r="648" ht="15.75" customHeight="1">
      <c r="A648" s="43"/>
    </row>
    <row r="649" ht="15.75" customHeight="1">
      <c r="A649" s="43"/>
    </row>
    <row r="650" ht="15.75" customHeight="1">
      <c r="A650" s="43"/>
    </row>
    <row r="651" ht="15.75" customHeight="1">
      <c r="A651" s="43"/>
    </row>
    <row r="652" ht="15.75" customHeight="1">
      <c r="A652" s="43"/>
    </row>
    <row r="653" ht="15.75" customHeight="1">
      <c r="A653" s="43"/>
    </row>
    <row r="654" ht="15.75" customHeight="1">
      <c r="A654" s="43"/>
    </row>
    <row r="655" ht="15.75" customHeight="1">
      <c r="A655" s="43"/>
    </row>
    <row r="656" ht="15.75" customHeight="1">
      <c r="A656" s="43"/>
    </row>
    <row r="657" ht="15.75" customHeight="1">
      <c r="A657" s="43"/>
    </row>
    <row r="658" ht="15.75" customHeight="1">
      <c r="A658" s="43"/>
    </row>
    <row r="659" ht="15.75" customHeight="1">
      <c r="A659" s="43"/>
    </row>
    <row r="660" ht="15.75" customHeight="1">
      <c r="A660" s="43"/>
    </row>
    <row r="661" ht="15.75" customHeight="1">
      <c r="A661" s="43"/>
    </row>
    <row r="662" ht="15.75" customHeight="1">
      <c r="A662" s="43"/>
    </row>
    <row r="663" ht="15.75" customHeight="1">
      <c r="A663" s="43"/>
    </row>
    <row r="664" ht="15.75" customHeight="1">
      <c r="A664" s="43"/>
    </row>
    <row r="665" ht="15.75" customHeight="1">
      <c r="A665" s="43"/>
    </row>
    <row r="666" ht="15.75" customHeight="1">
      <c r="A666" s="43"/>
    </row>
    <row r="667" ht="15.75" customHeight="1">
      <c r="A667" s="43"/>
    </row>
    <row r="668" ht="15.75" customHeight="1">
      <c r="A668" s="43"/>
    </row>
    <row r="669" ht="15.75" customHeight="1">
      <c r="A669" s="43"/>
    </row>
    <row r="670" ht="15.75" customHeight="1">
      <c r="A670" s="43"/>
    </row>
    <row r="671" ht="15.75" customHeight="1">
      <c r="A671" s="43"/>
    </row>
    <row r="672" ht="15.75" customHeight="1">
      <c r="A672" s="43"/>
    </row>
    <row r="673" ht="15.75" customHeight="1">
      <c r="A673" s="43"/>
    </row>
    <row r="674" ht="15.75" customHeight="1">
      <c r="A674" s="43"/>
    </row>
    <row r="675" ht="15.75" customHeight="1">
      <c r="A675" s="43"/>
    </row>
    <row r="676" ht="15.75" customHeight="1">
      <c r="A676" s="43"/>
    </row>
    <row r="677" ht="15.75" customHeight="1">
      <c r="A677" s="43"/>
    </row>
    <row r="678" ht="15.75" customHeight="1">
      <c r="A678" s="43"/>
    </row>
    <row r="679" ht="15.75" customHeight="1">
      <c r="A679" s="43"/>
    </row>
    <row r="680" ht="15.75" customHeight="1">
      <c r="A680" s="43"/>
    </row>
    <row r="681" ht="15.75" customHeight="1">
      <c r="A681" s="43"/>
    </row>
    <row r="682" ht="15.75" customHeight="1">
      <c r="A682" s="43"/>
    </row>
    <row r="683" ht="15.75" customHeight="1">
      <c r="A683" s="43"/>
    </row>
    <row r="684" ht="15.75" customHeight="1">
      <c r="A684" s="43"/>
    </row>
    <row r="685" ht="15.75" customHeight="1">
      <c r="A685" s="43"/>
    </row>
    <row r="686" ht="15.75" customHeight="1">
      <c r="A686" s="43"/>
    </row>
    <row r="687" ht="15.75" customHeight="1">
      <c r="A687" s="43"/>
    </row>
    <row r="688" ht="15.75" customHeight="1">
      <c r="A688" s="43"/>
    </row>
    <row r="689" ht="15.75" customHeight="1">
      <c r="A689" s="43"/>
    </row>
    <row r="690" ht="15.75" customHeight="1">
      <c r="A690" s="43"/>
    </row>
    <row r="691" ht="15.75" customHeight="1">
      <c r="A691" s="43"/>
    </row>
    <row r="692" ht="15.75" customHeight="1">
      <c r="A692" s="43"/>
    </row>
    <row r="693" ht="15.75" customHeight="1">
      <c r="A693" s="43"/>
    </row>
    <row r="694" ht="15.75" customHeight="1">
      <c r="A694" s="43"/>
    </row>
    <row r="695" ht="15.75" customHeight="1">
      <c r="A695" s="43"/>
    </row>
    <row r="696" ht="15.75" customHeight="1">
      <c r="A696" s="43"/>
    </row>
    <row r="697" ht="15.75" customHeight="1">
      <c r="A697" s="43"/>
    </row>
    <row r="698" ht="15.75" customHeight="1">
      <c r="A698" s="43"/>
    </row>
    <row r="699" ht="15.75" customHeight="1">
      <c r="A699" s="43"/>
    </row>
    <row r="700" ht="15.75" customHeight="1">
      <c r="A700" s="43"/>
    </row>
    <row r="701" ht="15.75" customHeight="1">
      <c r="A701" s="43"/>
    </row>
    <row r="702" ht="15.75" customHeight="1">
      <c r="A702" s="43"/>
    </row>
    <row r="703" ht="15.75" customHeight="1">
      <c r="A703" s="43"/>
    </row>
    <row r="704" ht="15.75" customHeight="1">
      <c r="A704" s="43"/>
    </row>
    <row r="705" ht="15.75" customHeight="1">
      <c r="A705" s="43"/>
    </row>
    <row r="706" ht="15.75" customHeight="1">
      <c r="A706" s="43"/>
    </row>
    <row r="707" ht="15.75" customHeight="1">
      <c r="A707" s="43"/>
    </row>
    <row r="708" ht="15.75" customHeight="1">
      <c r="A708" s="43"/>
    </row>
    <row r="709" ht="15.75" customHeight="1">
      <c r="A709" s="43"/>
    </row>
    <row r="710" ht="15.75" customHeight="1">
      <c r="A710" s="43"/>
    </row>
    <row r="711" ht="15.75" customHeight="1">
      <c r="A711" s="43"/>
    </row>
    <row r="712" ht="15.75" customHeight="1">
      <c r="A712" s="43"/>
    </row>
    <row r="713" ht="15.75" customHeight="1">
      <c r="A713" s="43"/>
    </row>
    <row r="714" ht="15.75" customHeight="1">
      <c r="A714" s="43"/>
    </row>
    <row r="715" ht="15.75" customHeight="1">
      <c r="A715" s="43"/>
    </row>
    <row r="716" ht="15.75" customHeight="1">
      <c r="A716" s="43"/>
    </row>
    <row r="717" ht="15.75" customHeight="1">
      <c r="A717" s="43"/>
    </row>
    <row r="718" ht="15.75" customHeight="1">
      <c r="A718" s="43"/>
    </row>
    <row r="719" ht="15.75" customHeight="1">
      <c r="A719" s="43"/>
    </row>
    <row r="720" ht="15.75" customHeight="1">
      <c r="A720" s="43"/>
    </row>
    <row r="721" ht="15.75" customHeight="1">
      <c r="A721" s="43"/>
    </row>
    <row r="722" ht="15.75" customHeight="1">
      <c r="A722" s="43"/>
    </row>
    <row r="723" ht="15.75" customHeight="1">
      <c r="A723" s="43"/>
    </row>
    <row r="724" ht="15.75" customHeight="1">
      <c r="A724" s="43"/>
    </row>
    <row r="725" ht="15.75" customHeight="1">
      <c r="A725" s="43"/>
    </row>
    <row r="726" ht="15.75" customHeight="1">
      <c r="A726" s="43"/>
    </row>
    <row r="727" ht="15.75" customHeight="1">
      <c r="A727" s="43"/>
    </row>
    <row r="728" ht="15.75" customHeight="1">
      <c r="A728" s="43"/>
    </row>
    <row r="729" ht="15.75" customHeight="1">
      <c r="A729" s="43"/>
    </row>
    <row r="730" ht="15.75" customHeight="1">
      <c r="A730" s="43"/>
    </row>
    <row r="731" ht="15.75" customHeight="1">
      <c r="A731" s="43"/>
    </row>
    <row r="732" ht="15.75" customHeight="1">
      <c r="A732" s="43"/>
    </row>
    <row r="733" ht="15.75" customHeight="1">
      <c r="A733" s="43"/>
    </row>
    <row r="734" ht="15.75" customHeight="1">
      <c r="A734" s="43"/>
    </row>
    <row r="735" ht="15.75" customHeight="1">
      <c r="A735" s="43"/>
    </row>
    <row r="736" ht="15.75" customHeight="1">
      <c r="A736" s="43"/>
    </row>
    <row r="737" ht="15.75" customHeight="1">
      <c r="A737" s="43"/>
    </row>
    <row r="738" ht="15.75" customHeight="1">
      <c r="A738" s="43"/>
    </row>
    <row r="739" ht="15.75" customHeight="1">
      <c r="A739" s="43"/>
    </row>
    <row r="740" ht="15.75" customHeight="1">
      <c r="A740" s="43"/>
    </row>
    <row r="741" ht="15.75" customHeight="1">
      <c r="A741" s="43"/>
    </row>
    <row r="742" ht="15.75" customHeight="1">
      <c r="A742" s="43"/>
    </row>
    <row r="743" ht="15.75" customHeight="1">
      <c r="A743" s="43"/>
    </row>
    <row r="744" ht="15.75" customHeight="1">
      <c r="A744" s="43"/>
    </row>
    <row r="745" ht="15.75" customHeight="1">
      <c r="A745" s="43"/>
    </row>
    <row r="746" ht="15.75" customHeight="1">
      <c r="A746" s="43"/>
    </row>
    <row r="747" ht="15.75" customHeight="1">
      <c r="A747" s="43"/>
    </row>
    <row r="748" ht="15.75" customHeight="1">
      <c r="A748" s="43"/>
    </row>
    <row r="749" ht="15.75" customHeight="1">
      <c r="A749" s="43"/>
    </row>
    <row r="750" ht="15.75" customHeight="1">
      <c r="A750" s="43"/>
    </row>
    <row r="751" ht="15.75" customHeight="1">
      <c r="A751" s="43"/>
    </row>
    <row r="752" ht="15.75" customHeight="1">
      <c r="A752" s="43"/>
    </row>
    <row r="753" ht="15.75" customHeight="1">
      <c r="A753" s="43"/>
    </row>
    <row r="754" ht="15.75" customHeight="1">
      <c r="A754" s="43"/>
    </row>
    <row r="755" ht="15.75" customHeight="1">
      <c r="A755" s="43"/>
    </row>
    <row r="756" ht="15.75" customHeight="1">
      <c r="A756" s="43"/>
    </row>
    <row r="757" ht="15.75" customHeight="1">
      <c r="A757" s="43"/>
    </row>
    <row r="758" ht="15.75" customHeight="1">
      <c r="A758" s="43"/>
    </row>
    <row r="759" ht="15.75" customHeight="1">
      <c r="A759" s="43"/>
    </row>
    <row r="760" ht="15.75" customHeight="1">
      <c r="A760" s="43"/>
    </row>
    <row r="761" ht="15.75" customHeight="1">
      <c r="A761" s="43"/>
    </row>
    <row r="762" ht="15.75" customHeight="1">
      <c r="A762" s="43"/>
    </row>
    <row r="763" ht="15.75" customHeight="1">
      <c r="A763" s="43"/>
    </row>
    <row r="764" ht="15.75" customHeight="1">
      <c r="A764" s="43"/>
    </row>
    <row r="765" ht="15.75" customHeight="1">
      <c r="A765" s="43"/>
    </row>
    <row r="766" ht="15.75" customHeight="1">
      <c r="A766" s="43"/>
    </row>
    <row r="767" ht="15.75" customHeight="1">
      <c r="A767" s="43"/>
    </row>
    <row r="768" ht="15.75" customHeight="1">
      <c r="A768" s="43"/>
    </row>
    <row r="769" ht="15.75" customHeight="1">
      <c r="A769" s="43"/>
    </row>
    <row r="770" ht="15.75" customHeight="1">
      <c r="A770" s="43"/>
    </row>
    <row r="771" ht="15.75" customHeight="1">
      <c r="A771" s="43"/>
    </row>
    <row r="772" ht="15.75" customHeight="1">
      <c r="A772" s="43"/>
    </row>
    <row r="773" ht="15.75" customHeight="1">
      <c r="A773" s="43"/>
    </row>
    <row r="774" ht="15.75" customHeight="1">
      <c r="A774" s="43"/>
    </row>
    <row r="775" ht="15.75" customHeight="1">
      <c r="A775" s="43"/>
    </row>
    <row r="776" ht="15.75" customHeight="1">
      <c r="A776" s="43"/>
    </row>
    <row r="777" ht="15.75" customHeight="1">
      <c r="A777" s="43"/>
    </row>
    <row r="778" ht="15.75" customHeight="1">
      <c r="A778" s="43"/>
    </row>
    <row r="779" ht="15.75" customHeight="1">
      <c r="A779" s="43"/>
    </row>
    <row r="780" ht="15.75" customHeight="1">
      <c r="A780" s="43"/>
    </row>
    <row r="781" ht="15.75" customHeight="1">
      <c r="A781" s="43"/>
    </row>
    <row r="782" ht="15.75" customHeight="1">
      <c r="A782" s="43"/>
    </row>
    <row r="783" ht="15.75" customHeight="1">
      <c r="A783" s="43"/>
    </row>
    <row r="784" ht="15.75" customHeight="1">
      <c r="A784" s="43"/>
    </row>
    <row r="785" ht="15.75" customHeight="1">
      <c r="A785" s="43"/>
    </row>
    <row r="786" ht="15.75" customHeight="1">
      <c r="A786" s="43"/>
    </row>
    <row r="787" ht="15.75" customHeight="1">
      <c r="A787" s="43"/>
    </row>
    <row r="788" ht="15.75" customHeight="1">
      <c r="A788" s="43"/>
    </row>
    <row r="789" ht="15.75" customHeight="1">
      <c r="A789" s="43"/>
    </row>
    <row r="790" ht="15.75" customHeight="1">
      <c r="A790" s="43"/>
    </row>
    <row r="791" ht="15.75" customHeight="1">
      <c r="A791" s="43"/>
    </row>
    <row r="792" ht="15.75" customHeight="1">
      <c r="A792" s="43"/>
    </row>
    <row r="793" ht="15.75" customHeight="1">
      <c r="A793" s="43"/>
    </row>
    <row r="794" ht="15.75" customHeight="1">
      <c r="A794" s="43"/>
    </row>
    <row r="795" ht="15.75" customHeight="1">
      <c r="A795" s="43"/>
    </row>
    <row r="796" ht="15.75" customHeight="1">
      <c r="A796" s="43"/>
    </row>
    <row r="797" ht="15.75" customHeight="1">
      <c r="A797" s="43"/>
    </row>
    <row r="798" ht="15.75" customHeight="1">
      <c r="A798" s="43"/>
    </row>
    <row r="799" ht="15.75" customHeight="1">
      <c r="A799" s="43"/>
    </row>
    <row r="800" ht="15.75" customHeight="1">
      <c r="A800" s="43"/>
    </row>
    <row r="801" ht="15.75" customHeight="1">
      <c r="A801" s="43"/>
    </row>
    <row r="802" ht="15.75" customHeight="1">
      <c r="A802" s="43"/>
    </row>
    <row r="803" ht="15.75" customHeight="1">
      <c r="A803" s="43"/>
    </row>
    <row r="804" ht="15.75" customHeight="1">
      <c r="A804" s="43"/>
    </row>
    <row r="805" ht="15.75" customHeight="1">
      <c r="A805" s="43"/>
    </row>
    <row r="806" ht="15.75" customHeight="1">
      <c r="A806" s="43"/>
    </row>
    <row r="807" ht="15.75" customHeight="1">
      <c r="A807" s="43"/>
    </row>
    <row r="808" ht="15.75" customHeight="1">
      <c r="A808" s="43"/>
    </row>
    <row r="809" ht="15.75" customHeight="1">
      <c r="A809" s="43"/>
    </row>
    <row r="810" ht="15.75" customHeight="1">
      <c r="A810" s="43"/>
    </row>
    <row r="811" ht="15.75" customHeight="1">
      <c r="A811" s="43"/>
    </row>
    <row r="812" ht="15.75" customHeight="1">
      <c r="A812" s="43"/>
    </row>
    <row r="813" ht="15.75" customHeight="1">
      <c r="A813" s="43"/>
    </row>
    <row r="814" ht="15.75" customHeight="1">
      <c r="A814" s="43"/>
    </row>
    <row r="815" ht="15.75" customHeight="1">
      <c r="A815" s="43"/>
    </row>
    <row r="816" ht="15.75" customHeight="1">
      <c r="A816" s="43"/>
    </row>
    <row r="817" ht="15.75" customHeight="1">
      <c r="A817" s="43"/>
    </row>
    <row r="818" ht="15.75" customHeight="1">
      <c r="A818" s="43"/>
    </row>
    <row r="819" ht="15.75" customHeight="1">
      <c r="A819" s="43"/>
    </row>
    <row r="820" ht="15.75" customHeight="1">
      <c r="A820" s="43"/>
    </row>
    <row r="821" ht="15.75" customHeight="1">
      <c r="A821" s="43"/>
    </row>
    <row r="822" ht="15.75" customHeight="1">
      <c r="A822" s="43"/>
    </row>
    <row r="823" ht="15.75" customHeight="1">
      <c r="A823" s="43"/>
    </row>
    <row r="824" ht="15.75" customHeight="1">
      <c r="A824" s="43"/>
    </row>
    <row r="825" ht="15.75" customHeight="1">
      <c r="A825" s="43"/>
    </row>
    <row r="826" ht="15.75" customHeight="1">
      <c r="A826" s="43"/>
    </row>
    <row r="827" ht="15.75" customHeight="1">
      <c r="A827" s="43"/>
    </row>
    <row r="828" ht="15.75" customHeight="1">
      <c r="A828" s="43"/>
    </row>
    <row r="829" ht="15.75" customHeight="1">
      <c r="A829" s="43"/>
    </row>
    <row r="830" ht="15.75" customHeight="1">
      <c r="A830" s="43"/>
    </row>
    <row r="831" ht="15.75" customHeight="1">
      <c r="A831" s="43"/>
    </row>
    <row r="832" ht="15.75" customHeight="1">
      <c r="A832" s="43"/>
    </row>
    <row r="833" ht="15.75" customHeight="1">
      <c r="A833" s="43"/>
    </row>
    <row r="834" ht="15.75" customHeight="1">
      <c r="A834" s="43"/>
    </row>
    <row r="835" ht="15.75" customHeight="1">
      <c r="A835" s="43"/>
    </row>
    <row r="836" ht="15.75" customHeight="1">
      <c r="A836" s="43"/>
    </row>
    <row r="837" ht="15.75" customHeight="1">
      <c r="A837" s="43"/>
    </row>
    <row r="838" ht="15.75" customHeight="1">
      <c r="A838" s="43"/>
    </row>
    <row r="839" ht="15.75" customHeight="1">
      <c r="A839" s="43"/>
    </row>
    <row r="840" ht="15.75" customHeight="1">
      <c r="A840" s="43"/>
    </row>
    <row r="841" ht="15.75" customHeight="1">
      <c r="A841" s="43"/>
    </row>
    <row r="842" ht="15.75" customHeight="1">
      <c r="A842" s="43"/>
    </row>
    <row r="843" ht="15.75" customHeight="1">
      <c r="A843" s="43"/>
    </row>
    <row r="844" ht="15.75" customHeight="1">
      <c r="A844" s="43"/>
    </row>
    <row r="845" ht="15.75" customHeight="1">
      <c r="A845" s="43"/>
    </row>
    <row r="846" ht="15.75" customHeight="1">
      <c r="A846" s="43"/>
    </row>
    <row r="847" ht="15.75" customHeight="1">
      <c r="A847" s="43"/>
    </row>
    <row r="848" ht="15.75" customHeight="1">
      <c r="A848" s="43"/>
    </row>
    <row r="849" ht="15.75" customHeight="1">
      <c r="A849" s="43"/>
    </row>
    <row r="850" ht="15.75" customHeight="1">
      <c r="A850" s="43"/>
    </row>
    <row r="851" ht="15.75" customHeight="1">
      <c r="A851" s="43"/>
    </row>
    <row r="852" ht="15.75" customHeight="1">
      <c r="A852" s="43"/>
    </row>
    <row r="853" ht="15.75" customHeight="1">
      <c r="A853" s="43"/>
    </row>
    <row r="854" ht="15.75" customHeight="1">
      <c r="A854" s="43"/>
    </row>
    <row r="855" ht="15.75" customHeight="1">
      <c r="A855" s="43"/>
    </row>
    <row r="856" ht="15.75" customHeight="1">
      <c r="A856" s="43"/>
    </row>
    <row r="857" ht="15.75" customHeight="1">
      <c r="A857" s="43"/>
    </row>
    <row r="858" ht="15.75" customHeight="1">
      <c r="A858" s="43"/>
    </row>
    <row r="859" ht="15.75" customHeight="1">
      <c r="A859" s="43"/>
    </row>
    <row r="860" ht="15.75" customHeight="1">
      <c r="A860" s="43"/>
    </row>
    <row r="861" ht="15.75" customHeight="1">
      <c r="A861" s="43"/>
    </row>
    <row r="862" ht="15.75" customHeight="1">
      <c r="A862" s="43"/>
    </row>
    <row r="863" ht="15.75" customHeight="1">
      <c r="A863" s="43"/>
    </row>
    <row r="864" ht="15.75" customHeight="1">
      <c r="A864" s="43"/>
    </row>
    <row r="865" ht="15.75" customHeight="1">
      <c r="A865" s="43"/>
    </row>
    <row r="866" ht="15.75" customHeight="1">
      <c r="A866" s="43"/>
    </row>
    <row r="867" ht="15.75" customHeight="1">
      <c r="A867" s="43"/>
    </row>
    <row r="868" ht="15.75" customHeight="1">
      <c r="A868" s="43"/>
    </row>
    <row r="869" ht="15.75" customHeight="1">
      <c r="A869" s="43"/>
    </row>
    <row r="870" ht="15.75" customHeight="1">
      <c r="A870" s="43"/>
    </row>
    <row r="871" ht="15.75" customHeight="1">
      <c r="A871" s="43"/>
    </row>
    <row r="872" ht="15.75" customHeight="1">
      <c r="A872" s="43"/>
    </row>
    <row r="873" ht="15.75" customHeight="1">
      <c r="A873" s="43"/>
    </row>
    <row r="874" ht="15.75" customHeight="1">
      <c r="A874" s="43"/>
    </row>
    <row r="875" ht="15.75" customHeight="1">
      <c r="A875" s="43"/>
    </row>
    <row r="876" ht="15.75" customHeight="1">
      <c r="A876" s="43"/>
    </row>
    <row r="877" ht="15.75" customHeight="1">
      <c r="A877" s="43"/>
    </row>
    <row r="878" ht="15.75" customHeight="1">
      <c r="A878" s="43"/>
    </row>
    <row r="879" ht="15.75" customHeight="1">
      <c r="A879" s="43"/>
    </row>
    <row r="880" ht="15.75" customHeight="1">
      <c r="A880" s="43"/>
    </row>
    <row r="881" ht="15.75" customHeight="1">
      <c r="A881" s="43"/>
    </row>
    <row r="882" ht="15.75" customHeight="1">
      <c r="A882" s="43"/>
    </row>
    <row r="883" ht="15.75" customHeight="1">
      <c r="A883" s="43"/>
    </row>
    <row r="884" ht="15.75" customHeight="1">
      <c r="A884" s="43"/>
    </row>
    <row r="885" ht="15.75" customHeight="1">
      <c r="A885" s="43"/>
    </row>
    <row r="886" ht="15.75" customHeight="1">
      <c r="A886" s="43"/>
    </row>
    <row r="887" ht="15.75" customHeight="1">
      <c r="A887" s="43"/>
    </row>
    <row r="888" ht="15.75" customHeight="1">
      <c r="A888" s="43"/>
    </row>
    <row r="889" ht="15.75" customHeight="1">
      <c r="A889" s="43"/>
    </row>
    <row r="890" ht="15.75" customHeight="1">
      <c r="A890" s="43"/>
    </row>
    <row r="891" ht="15.75" customHeight="1">
      <c r="A891" s="43"/>
    </row>
    <row r="892" ht="15.75" customHeight="1">
      <c r="A892" s="43"/>
    </row>
    <row r="893" ht="15.75" customHeight="1">
      <c r="A893" s="43"/>
    </row>
    <row r="894" ht="15.75" customHeight="1">
      <c r="A894" s="43"/>
    </row>
    <row r="895" ht="15.75" customHeight="1">
      <c r="A895" s="43"/>
    </row>
    <row r="896" ht="15.75" customHeight="1">
      <c r="A896" s="43"/>
    </row>
    <row r="897" ht="15.75" customHeight="1">
      <c r="A897" s="43"/>
    </row>
    <row r="898" ht="15.75" customHeight="1">
      <c r="A898" s="43"/>
    </row>
    <row r="899" ht="15.75" customHeight="1">
      <c r="A899" s="43"/>
    </row>
    <row r="900" ht="15.75" customHeight="1">
      <c r="A900" s="43"/>
    </row>
    <row r="901" ht="15.75" customHeight="1">
      <c r="A901" s="43"/>
    </row>
    <row r="902" ht="15.75" customHeight="1">
      <c r="A902" s="43"/>
    </row>
    <row r="903" ht="15.75" customHeight="1">
      <c r="A903" s="43"/>
    </row>
    <row r="904" ht="15.75" customHeight="1">
      <c r="A904" s="43"/>
    </row>
    <row r="905" ht="15.75" customHeight="1">
      <c r="A905" s="43"/>
    </row>
    <row r="906" ht="15.75" customHeight="1">
      <c r="A906" s="43"/>
    </row>
    <row r="907" ht="15.75" customHeight="1">
      <c r="A907" s="43"/>
    </row>
    <row r="908" ht="15.75" customHeight="1">
      <c r="A908" s="43"/>
    </row>
    <row r="909" ht="15.75" customHeight="1">
      <c r="A909" s="43"/>
    </row>
    <row r="910" ht="15.75" customHeight="1">
      <c r="A910" s="43"/>
    </row>
    <row r="911" ht="15.75" customHeight="1">
      <c r="A911" s="43"/>
    </row>
    <row r="912" ht="15.75" customHeight="1">
      <c r="A912" s="43"/>
    </row>
    <row r="913" ht="15.75" customHeight="1">
      <c r="A913" s="43"/>
    </row>
    <row r="914" ht="15.75" customHeight="1">
      <c r="A914" s="43"/>
    </row>
    <row r="915" ht="15.75" customHeight="1">
      <c r="A915" s="43"/>
    </row>
    <row r="916" ht="15.75" customHeight="1">
      <c r="A916" s="43"/>
    </row>
    <row r="917" ht="15.75" customHeight="1">
      <c r="A917" s="43"/>
    </row>
    <row r="918" ht="15.75" customHeight="1">
      <c r="A918" s="43"/>
    </row>
    <row r="919" ht="15.75" customHeight="1">
      <c r="A919" s="43"/>
    </row>
    <row r="920" ht="15.75" customHeight="1">
      <c r="A920" s="43"/>
    </row>
    <row r="921" ht="15.75" customHeight="1">
      <c r="A921" s="43"/>
    </row>
    <row r="922" ht="15.75" customHeight="1">
      <c r="A922" s="43"/>
    </row>
    <row r="923" ht="15.75" customHeight="1">
      <c r="A923" s="43"/>
    </row>
    <row r="924" ht="15.75" customHeight="1">
      <c r="A924" s="43"/>
    </row>
    <row r="925" ht="15.75" customHeight="1">
      <c r="A925" s="43"/>
    </row>
    <row r="926" ht="15.75" customHeight="1">
      <c r="A926" s="43"/>
    </row>
    <row r="927" ht="15.75" customHeight="1">
      <c r="A927" s="43"/>
    </row>
    <row r="928" ht="15.75" customHeight="1">
      <c r="A928" s="43"/>
    </row>
    <row r="929" ht="15.75" customHeight="1">
      <c r="A929" s="43"/>
    </row>
    <row r="930" ht="15.75" customHeight="1">
      <c r="A930" s="43"/>
    </row>
    <row r="931" ht="15.75" customHeight="1">
      <c r="A931" s="43"/>
    </row>
    <row r="932" ht="15.75" customHeight="1">
      <c r="A932" s="43"/>
    </row>
    <row r="933" ht="15.75" customHeight="1">
      <c r="A933" s="43"/>
    </row>
    <row r="934" ht="15.75" customHeight="1">
      <c r="A934" s="43"/>
    </row>
    <row r="935" ht="15.75" customHeight="1">
      <c r="A935" s="43"/>
    </row>
    <row r="936" ht="15.75" customHeight="1">
      <c r="A936" s="43"/>
    </row>
    <row r="937" ht="15.75" customHeight="1">
      <c r="A937" s="43"/>
    </row>
    <row r="938" ht="15.75" customHeight="1">
      <c r="A938" s="43"/>
    </row>
    <row r="939" ht="15.75" customHeight="1">
      <c r="A939" s="43"/>
    </row>
    <row r="940" ht="15.75" customHeight="1">
      <c r="A940" s="43"/>
    </row>
    <row r="941" ht="15.75" customHeight="1">
      <c r="A941" s="43"/>
    </row>
    <row r="942" ht="15.75" customHeight="1">
      <c r="A942" s="43"/>
    </row>
    <row r="943" ht="15.75" customHeight="1">
      <c r="A943" s="43"/>
    </row>
    <row r="944" ht="15.75" customHeight="1">
      <c r="A944" s="43"/>
    </row>
    <row r="945" ht="15.75" customHeight="1">
      <c r="A945" s="43"/>
    </row>
    <row r="946" ht="15.75" customHeight="1">
      <c r="A946" s="43"/>
    </row>
    <row r="947" ht="15.75" customHeight="1">
      <c r="A947" s="43"/>
    </row>
    <row r="948" ht="15.75" customHeight="1">
      <c r="A948" s="43"/>
    </row>
    <row r="949" ht="15.75" customHeight="1">
      <c r="A949" s="43"/>
    </row>
    <row r="950" ht="15.75" customHeight="1">
      <c r="A950" s="43"/>
    </row>
    <row r="951" ht="15.75" customHeight="1">
      <c r="A951" s="43"/>
    </row>
    <row r="952" ht="15.75" customHeight="1">
      <c r="A952" s="43"/>
    </row>
    <row r="953" ht="15.75" customHeight="1">
      <c r="A953" s="43"/>
    </row>
    <row r="954" ht="15.75" customHeight="1">
      <c r="A954" s="43"/>
    </row>
    <row r="955" ht="15.75" customHeight="1">
      <c r="A955" s="43"/>
    </row>
    <row r="956" ht="15.75" customHeight="1">
      <c r="A956" s="43"/>
    </row>
    <row r="957" ht="15.75" customHeight="1">
      <c r="A957" s="43"/>
    </row>
    <row r="958" ht="15.75" customHeight="1">
      <c r="A958" s="43"/>
    </row>
    <row r="959" ht="15.75" customHeight="1">
      <c r="A959" s="43"/>
    </row>
    <row r="960" ht="15.75" customHeight="1">
      <c r="A960" s="43"/>
    </row>
    <row r="961" ht="15.75" customHeight="1">
      <c r="A961" s="43"/>
    </row>
    <row r="962" ht="15.75" customHeight="1">
      <c r="A962" s="43"/>
    </row>
    <row r="963" ht="15.75" customHeight="1">
      <c r="A963" s="43"/>
    </row>
    <row r="964" ht="15.75" customHeight="1">
      <c r="A964" s="43"/>
    </row>
    <row r="965" ht="15.75" customHeight="1">
      <c r="A965" s="43"/>
    </row>
    <row r="966" ht="15.75" customHeight="1">
      <c r="A966" s="43"/>
    </row>
    <row r="967" ht="15.75" customHeight="1">
      <c r="A967" s="43"/>
    </row>
    <row r="968" ht="15.75" customHeight="1">
      <c r="A968" s="43"/>
    </row>
    <row r="969" ht="15.75" customHeight="1">
      <c r="A969" s="43"/>
    </row>
    <row r="970" ht="15.75" customHeight="1">
      <c r="A970" s="43"/>
    </row>
    <row r="971" ht="15.75" customHeight="1">
      <c r="A971" s="43"/>
    </row>
    <row r="972" ht="15.75" customHeight="1">
      <c r="A972" s="43"/>
    </row>
    <row r="973" ht="15.75" customHeight="1">
      <c r="A973" s="43"/>
    </row>
    <row r="974" ht="15.75" customHeight="1">
      <c r="A974" s="43"/>
    </row>
    <row r="975" ht="15.75" customHeight="1">
      <c r="A975" s="43"/>
    </row>
    <row r="976" ht="15.75" customHeight="1">
      <c r="A976" s="43"/>
    </row>
    <row r="977" ht="15.75" customHeight="1">
      <c r="A977" s="43"/>
    </row>
    <row r="978" ht="15.75" customHeight="1">
      <c r="A978" s="43"/>
    </row>
    <row r="979" ht="15.75" customHeight="1">
      <c r="A979" s="43"/>
    </row>
    <row r="980" ht="15.75" customHeight="1">
      <c r="A980" s="43"/>
    </row>
    <row r="981" ht="15.75" customHeight="1">
      <c r="A981" s="43"/>
    </row>
    <row r="982" ht="15.75" customHeight="1">
      <c r="A982" s="43"/>
    </row>
    <row r="983" ht="15.75" customHeight="1">
      <c r="A983" s="43"/>
    </row>
    <row r="984" ht="15.75" customHeight="1">
      <c r="A984" s="43"/>
    </row>
    <row r="985" ht="15.75" customHeight="1">
      <c r="A985" s="43"/>
    </row>
    <row r="986" ht="15.75" customHeight="1">
      <c r="A986" s="43"/>
    </row>
    <row r="987" ht="15.75" customHeight="1">
      <c r="A987" s="43"/>
    </row>
    <row r="988" ht="15.75" customHeight="1">
      <c r="A988" s="43"/>
    </row>
    <row r="989" ht="15.75" customHeight="1">
      <c r="A989" s="43"/>
    </row>
    <row r="990" ht="15.75" customHeight="1">
      <c r="A990" s="43"/>
    </row>
    <row r="991" ht="15.75" customHeight="1">
      <c r="A991" s="43"/>
    </row>
    <row r="992" ht="15.75" customHeight="1">
      <c r="A992" s="43"/>
    </row>
    <row r="993" ht="15.75" customHeight="1">
      <c r="A993" s="43"/>
    </row>
    <row r="994" ht="15.75" customHeight="1">
      <c r="A994" s="43"/>
    </row>
    <row r="995" ht="15.75" customHeight="1">
      <c r="A995" s="43"/>
    </row>
    <row r="996" ht="15.75" customHeight="1">
      <c r="A996" s="43"/>
    </row>
    <row r="997" ht="15.75" customHeight="1">
      <c r="A997" s="43"/>
    </row>
    <row r="998" ht="15.75" customHeight="1">
      <c r="A998" s="43"/>
    </row>
    <row r="999" ht="15.75" customHeight="1">
      <c r="A999" s="43"/>
    </row>
    <row r="1000" ht="15.75" customHeight="1">
      <c r="A1000" s="4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3" t="s">
        <v>6</v>
      </c>
      <c r="B1" s="53" t="s">
        <v>265</v>
      </c>
      <c r="C1" s="53" t="s">
        <v>310</v>
      </c>
      <c r="D1" s="53" t="s">
        <v>268</v>
      </c>
      <c r="E1" s="53" t="s">
        <v>331</v>
      </c>
      <c r="F1" s="53" t="s">
        <v>322</v>
      </c>
      <c r="G1" s="53" t="s">
        <v>272</v>
      </c>
      <c r="H1" s="53" t="s">
        <v>282</v>
      </c>
      <c r="I1" s="53" t="s">
        <v>271</v>
      </c>
    </row>
    <row r="2">
      <c r="A2" s="54" t="s">
        <v>166</v>
      </c>
      <c r="B2" s="55">
        <v>1.0</v>
      </c>
      <c r="C2" s="53">
        <v>15.1</v>
      </c>
      <c r="D2" s="53">
        <v>8.0</v>
      </c>
      <c r="E2" s="55">
        <v>63.02</v>
      </c>
      <c r="F2" s="77">
        <v>41985.0</v>
      </c>
      <c r="G2" s="53">
        <v>1.0</v>
      </c>
      <c r="H2" s="53">
        <v>0.0</v>
      </c>
      <c r="I2" s="53">
        <v>33.67</v>
      </c>
      <c r="K2" s="53" t="s">
        <v>323</v>
      </c>
      <c r="L2" s="53" t="s">
        <v>301</v>
      </c>
      <c r="N2" s="53">
        <f>SUMPRODUCT(C2:C37,G2:G37)+SUMPRODUCT(C2:C37,H2:H37)</f>
        <v>155.18</v>
      </c>
    </row>
    <row r="3">
      <c r="A3" s="54" t="s">
        <v>159</v>
      </c>
      <c r="B3" s="55">
        <v>1.0</v>
      </c>
      <c r="C3" s="53">
        <v>19.0</v>
      </c>
      <c r="D3" s="53">
        <v>6.0</v>
      </c>
      <c r="E3" s="55">
        <v>85.33</v>
      </c>
      <c r="F3" s="77">
        <v>35685.0</v>
      </c>
      <c r="G3" s="53">
        <v>1.0</v>
      </c>
      <c r="H3" s="53">
        <v>1.0</v>
      </c>
      <c r="I3" s="53">
        <v>35.56</v>
      </c>
      <c r="M3" s="53">
        <f>SUMPRODUCT(F2:F37,G2:G37)+SUMPRODUCT(F2:F37,H2:H37)</f>
        <v>200536</v>
      </c>
      <c r="N3" s="53" t="s">
        <v>276</v>
      </c>
      <c r="O3" s="53">
        <v>200000.0</v>
      </c>
    </row>
    <row r="4">
      <c r="A4" s="54" t="s">
        <v>164</v>
      </c>
      <c r="B4" s="55">
        <v>1.0</v>
      </c>
      <c r="C4" s="53">
        <v>16.8</v>
      </c>
      <c r="D4" s="53">
        <v>7.0</v>
      </c>
      <c r="E4" s="55">
        <v>16.5</v>
      </c>
      <c r="F4" s="77">
        <v>32380.0</v>
      </c>
      <c r="G4" s="53">
        <v>0.0</v>
      </c>
      <c r="H4" s="53">
        <v>0.0</v>
      </c>
      <c r="I4" s="53">
        <v>32.64</v>
      </c>
      <c r="L4" s="53" t="s">
        <v>324</v>
      </c>
      <c r="M4" s="53">
        <f>SUMPRODUCT(D2:D37,G2:G37)+SUMPRODUCT(D2:D37,H2:H37)</f>
        <v>36</v>
      </c>
      <c r="N4" s="53" t="s">
        <v>276</v>
      </c>
      <c r="O4" s="53">
        <v>30.0</v>
      </c>
      <c r="P4" s="53">
        <v>20.0</v>
      </c>
    </row>
    <row r="5">
      <c r="A5" s="54" t="s">
        <v>170</v>
      </c>
      <c r="B5" s="55">
        <v>1.0</v>
      </c>
      <c r="C5" s="53">
        <v>17.83</v>
      </c>
      <c r="D5" s="53">
        <v>2.0</v>
      </c>
      <c r="E5" s="55">
        <v>47.65</v>
      </c>
      <c r="F5" s="77">
        <v>30160.0</v>
      </c>
      <c r="G5" s="53">
        <v>0.0</v>
      </c>
      <c r="H5" s="53">
        <v>0.0</v>
      </c>
      <c r="I5" s="53">
        <v>14.7</v>
      </c>
      <c r="M5" s="53">
        <f>SUMPRODUCT(E2:E37,G2:G37)+SUMPRODUCT(E2:E37,H2:H37)</f>
        <v>435.9</v>
      </c>
      <c r="N5" s="53" t="s">
        <v>276</v>
      </c>
      <c r="O5" s="74">
        <v>400.0</v>
      </c>
      <c r="P5" s="53">
        <v>130000.0</v>
      </c>
    </row>
    <row r="6">
      <c r="A6" s="54" t="s">
        <v>198</v>
      </c>
      <c r="B6" s="55">
        <v>1.0</v>
      </c>
      <c r="C6" s="53">
        <v>16.35</v>
      </c>
      <c r="D6" s="53">
        <v>0.0</v>
      </c>
      <c r="E6" s="55">
        <v>43.37</v>
      </c>
      <c r="F6" s="77">
        <v>26550.0</v>
      </c>
      <c r="G6" s="53">
        <v>0.0</v>
      </c>
      <c r="H6" s="53">
        <v>0.0</v>
      </c>
      <c r="I6" s="53">
        <v>13.13</v>
      </c>
      <c r="L6" s="53" t="s">
        <v>278</v>
      </c>
      <c r="M6" s="53">
        <f>SUM(G2:G9)</f>
        <v>2</v>
      </c>
      <c r="N6" s="53" t="s">
        <v>279</v>
      </c>
      <c r="O6" s="53">
        <v>2.0</v>
      </c>
    </row>
    <row r="7">
      <c r="A7" s="54" t="s">
        <v>190</v>
      </c>
      <c r="B7" s="55">
        <v>1.0</v>
      </c>
      <c r="C7" s="53">
        <v>16.83</v>
      </c>
      <c r="D7" s="53">
        <v>8.0</v>
      </c>
      <c r="E7" s="55">
        <v>93.35</v>
      </c>
      <c r="F7" s="77">
        <v>24740.0</v>
      </c>
      <c r="G7" s="53">
        <v>0.0</v>
      </c>
      <c r="H7" s="53">
        <v>0.0</v>
      </c>
      <c r="I7" s="53">
        <v>31.53</v>
      </c>
      <c r="L7" s="53" t="s">
        <v>280</v>
      </c>
      <c r="M7" s="53">
        <f>SUM(G10:G25)</f>
        <v>4</v>
      </c>
      <c r="N7" s="53" t="s">
        <v>279</v>
      </c>
      <c r="O7" s="53">
        <v>4.0</v>
      </c>
    </row>
    <row r="8">
      <c r="A8" s="54" t="s">
        <v>158</v>
      </c>
      <c r="B8" s="55">
        <v>1.0</v>
      </c>
      <c r="C8" s="53">
        <v>17.3</v>
      </c>
      <c r="D8" s="53">
        <v>4.0</v>
      </c>
      <c r="E8" s="55">
        <v>26.630000000000003</v>
      </c>
      <c r="F8" s="77">
        <v>23575.0</v>
      </c>
      <c r="G8" s="53">
        <v>0.0</v>
      </c>
      <c r="H8" s="53">
        <v>0.0</v>
      </c>
      <c r="I8" s="53">
        <v>15.03</v>
      </c>
      <c r="L8" s="53" t="s">
        <v>281</v>
      </c>
      <c r="M8" s="53">
        <f>SUM(G26:G37)</f>
        <v>2</v>
      </c>
      <c r="N8" s="53" t="s">
        <v>279</v>
      </c>
      <c r="O8" s="53">
        <v>2.0</v>
      </c>
    </row>
    <row r="9">
      <c r="A9" s="54" t="s">
        <v>162</v>
      </c>
      <c r="B9" s="55">
        <v>1.0</v>
      </c>
      <c r="C9" s="53">
        <v>18.7</v>
      </c>
      <c r="D9" s="53">
        <v>2.0</v>
      </c>
      <c r="E9" s="55">
        <v>23.740000000000002</v>
      </c>
      <c r="F9" s="77">
        <v>22705.0</v>
      </c>
      <c r="G9" s="53">
        <v>0.0</v>
      </c>
      <c r="H9" s="53">
        <v>0.0</v>
      </c>
      <c r="I9" s="53">
        <v>14.27</v>
      </c>
      <c r="M9" s="53">
        <v>0.0</v>
      </c>
      <c r="O9" s="53">
        <v>0.0</v>
      </c>
    </row>
    <row r="10">
      <c r="A10" s="54" t="s">
        <v>232</v>
      </c>
      <c r="B10" s="55">
        <v>2.0</v>
      </c>
      <c r="C10" s="53">
        <v>16.35</v>
      </c>
      <c r="D10" s="53">
        <v>0.0</v>
      </c>
      <c r="E10" s="55">
        <v>23.78</v>
      </c>
      <c r="F10" s="77">
        <v>21825.0</v>
      </c>
      <c r="G10" s="53">
        <v>1.0</v>
      </c>
      <c r="H10" s="53">
        <v>0.0</v>
      </c>
      <c r="I10" s="53">
        <v>13.1</v>
      </c>
      <c r="L10" s="53" t="s">
        <v>282</v>
      </c>
      <c r="M10" s="53">
        <f>SUM(H2:H37)</f>
        <v>1</v>
      </c>
      <c r="N10" s="53" t="s">
        <v>279</v>
      </c>
      <c r="O10" s="53">
        <v>1.0</v>
      </c>
    </row>
    <row r="11">
      <c r="A11" s="54" t="s">
        <v>160</v>
      </c>
      <c r="B11" s="55">
        <v>2.0</v>
      </c>
      <c r="C11" s="53">
        <v>13.87</v>
      </c>
      <c r="D11" s="53">
        <v>3.0</v>
      </c>
      <c r="E11" s="55">
        <v>42.260000000000005</v>
      </c>
      <c r="F11" s="77">
        <v>20990.0</v>
      </c>
      <c r="G11" s="53">
        <v>0.0</v>
      </c>
      <c r="H11" s="53">
        <v>0.0</v>
      </c>
      <c r="I11" s="53">
        <v>15.03</v>
      </c>
    </row>
    <row r="12">
      <c r="A12" s="54" t="s">
        <v>193</v>
      </c>
      <c r="B12" s="55">
        <v>2.0</v>
      </c>
      <c r="C12" s="53">
        <v>14.17</v>
      </c>
      <c r="D12" s="53">
        <v>0.0</v>
      </c>
      <c r="E12" s="55">
        <v>30.240000000000002</v>
      </c>
      <c r="F12" s="77">
        <v>20865.0</v>
      </c>
      <c r="G12" s="53">
        <v>0.0</v>
      </c>
      <c r="H12" s="53">
        <v>0.0</v>
      </c>
      <c r="I12" s="53">
        <v>13.3</v>
      </c>
      <c r="L12" s="75">
        <f>SUMPRODUCT(I2:I37,G2:G37)+SUMPRODUCT(I2:I37,H2:H37)</f>
        <v>199.83</v>
      </c>
    </row>
    <row r="13">
      <c r="A13" s="54" t="s">
        <v>180</v>
      </c>
      <c r="B13" s="55">
        <v>2.0</v>
      </c>
      <c r="C13" s="53">
        <v>17.57</v>
      </c>
      <c r="D13" s="53">
        <v>5.0</v>
      </c>
      <c r="E13" s="55">
        <v>67.72</v>
      </c>
      <c r="F13" s="77">
        <v>19945.0</v>
      </c>
      <c r="G13" s="53">
        <v>1.0</v>
      </c>
      <c r="H13" s="53">
        <v>0.0</v>
      </c>
      <c r="I13" s="53">
        <v>13.37</v>
      </c>
    </row>
    <row r="14">
      <c r="A14" s="54" t="s">
        <v>230</v>
      </c>
      <c r="B14" s="55">
        <v>2.0</v>
      </c>
      <c r="C14" s="53">
        <v>16.35</v>
      </c>
      <c r="D14" s="53">
        <v>0.0</v>
      </c>
      <c r="E14" s="55">
        <v>19.89</v>
      </c>
      <c r="F14" s="77">
        <v>18700.0</v>
      </c>
      <c r="G14" s="53">
        <v>0.0</v>
      </c>
      <c r="H14" s="53">
        <v>0.0</v>
      </c>
      <c r="I14" s="53">
        <v>14.54</v>
      </c>
    </row>
    <row r="15">
      <c r="A15" s="54" t="s">
        <v>225</v>
      </c>
      <c r="B15" s="55">
        <v>2.0</v>
      </c>
      <c r="C15" s="53">
        <v>16.35</v>
      </c>
      <c r="D15" s="53">
        <v>0.0</v>
      </c>
      <c r="E15" s="55">
        <v>26.73</v>
      </c>
      <c r="F15" s="77">
        <v>18605.0</v>
      </c>
      <c r="G15" s="53">
        <v>0.0</v>
      </c>
      <c r="H15" s="53">
        <v>0.0</v>
      </c>
      <c r="I15" s="53">
        <v>14.33</v>
      </c>
    </row>
    <row r="16">
      <c r="A16" s="54" t="s">
        <v>169</v>
      </c>
      <c r="B16" s="55">
        <v>2.0</v>
      </c>
      <c r="C16" s="53">
        <v>15.97</v>
      </c>
      <c r="D16" s="53">
        <v>1.0</v>
      </c>
      <c r="E16" s="55">
        <v>22.59</v>
      </c>
      <c r="F16" s="77">
        <v>18580.0</v>
      </c>
      <c r="G16" s="53">
        <v>0.0</v>
      </c>
      <c r="H16" s="53">
        <v>0.0</v>
      </c>
      <c r="I16" s="53">
        <v>12.3</v>
      </c>
    </row>
    <row r="17">
      <c r="A17" s="54" t="s">
        <v>175</v>
      </c>
      <c r="B17" s="55">
        <v>2.0</v>
      </c>
      <c r="C17" s="53">
        <v>13.67</v>
      </c>
      <c r="D17" s="53">
        <v>0.0</v>
      </c>
      <c r="E17" s="55">
        <v>39.39</v>
      </c>
      <c r="F17" s="77">
        <v>18445.0</v>
      </c>
      <c r="G17" s="53">
        <v>0.0</v>
      </c>
      <c r="H17" s="53">
        <v>0.0</v>
      </c>
      <c r="I17" s="53">
        <v>32.599999999999994</v>
      </c>
    </row>
    <row r="18">
      <c r="A18" s="54" t="s">
        <v>254</v>
      </c>
      <c r="B18" s="55">
        <v>2.0</v>
      </c>
      <c r="C18" s="53">
        <v>17.0</v>
      </c>
      <c r="D18" s="53">
        <v>1.0</v>
      </c>
      <c r="E18" s="55">
        <v>34.7</v>
      </c>
      <c r="F18" s="77">
        <v>17455.0</v>
      </c>
      <c r="G18" s="53">
        <v>1.0</v>
      </c>
      <c r="H18" s="53">
        <v>0.0</v>
      </c>
      <c r="I18" s="53">
        <v>12.64</v>
      </c>
    </row>
    <row r="19">
      <c r="A19" s="54" t="s">
        <v>173</v>
      </c>
      <c r="B19" s="55">
        <v>2.0</v>
      </c>
      <c r="C19" s="53">
        <v>15.27</v>
      </c>
      <c r="D19" s="53">
        <v>0.0</v>
      </c>
      <c r="E19" s="55">
        <v>16.13</v>
      </c>
      <c r="F19" s="77">
        <v>17360.0</v>
      </c>
      <c r="G19" s="53">
        <v>0.0</v>
      </c>
      <c r="H19" s="53">
        <v>0.0</v>
      </c>
      <c r="I19" s="53">
        <v>15.0</v>
      </c>
    </row>
    <row r="20">
      <c r="A20" s="54" t="s">
        <v>167</v>
      </c>
      <c r="B20" s="55">
        <v>2.0</v>
      </c>
      <c r="C20" s="53">
        <v>16.17</v>
      </c>
      <c r="D20" s="53">
        <v>4.0</v>
      </c>
      <c r="E20" s="55">
        <v>24.130000000000003</v>
      </c>
      <c r="F20" s="77">
        <v>16515.0</v>
      </c>
      <c r="G20" s="53">
        <v>0.0</v>
      </c>
      <c r="H20" s="53">
        <v>0.0</v>
      </c>
      <c r="I20" s="53">
        <v>14.6</v>
      </c>
    </row>
    <row r="21" ht="15.75" customHeight="1">
      <c r="A21" s="54" t="s">
        <v>192</v>
      </c>
      <c r="B21" s="55">
        <v>2.0</v>
      </c>
      <c r="C21" s="53">
        <v>15.7</v>
      </c>
      <c r="D21" s="53">
        <v>0.0</v>
      </c>
      <c r="E21" s="55">
        <v>23.52</v>
      </c>
      <c r="F21" s="77">
        <v>15525.0</v>
      </c>
      <c r="G21" s="53">
        <v>0.0</v>
      </c>
      <c r="H21" s="53">
        <v>0.0</v>
      </c>
      <c r="I21" s="53">
        <v>12.23</v>
      </c>
    </row>
    <row r="22" ht="15.75" customHeight="1">
      <c r="A22" s="54" t="s">
        <v>161</v>
      </c>
      <c r="B22" s="55">
        <v>2.0</v>
      </c>
      <c r="C22" s="53">
        <v>18.43</v>
      </c>
      <c r="D22" s="53">
        <v>2.0</v>
      </c>
      <c r="E22" s="55">
        <v>21.869999999999997</v>
      </c>
      <c r="F22" s="77">
        <v>13035.0</v>
      </c>
      <c r="G22" s="53">
        <v>1.0</v>
      </c>
      <c r="H22" s="53">
        <v>0.0</v>
      </c>
      <c r="I22" s="53">
        <v>30.57</v>
      </c>
    </row>
    <row r="23" ht="15.75" customHeight="1">
      <c r="A23" s="54" t="s">
        <v>223</v>
      </c>
      <c r="B23" s="55">
        <v>2.0</v>
      </c>
      <c r="C23" s="53">
        <v>10.33</v>
      </c>
      <c r="D23" s="53">
        <v>0.0</v>
      </c>
      <c r="E23" s="55">
        <v>44.8</v>
      </c>
      <c r="F23" s="77">
        <v>13035.0</v>
      </c>
      <c r="G23" s="53">
        <v>0.0</v>
      </c>
      <c r="H23" s="53">
        <v>0.0</v>
      </c>
      <c r="I23" s="53">
        <v>15.07</v>
      </c>
    </row>
    <row r="24" ht="15.75" customHeight="1">
      <c r="A24" s="54" t="s">
        <v>228</v>
      </c>
      <c r="B24" s="55">
        <v>2.0</v>
      </c>
      <c r="C24" s="53">
        <v>16.35</v>
      </c>
      <c r="D24" s="53">
        <v>0.0</v>
      </c>
      <c r="E24" s="55">
        <v>10.39</v>
      </c>
      <c r="F24" s="77">
        <v>12340.0</v>
      </c>
      <c r="G24" s="53">
        <v>0.0</v>
      </c>
      <c r="H24" s="53">
        <v>0.0</v>
      </c>
      <c r="I24" s="53">
        <v>14.63</v>
      </c>
    </row>
    <row r="25" ht="15.75" customHeight="1">
      <c r="A25" s="54" t="s">
        <v>165</v>
      </c>
      <c r="B25" s="55">
        <v>2.0</v>
      </c>
      <c r="C25" s="53">
        <v>17.24</v>
      </c>
      <c r="D25" s="53">
        <v>6.0</v>
      </c>
      <c r="E25" s="55">
        <v>22.46</v>
      </c>
      <c r="F25" s="77">
        <v>12025.0</v>
      </c>
      <c r="G25" s="53">
        <v>0.0</v>
      </c>
      <c r="H25" s="53">
        <v>0.0</v>
      </c>
      <c r="I25" s="53">
        <v>10.83</v>
      </c>
    </row>
    <row r="26" ht="15.75" customHeight="1">
      <c r="A26" s="54" t="s">
        <v>253</v>
      </c>
      <c r="B26" s="55">
        <v>3.0</v>
      </c>
      <c r="C26" s="53">
        <v>15.7</v>
      </c>
      <c r="D26" s="53">
        <v>0.0</v>
      </c>
      <c r="E26" s="55">
        <v>37.150000000000006</v>
      </c>
      <c r="F26" s="77">
        <v>11990.0</v>
      </c>
      <c r="G26" s="53">
        <v>0.0</v>
      </c>
      <c r="H26" s="53">
        <v>0.0</v>
      </c>
      <c r="I26" s="53">
        <v>14.13</v>
      </c>
    </row>
    <row r="27" ht="15.75" customHeight="1">
      <c r="A27" s="54" t="s">
        <v>211</v>
      </c>
      <c r="B27" s="55">
        <v>3.0</v>
      </c>
      <c r="C27" s="53">
        <v>0.0</v>
      </c>
      <c r="D27" s="53">
        <v>0.0</v>
      </c>
      <c r="E27" s="55">
        <v>51.43</v>
      </c>
      <c r="F27" s="77">
        <v>11000.0</v>
      </c>
      <c r="G27" s="53">
        <v>0.0</v>
      </c>
      <c r="H27" s="53">
        <v>0.0</v>
      </c>
      <c r="I27" s="53">
        <v>11.13</v>
      </c>
    </row>
    <row r="28" ht="15.75" customHeight="1">
      <c r="A28" s="54" t="s">
        <v>210</v>
      </c>
      <c r="B28" s="55">
        <v>3.0</v>
      </c>
      <c r="C28" s="53">
        <v>0.0</v>
      </c>
      <c r="D28" s="53">
        <v>0.0</v>
      </c>
      <c r="E28" s="55">
        <v>30.43</v>
      </c>
      <c r="F28" s="77">
        <v>9955.0</v>
      </c>
      <c r="G28" s="53">
        <v>0.0</v>
      </c>
      <c r="H28" s="53">
        <v>0.0</v>
      </c>
      <c r="I28" s="53">
        <v>12.17</v>
      </c>
    </row>
    <row r="29" ht="15.75" customHeight="1">
      <c r="A29" s="54" t="s">
        <v>227</v>
      </c>
      <c r="B29" s="55">
        <v>3.0</v>
      </c>
      <c r="C29" s="53">
        <v>0.0</v>
      </c>
      <c r="D29" s="53">
        <v>0.0</v>
      </c>
      <c r="E29" s="55">
        <v>19.54</v>
      </c>
      <c r="F29" s="77">
        <v>8605.0</v>
      </c>
      <c r="G29" s="53">
        <v>0.0</v>
      </c>
      <c r="H29" s="53">
        <v>0.0</v>
      </c>
      <c r="I29" s="53">
        <v>14.1</v>
      </c>
    </row>
    <row r="30" ht="15.75" customHeight="1">
      <c r="A30" s="54" t="s">
        <v>161</v>
      </c>
      <c r="B30" s="55">
        <v>3.0</v>
      </c>
      <c r="C30" s="53">
        <v>17.07</v>
      </c>
      <c r="D30" s="53">
        <v>8.0</v>
      </c>
      <c r="E30" s="55">
        <v>22.939999999999998</v>
      </c>
      <c r="F30" s="77">
        <v>7465.0</v>
      </c>
      <c r="G30" s="53">
        <v>1.0</v>
      </c>
      <c r="H30" s="53">
        <v>0.0</v>
      </c>
      <c r="I30" s="53">
        <v>11.03</v>
      </c>
    </row>
    <row r="31" ht="15.75" customHeight="1">
      <c r="A31" s="54" t="s">
        <v>207</v>
      </c>
      <c r="B31" s="55">
        <v>3.0</v>
      </c>
      <c r="C31" s="53">
        <v>15.66</v>
      </c>
      <c r="D31" s="53">
        <v>0.0</v>
      </c>
      <c r="E31" s="55">
        <v>31.209999999999997</v>
      </c>
      <c r="F31" s="77">
        <v>7456.0</v>
      </c>
      <c r="G31" s="53">
        <v>1.0</v>
      </c>
      <c r="H31" s="53">
        <v>0.0</v>
      </c>
      <c r="I31" s="53">
        <v>14.33</v>
      </c>
    </row>
    <row r="32" ht="15.75" customHeight="1">
      <c r="A32" s="54" t="s">
        <v>179</v>
      </c>
      <c r="B32" s="55">
        <v>3.0</v>
      </c>
      <c r="C32" s="53">
        <v>0.0</v>
      </c>
      <c r="D32" s="53">
        <v>0.0</v>
      </c>
      <c r="E32" s="55">
        <v>20.869999999999997</v>
      </c>
      <c r="F32" s="77">
        <v>6675.0</v>
      </c>
      <c r="G32" s="53">
        <v>0.0</v>
      </c>
      <c r="H32" s="53">
        <v>0.0</v>
      </c>
      <c r="I32" s="53">
        <v>13.1</v>
      </c>
    </row>
    <row r="33" ht="15.75" customHeight="1">
      <c r="A33" s="54" t="s">
        <v>197</v>
      </c>
      <c r="B33" s="55">
        <v>3.0</v>
      </c>
      <c r="C33" s="53">
        <v>17.6</v>
      </c>
      <c r="D33" s="53">
        <v>3.0</v>
      </c>
      <c r="E33" s="55">
        <v>14.2</v>
      </c>
      <c r="F33" s="77">
        <v>6220.0</v>
      </c>
      <c r="G33" s="53">
        <v>0.0</v>
      </c>
      <c r="H33" s="53">
        <v>0.0</v>
      </c>
      <c r="I33" s="53">
        <v>14.6</v>
      </c>
    </row>
    <row r="34" ht="15.75" customHeight="1">
      <c r="A34" s="54" t="s">
        <v>176</v>
      </c>
      <c r="B34" s="55">
        <v>3.0</v>
      </c>
      <c r="C34" s="53">
        <v>14.77</v>
      </c>
      <c r="D34" s="53">
        <v>3.0</v>
      </c>
      <c r="E34" s="55">
        <v>35.87</v>
      </c>
      <c r="F34" s="77">
        <v>3750.0</v>
      </c>
      <c r="G34" s="53">
        <v>0.0</v>
      </c>
      <c r="H34" s="53">
        <v>0.0</v>
      </c>
      <c r="I34" s="53">
        <v>9.47</v>
      </c>
    </row>
    <row r="35" ht="15.75" customHeight="1">
      <c r="A35" s="54" t="s">
        <v>177</v>
      </c>
      <c r="B35" s="55">
        <v>3.0</v>
      </c>
      <c r="C35" s="53">
        <v>17.5</v>
      </c>
      <c r="D35" s="53">
        <v>2.0</v>
      </c>
      <c r="E35" s="76">
        <v>17.96</v>
      </c>
      <c r="F35" s="79">
        <v>3345.0</v>
      </c>
      <c r="G35" s="53">
        <v>0.0</v>
      </c>
      <c r="H35" s="53">
        <v>0.0</v>
      </c>
      <c r="I35" s="53">
        <v>28.520000000000003</v>
      </c>
    </row>
    <row r="36" ht="15.75" customHeight="1">
      <c r="A36" s="54" t="s">
        <v>163</v>
      </c>
      <c r="B36" s="55">
        <v>3.0</v>
      </c>
      <c r="C36" s="53">
        <v>15.53</v>
      </c>
      <c r="D36" s="53">
        <v>6.0</v>
      </c>
      <c r="E36" s="55">
        <v>16.34</v>
      </c>
      <c r="F36" s="77">
        <v>2940.0</v>
      </c>
      <c r="G36" s="53">
        <v>0.0</v>
      </c>
      <c r="H36" s="53">
        <v>0.0</v>
      </c>
      <c r="I36" s="53">
        <v>32.04</v>
      </c>
    </row>
    <row r="37" ht="15.75" customHeight="1">
      <c r="A37" s="54" t="s">
        <v>217</v>
      </c>
      <c r="B37" s="55">
        <v>3.0</v>
      </c>
      <c r="C37" s="53">
        <v>16.35</v>
      </c>
      <c r="D37" s="53">
        <v>0.0</v>
      </c>
      <c r="E37" s="61">
        <v>16.34</v>
      </c>
      <c r="F37" s="80">
        <v>0.0</v>
      </c>
      <c r="G37" s="53">
        <v>0.0</v>
      </c>
      <c r="H37" s="53">
        <v>0.0</v>
      </c>
      <c r="I37" s="53">
        <v>12.23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3" t="s">
        <v>6</v>
      </c>
      <c r="B1" s="53" t="s">
        <v>265</v>
      </c>
      <c r="C1" s="53" t="s">
        <v>310</v>
      </c>
      <c r="D1" s="53" t="s">
        <v>268</v>
      </c>
      <c r="E1" s="53" t="s">
        <v>331</v>
      </c>
      <c r="F1" s="53" t="s">
        <v>322</v>
      </c>
      <c r="G1" s="53" t="s">
        <v>272</v>
      </c>
      <c r="H1" s="53" t="s">
        <v>273</v>
      </c>
      <c r="I1" s="53" t="s">
        <v>271</v>
      </c>
      <c r="M1" s="53" t="s">
        <v>267</v>
      </c>
      <c r="N1" s="53" t="s">
        <v>266</v>
      </c>
      <c r="O1" s="53" t="s">
        <v>268</v>
      </c>
    </row>
    <row r="2">
      <c r="A2" s="54" t="s">
        <v>33</v>
      </c>
      <c r="B2" s="55">
        <v>1.0</v>
      </c>
      <c r="C2" s="53">
        <f>MAX(MAXIFS('2017 Data'!J:J,'2017 Data'!G:G,A2,'2017 Data'!C:C,1),MAXIFS('2017 Data'!J:J,'2017 Data'!G:G,A2,'2017 Data'!C:C,5))</f>
        <v>15.1</v>
      </c>
      <c r="D2" s="53">
        <f>SUM(COUNTIFS(historical_events_FACT!J:J, "&gt;16", historical_events_FACT!G:G, A2, historical_events_FACT!C:C, 5),
     COUNTIFS(historical_events_FACT!J:J, "&gt;16", historical_events_FACT!G:G, A2, historical_events_FACT!C:C, 1))</f>
        <v>8</v>
      </c>
      <c r="E2" s="53" t="str">
        <f t="array" ref="E2">XLOOKUP(A2,Event7!A:A,Event7!I:I)</f>
        <v>#N/A</v>
      </c>
      <c r="F2" s="55">
        <v>41985.0</v>
      </c>
      <c r="I2" s="53">
        <f>SUMIFS('2018 Data'!J:J,'2018 Data'!G:G,A2,'2018 Data'!C:C,8)</f>
        <v>33.67</v>
      </c>
    </row>
    <row r="3">
      <c r="A3" s="54" t="s">
        <v>30</v>
      </c>
      <c r="B3" s="55">
        <v>1.0</v>
      </c>
      <c r="C3" s="53">
        <f>MAX(MAXIFS('2017 Data'!J:J,'2017 Data'!G:G,A3,'2017 Data'!C:C,1),MAXIFS('2017 Data'!J:J,'2017 Data'!G:G,A3,'2017 Data'!C:C,5))</f>
        <v>19</v>
      </c>
      <c r="D3" s="53">
        <f>SUM(COUNTIFS(historical_events_FACT!J:J, "&gt;16", historical_events_FACT!G:G, A3, historical_events_FACT!C:C, 5),
     COUNTIFS(historical_events_FACT!J:J, "&gt;16", historical_events_FACT!G:G, A3, historical_events_FACT!C:C, 1))</f>
        <v>6</v>
      </c>
      <c r="E3" s="53" t="str">
        <f t="array" ref="E3">XLOOKUP(A3,Event7!A:A,Event7!I:I)</f>
        <v>#N/A</v>
      </c>
      <c r="F3" s="55">
        <v>35685.0</v>
      </c>
      <c r="I3" s="53">
        <f>SUMIFS('2018 Data'!J:J,'2018 Data'!G:G,A3,'2018 Data'!C:C,8)</f>
        <v>35.56</v>
      </c>
      <c r="M3" s="53" t="s">
        <v>267</v>
      </c>
      <c r="N3" s="53" t="s">
        <v>313</v>
      </c>
      <c r="O3" s="53" t="s">
        <v>322</v>
      </c>
    </row>
    <row r="4">
      <c r="A4" s="54" t="s">
        <v>31</v>
      </c>
      <c r="B4" s="55">
        <v>1.0</v>
      </c>
      <c r="C4" s="53">
        <f>MAX(MAXIFS('2017 Data'!J:J,'2017 Data'!G:G,A4,'2017 Data'!C:C,1),MAXIFS('2017 Data'!J:J,'2017 Data'!G:G,A4,'2017 Data'!C:C,5))</f>
        <v>16.8</v>
      </c>
      <c r="D4" s="53">
        <f>SUM(COUNTIFS(historical_events_FACT!J:J, "&gt;16", historical_events_FACT!G:G, A4, historical_events_FACT!C:C, 5),
     COUNTIFS(historical_events_FACT!J:J, "&gt;16", historical_events_FACT!G:G, A4, historical_events_FACT!C:C, 1))</f>
        <v>7</v>
      </c>
      <c r="E4" s="53" t="str">
        <f t="array" ref="E4">XLOOKUP(A4,Event7!A:A,Event7!I:I)</f>
        <v>#N/A</v>
      </c>
      <c r="F4" s="55">
        <v>32380.0</v>
      </c>
      <c r="I4" s="53">
        <f>SUMIFS('2018 Data'!J:J,'2018 Data'!G:G,A4,'2018 Data'!C:C,8)</f>
        <v>32.64</v>
      </c>
    </row>
    <row r="5">
      <c r="A5" s="54" t="s">
        <v>17</v>
      </c>
      <c r="B5" s="55">
        <v>1.0</v>
      </c>
      <c r="C5" s="53">
        <f>MAX(MAXIFS('2017 Data'!J:J,'2017 Data'!G:G,A5,'2017 Data'!C:C,1),MAXIFS('2017 Data'!J:J,'2017 Data'!G:G,A5,'2017 Data'!C:C,5))</f>
        <v>17.83</v>
      </c>
      <c r="D5" s="53">
        <f>SUM(COUNTIFS(historical_events_FACT!J:J, "&gt;16", historical_events_FACT!G:G, A5, historical_events_FACT!C:C, 5),
     COUNTIFS(historical_events_FACT!J:J, "&gt;16", historical_events_FACT!G:G, A5, historical_events_FACT!C:C, 1))</f>
        <v>2</v>
      </c>
      <c r="E5" s="53" t="str">
        <f t="array" ref="E5">XLOOKUP(A5,Event7!A:A,Event7!I:I)</f>
        <v>#N/A</v>
      </c>
      <c r="F5" s="55">
        <v>30160.0</v>
      </c>
      <c r="I5" s="53">
        <f>SUMIFS('2018 Data'!J:J,'2018 Data'!G:G,A5,'2018 Data'!C:C,8)</f>
        <v>14.7</v>
      </c>
    </row>
    <row r="6">
      <c r="A6" s="54" t="s">
        <v>43</v>
      </c>
      <c r="B6" s="55">
        <v>1.0</v>
      </c>
      <c r="C6" s="53">
        <v>16.35</v>
      </c>
      <c r="D6" s="53">
        <f>SUM(COUNTIFS(historical_events_FACT!J:J, "&gt;16", historical_events_FACT!G:G, A6, historical_events_FACT!C:C, 5),
     COUNTIFS(historical_events_FACT!J:J, "&gt;16", historical_events_FACT!G:G, A6, historical_events_FACT!C:C, 1))</f>
        <v>0</v>
      </c>
      <c r="E6" s="53" t="str">
        <f t="array" ref="E6">XLOOKUP(A6,Event7!A:A,Event7!I:I)</f>
        <v>#N/A</v>
      </c>
      <c r="F6" s="55">
        <v>26550.0</v>
      </c>
      <c r="I6" s="53">
        <f>SUMIFS('2018 Data'!J:J,'2018 Data'!G:G,A6,'2018 Data'!C:C,8)</f>
        <v>13.13</v>
      </c>
    </row>
    <row r="7">
      <c r="A7" s="54" t="s">
        <v>57</v>
      </c>
      <c r="B7" s="55">
        <v>1.0</v>
      </c>
      <c r="C7" s="53">
        <f>MAX(MAXIFS('2017 Data'!J:J,'2017 Data'!G:G,A7,'2017 Data'!C:C,1),MAXIFS('2017 Data'!J:J,'2017 Data'!G:G,A7,'2017 Data'!C:C,5))</f>
        <v>16.83</v>
      </c>
      <c r="D7" s="53">
        <f>SUM(COUNTIFS(historical_events_FACT!J:J, "&gt;16", historical_events_FACT!G:G, A7, historical_events_FACT!C:C, 5),
     COUNTIFS(historical_events_FACT!J:J, "&gt;16", historical_events_FACT!G:G, A7, historical_events_FACT!C:C, 1))</f>
        <v>8</v>
      </c>
      <c r="E7" s="53" t="str">
        <f t="array" ref="E7">XLOOKUP(A7,Event7!A:A,Event7!I:I)</f>
        <v>#N/A</v>
      </c>
      <c r="F7" s="55">
        <v>24740.0</v>
      </c>
      <c r="I7" s="53">
        <f>SUMIFS('2018 Data'!J:J,'2018 Data'!G:G,A7,'2018 Data'!C:C,8)</f>
        <v>31.53</v>
      </c>
    </row>
    <row r="8">
      <c r="A8" s="54" t="s">
        <v>28</v>
      </c>
      <c r="B8" s="55">
        <v>1.0</v>
      </c>
      <c r="C8" s="53">
        <f>MAX(MAXIFS('2017 Data'!J:J,'2017 Data'!G:G,A8,'2017 Data'!C:C,1),MAXIFS('2017 Data'!J:J,'2017 Data'!G:G,A8,'2017 Data'!C:C,5))</f>
        <v>17.3</v>
      </c>
      <c r="D8" s="53">
        <f>SUM(COUNTIFS(historical_events_FACT!J:J, "&gt;16", historical_events_FACT!G:G, A8, historical_events_FACT!C:C, 5),
     COUNTIFS(historical_events_FACT!J:J, "&gt;16", historical_events_FACT!G:G, A8, historical_events_FACT!C:C, 1))</f>
        <v>4</v>
      </c>
      <c r="E8" s="53" t="str">
        <f t="array" ref="E8">XLOOKUP(A8,Event7!A:A,Event7!I:I)</f>
        <v>#N/A</v>
      </c>
      <c r="F8" s="55">
        <v>23575.0</v>
      </c>
      <c r="I8" s="53">
        <f>SUMIFS('2018 Data'!J:J,'2018 Data'!G:G,A8,'2018 Data'!C:C,8)</f>
        <v>15.03</v>
      </c>
    </row>
    <row r="9">
      <c r="A9" s="54" t="s">
        <v>27</v>
      </c>
      <c r="B9" s="55">
        <v>1.0</v>
      </c>
      <c r="C9" s="53">
        <f>MAX(MAXIFS('2017 Data'!J:J,'2017 Data'!G:G,A9,'2017 Data'!C:C,1),MAXIFS('2017 Data'!J:J,'2017 Data'!G:G,A9,'2017 Data'!C:C,5))</f>
        <v>18.7</v>
      </c>
      <c r="D9" s="53">
        <f>SUM(COUNTIFS(historical_events_FACT!J:J, "&gt;16", historical_events_FACT!G:G, A9, historical_events_FACT!C:C, 5),
     COUNTIFS(historical_events_FACT!J:J, "&gt;16", historical_events_FACT!G:G, A9, historical_events_FACT!C:C, 1))</f>
        <v>2</v>
      </c>
      <c r="E9" s="53" t="str">
        <f t="array" ref="E9">XLOOKUP(A9,Event7!A:A,Event7!I:I)</f>
        <v>#N/A</v>
      </c>
      <c r="F9" s="55">
        <v>22705.0</v>
      </c>
      <c r="I9" s="53">
        <f>SUMIFS('2018 Data'!J:J,'2018 Data'!G:G,A9,'2018 Data'!C:C,8)</f>
        <v>14.27</v>
      </c>
    </row>
    <row r="10">
      <c r="A10" s="54" t="s">
        <v>231</v>
      </c>
      <c r="B10" s="55">
        <v>2.0</v>
      </c>
      <c r="C10" s="53">
        <v>16.35</v>
      </c>
      <c r="D10" s="53">
        <f>SUM(COUNTIFS(historical_events_FACT!J:J, "&gt;16", historical_events_FACT!G:G, A10, historical_events_FACT!C:C, 5),
     COUNTIFS(historical_events_FACT!J:J, "&gt;16", historical_events_FACT!G:G, A10, historical_events_FACT!C:C, 1))</f>
        <v>0</v>
      </c>
      <c r="E10" s="53" t="str">
        <f t="array" ref="E10">XLOOKUP(A10,Event7!A:A,Event7!I:I)</f>
        <v>#N/A</v>
      </c>
      <c r="F10" s="55">
        <v>21825.0</v>
      </c>
      <c r="I10" s="53">
        <f>SUMIFS('2018 Data'!J:J,'2018 Data'!G:G,A10,'2018 Data'!C:C,8)</f>
        <v>13.1</v>
      </c>
    </row>
    <row r="11">
      <c r="A11" s="54" t="s">
        <v>32</v>
      </c>
      <c r="B11" s="55">
        <v>2.0</v>
      </c>
      <c r="C11" s="53">
        <f>MAX(MAXIFS('2017 Data'!J:J,'2017 Data'!G:G,A11,'2017 Data'!C:C,1),MAXIFS('2017 Data'!J:J,'2017 Data'!G:G,A11,'2017 Data'!C:C,5))</f>
        <v>13.87</v>
      </c>
      <c r="D11" s="53">
        <f>SUM(COUNTIFS(historical_events_FACT!J:J, "&gt;16", historical_events_FACT!G:G, A11, historical_events_FACT!C:C, 5),
     COUNTIFS(historical_events_FACT!J:J, "&gt;16", historical_events_FACT!G:G, A11, historical_events_FACT!C:C, 1))</f>
        <v>3</v>
      </c>
      <c r="E11" s="53" t="str">
        <f t="array" ref="E11">XLOOKUP(A11,Event7!A:A,Event7!I:I)</f>
        <v>#N/A</v>
      </c>
      <c r="F11" s="55">
        <v>20990.0</v>
      </c>
      <c r="I11" s="53">
        <f>SUMIFS('2018 Data'!J:J,'2018 Data'!G:G,A11,'2018 Data'!C:C,8)</f>
        <v>15.03</v>
      </c>
    </row>
    <row r="12">
      <c r="A12" s="54" t="s">
        <v>46</v>
      </c>
      <c r="B12" s="55">
        <v>2.0</v>
      </c>
      <c r="C12" s="53">
        <f>MAX(MAXIFS('2017 Data'!J:J,'2017 Data'!G:G,A12,'2017 Data'!C:C,1),MAXIFS('2017 Data'!J:J,'2017 Data'!G:G,A12,'2017 Data'!C:C,5))</f>
        <v>14.17</v>
      </c>
      <c r="D12" s="53">
        <f>SUM(COUNTIFS(historical_events_FACT!J:J, "&gt;16", historical_events_FACT!G:G, A12, historical_events_FACT!C:C, 5),
     COUNTIFS(historical_events_FACT!J:J, "&gt;16", historical_events_FACT!G:G, A12, historical_events_FACT!C:C, 1))</f>
        <v>0</v>
      </c>
      <c r="E12" s="53" t="str">
        <f t="array" ref="E12">XLOOKUP(A12,Event7!A:A,Event7!I:I)</f>
        <v>#N/A</v>
      </c>
      <c r="F12" s="55">
        <v>20865.0</v>
      </c>
      <c r="I12" s="53">
        <f>SUMIFS('2018 Data'!J:J,'2018 Data'!G:G,A12,'2018 Data'!C:C,8)</f>
        <v>13.3</v>
      </c>
    </row>
    <row r="13">
      <c r="A13" s="54" t="s">
        <v>50</v>
      </c>
      <c r="B13" s="55">
        <v>2.0</v>
      </c>
      <c r="C13" s="53">
        <f>MAX(MAXIFS('2017 Data'!J:J,'2017 Data'!G:G,A13,'2017 Data'!C:C,1),MAXIFS('2017 Data'!J:J,'2017 Data'!G:G,A13,'2017 Data'!C:C,5))</f>
        <v>17.57</v>
      </c>
      <c r="D13" s="53">
        <f>SUM(COUNTIFS(historical_events_FACT!J:J, "&gt;16", historical_events_FACT!G:G, A13, historical_events_FACT!C:C, 5),
     COUNTIFS(historical_events_FACT!J:J, "&gt;16", historical_events_FACT!G:G, A13, historical_events_FACT!C:C, 1))</f>
        <v>5</v>
      </c>
      <c r="E13" s="53" t="str">
        <f t="array" ref="E13">XLOOKUP(A13,Event7!A:A,Event7!I:I)</f>
        <v>#N/A</v>
      </c>
      <c r="F13" s="55">
        <v>19945.0</v>
      </c>
      <c r="I13" s="53">
        <f>SUMIFS('2018 Data'!J:J,'2018 Data'!G:G,A13,'2018 Data'!C:C,8)</f>
        <v>13.37</v>
      </c>
    </row>
    <row r="14">
      <c r="A14" s="54" t="s">
        <v>229</v>
      </c>
      <c r="B14" s="55">
        <v>2.0</v>
      </c>
      <c r="C14" s="53">
        <v>16.35</v>
      </c>
      <c r="D14" s="53">
        <f>SUM(COUNTIFS(historical_events_FACT!J:J, "&gt;16", historical_events_FACT!G:G, A14, historical_events_FACT!C:C, 5),
     COUNTIFS(historical_events_FACT!J:J, "&gt;16", historical_events_FACT!G:G, A14, historical_events_FACT!C:C, 1))</f>
        <v>0</v>
      </c>
      <c r="E14" s="53" t="str">
        <f t="array" ref="E14">XLOOKUP(A14,Event7!A:A,Event7!I:I)</f>
        <v>#N/A</v>
      </c>
      <c r="F14" s="55">
        <v>18700.0</v>
      </c>
      <c r="I14" s="53">
        <f>SUMIFS('2018 Data'!J:J,'2018 Data'!G:G,A14,'2018 Data'!C:C,8)</f>
        <v>14.54</v>
      </c>
    </row>
    <row r="15">
      <c r="A15" s="54" t="s">
        <v>224</v>
      </c>
      <c r="B15" s="55">
        <v>2.0</v>
      </c>
      <c r="C15" s="53">
        <v>16.35</v>
      </c>
      <c r="D15" s="53">
        <f>SUM(COUNTIFS(historical_events_FACT!J:J, "&gt;16", historical_events_FACT!G:G, A15, historical_events_FACT!C:C, 5),
     COUNTIFS(historical_events_FACT!J:J, "&gt;16", historical_events_FACT!G:G, A15, historical_events_FACT!C:C, 1))</f>
        <v>0</v>
      </c>
      <c r="E15" s="53" t="str">
        <f t="array" ref="E15">XLOOKUP(A15,Event7!A:A,Event7!I:I)</f>
        <v>#N/A</v>
      </c>
      <c r="F15" s="55">
        <v>18605.0</v>
      </c>
      <c r="I15" s="53">
        <f>SUMIFS('2018 Data'!J:J,'2018 Data'!G:G,A15,'2018 Data'!C:C,8)</f>
        <v>14.33</v>
      </c>
    </row>
    <row r="16">
      <c r="A16" s="54" t="s">
        <v>47</v>
      </c>
      <c r="B16" s="55">
        <v>2.0</v>
      </c>
      <c r="C16" s="53">
        <f>MAX(MAXIFS('2017 Data'!J:J,'2017 Data'!G:G,A16,'2017 Data'!C:C,1),MAXIFS('2017 Data'!J:J,'2017 Data'!G:G,A16,'2017 Data'!C:C,5))</f>
        <v>15.97</v>
      </c>
      <c r="D16" s="53">
        <f>SUM(COUNTIFS(historical_events_FACT!J:J, "&gt;16", historical_events_FACT!G:G, A16, historical_events_FACT!C:C, 5),
     COUNTIFS(historical_events_FACT!J:J, "&gt;16", historical_events_FACT!G:G, A16, historical_events_FACT!C:C, 1))</f>
        <v>1</v>
      </c>
      <c r="E16" s="53" t="str">
        <f t="array" ref="E16">XLOOKUP(A16,Event7!A:A,Event7!I:I)</f>
        <v>#N/A</v>
      </c>
      <c r="F16" s="55">
        <v>18580.0</v>
      </c>
      <c r="I16" s="53">
        <f>SUMIFS('2018 Data'!J:J,'2018 Data'!G:G,A16,'2018 Data'!C:C,8)</f>
        <v>12.3</v>
      </c>
    </row>
    <row r="17">
      <c r="A17" s="54" t="s">
        <v>53</v>
      </c>
      <c r="B17" s="55">
        <v>2.0</v>
      </c>
      <c r="C17" s="53">
        <f>MAX(MAXIFS('2017 Data'!J:J,'2017 Data'!G:G,A17,'2017 Data'!C:C,1),MAXIFS('2017 Data'!J:J,'2017 Data'!G:G,A17,'2017 Data'!C:C,5))</f>
        <v>13.67</v>
      </c>
      <c r="D17" s="53">
        <f>SUM(COUNTIFS(historical_events_FACT!J:J, "&gt;16", historical_events_FACT!G:G, A17, historical_events_FACT!C:C, 5),
     COUNTIFS(historical_events_FACT!J:J, "&gt;16", historical_events_FACT!G:G, A17, historical_events_FACT!C:C, 1))</f>
        <v>0</v>
      </c>
      <c r="E17" s="53" t="str">
        <f t="array" ref="E17">XLOOKUP(A17,Event7!A:A,Event7!I:I)</f>
        <v>#N/A</v>
      </c>
      <c r="F17" s="55">
        <v>18445.0</v>
      </c>
      <c r="I17" s="53">
        <f>SUMIFS('2018 Data'!J:J,'2018 Data'!G:G,A17,'2018 Data'!C:C,8)</f>
        <v>32.6</v>
      </c>
    </row>
    <row r="18">
      <c r="A18" s="54" t="s">
        <v>69</v>
      </c>
      <c r="B18" s="55">
        <v>2.0</v>
      </c>
      <c r="C18" s="53">
        <f>MAX(MAXIFS('2017 Data'!J:J,'2017 Data'!G:G,A18,'2017 Data'!C:C,1),MAXIFS('2017 Data'!J:J,'2017 Data'!G:G,A18,'2017 Data'!C:C,5))</f>
        <v>17</v>
      </c>
      <c r="D18" s="53">
        <f>SUM(COUNTIFS(historical_events_FACT!J:J, "&gt;16", historical_events_FACT!G:G, A18, historical_events_FACT!C:C, 5),
     COUNTIFS(historical_events_FACT!J:J, "&gt;16", historical_events_FACT!G:G, A18, historical_events_FACT!C:C, 1))</f>
        <v>1</v>
      </c>
      <c r="E18" s="53" t="str">
        <f t="array" ref="E18">XLOOKUP(A18,Event7!A:A,Event7!I:I)</f>
        <v>#N/A</v>
      </c>
      <c r="F18" s="55">
        <v>17455.0</v>
      </c>
      <c r="I18" s="53">
        <f>SUMIFS('2018 Data'!J:J,'2018 Data'!G:G,A18,'2018 Data'!C:C,8)</f>
        <v>12.64</v>
      </c>
    </row>
    <row r="19">
      <c r="A19" s="54" t="s">
        <v>52</v>
      </c>
      <c r="B19" s="55">
        <v>2.0</v>
      </c>
      <c r="C19" s="53">
        <f>MAX(MAXIFS('2017 Data'!J:J,'2017 Data'!G:G,A19,'2017 Data'!C:C,1),MAXIFS('2017 Data'!J:J,'2017 Data'!G:G,A19,'2017 Data'!C:C,5))</f>
        <v>15.27</v>
      </c>
      <c r="D19" s="53">
        <f>SUM(COUNTIFS(historical_events_FACT!J:J, "&gt;16", historical_events_FACT!G:G, A19, historical_events_FACT!C:C, 5),
     COUNTIFS(historical_events_FACT!J:J, "&gt;16", historical_events_FACT!G:G, A19, historical_events_FACT!C:C, 1))</f>
        <v>0</v>
      </c>
      <c r="E19" s="53" t="str">
        <f t="array" ref="E19">XLOOKUP(A19,Event7!A:A,Event7!I:I)</f>
        <v>#N/A</v>
      </c>
      <c r="F19" s="55">
        <v>17360.0</v>
      </c>
      <c r="I19" s="53">
        <f>SUMIFS('2018 Data'!J:J,'2018 Data'!G:G,A19,'2018 Data'!C:C,8)</f>
        <v>15</v>
      </c>
    </row>
    <row r="20">
      <c r="A20" s="54" t="s">
        <v>42</v>
      </c>
      <c r="B20" s="55">
        <v>2.0</v>
      </c>
      <c r="C20" s="53">
        <f>MAX(MAXIFS('2017 Data'!J:J,'2017 Data'!G:G,A20,'2017 Data'!C:C,1),MAXIFS('2017 Data'!J:J,'2017 Data'!G:G,A20,'2017 Data'!C:C,5))</f>
        <v>16.17</v>
      </c>
      <c r="D20" s="53">
        <f>SUM(COUNTIFS(historical_events_FACT!J:J, "&gt;16", historical_events_FACT!G:G, A20, historical_events_FACT!C:C, 5),
     COUNTIFS(historical_events_FACT!J:J, "&gt;16", historical_events_FACT!G:G, A20, historical_events_FACT!C:C, 1))</f>
        <v>4</v>
      </c>
      <c r="E20" s="53" t="str">
        <f t="array" ref="E20">XLOOKUP(A20,Event7!A:A,Event7!I:I)</f>
        <v>#N/A</v>
      </c>
      <c r="F20" s="55">
        <v>16515.0</v>
      </c>
      <c r="I20" s="53">
        <f>SUMIFS('2018 Data'!J:J,'2018 Data'!G:G,A20,'2018 Data'!C:C,8)</f>
        <v>14.6</v>
      </c>
    </row>
    <row r="21" ht="15.75" customHeight="1">
      <c r="A21" s="54" t="s">
        <v>64</v>
      </c>
      <c r="B21" s="55">
        <v>2.0</v>
      </c>
      <c r="C21" s="53">
        <f>MAX(MAXIFS('2017 Data'!J:J,'2017 Data'!G:G,A21,'2017 Data'!C:C,1),MAXIFS('2017 Data'!J:J,'2017 Data'!G:G,A21,'2017 Data'!C:C,5))</f>
        <v>15.7</v>
      </c>
      <c r="D21" s="53">
        <f>SUM(COUNTIFS(historical_events_FACT!J:J, "&gt;16", historical_events_FACT!G:G, A21, historical_events_FACT!C:C, 5),
     COUNTIFS(historical_events_FACT!J:J, "&gt;16", historical_events_FACT!G:G, A21, historical_events_FACT!C:C, 1))</f>
        <v>0</v>
      </c>
      <c r="E21" s="53" t="str">
        <f t="array" ref="E21">XLOOKUP(A21,Event7!A:A,Event7!I:I)</f>
        <v>#N/A</v>
      </c>
      <c r="F21" s="55">
        <v>15525.0</v>
      </c>
      <c r="I21" s="53">
        <f>SUMIFS('2018 Data'!J:J,'2018 Data'!G:G,A21,'2018 Data'!C:C,8)</f>
        <v>12.23</v>
      </c>
    </row>
    <row r="22" ht="15.75" customHeight="1">
      <c r="A22" s="54" t="s">
        <v>38</v>
      </c>
      <c r="B22" s="55">
        <v>2.0</v>
      </c>
      <c r="C22" s="53">
        <f>MAX(MAXIFS('2017 Data'!J:J,'2017 Data'!G:G,A22,'2017 Data'!C:C,1),MAXIFS('2017 Data'!J:J,'2017 Data'!G:G,A22,'2017 Data'!C:C,5))</f>
        <v>18.43</v>
      </c>
      <c r="D22" s="53">
        <f>SUM(COUNTIFS(historical_events_FACT!J:J, "&gt;16", historical_events_FACT!G:G, A22, historical_events_FACT!C:C, 5),
     COUNTIFS(historical_events_FACT!J:J, "&gt;16", historical_events_FACT!G:G, A22, historical_events_FACT!C:C, 1))</f>
        <v>2</v>
      </c>
      <c r="E22" s="53" t="str">
        <f t="array" ref="E22">XLOOKUP(A22,Event7!A:A,Event7!I:I)</f>
        <v>#N/A</v>
      </c>
      <c r="F22" s="55">
        <v>13035.0</v>
      </c>
      <c r="I22" s="53">
        <f>SUMIFS('2018 Data'!J:J,'2018 Data'!G:G,A22,'2018 Data'!C:C,8)</f>
        <v>30.57</v>
      </c>
    </row>
    <row r="23" ht="15.75" customHeight="1">
      <c r="A23" s="54" t="s">
        <v>150</v>
      </c>
      <c r="B23" s="55">
        <v>2.0</v>
      </c>
      <c r="C23" s="53">
        <f>MAX(MAXIFS('2017 Data'!J:J,'2017 Data'!G:G,A23,'2017 Data'!C:C,1),MAXIFS('2017 Data'!J:J,'2017 Data'!G:G,A23,'2017 Data'!C:C,5))</f>
        <v>10.33</v>
      </c>
      <c r="D23" s="53">
        <f>SUM(COUNTIFS(historical_events_FACT!J:J, "&gt;16", historical_events_FACT!G:G, A23, historical_events_FACT!C:C, 5),
     COUNTIFS(historical_events_FACT!J:J, "&gt;16", historical_events_FACT!G:G, A23, historical_events_FACT!C:C, 1))</f>
        <v>0</v>
      </c>
      <c r="E23" s="53" t="str">
        <f t="array" ref="E23">XLOOKUP(A23,Event7!A:A,Event7!I:I)</f>
        <v>#N/A</v>
      </c>
      <c r="F23" s="55">
        <v>13035.0</v>
      </c>
      <c r="I23" s="53">
        <f>SUMIFS('2018 Data'!J:J,'2018 Data'!G:G,A23,'2018 Data'!C:C,8)</f>
        <v>15.07</v>
      </c>
    </row>
    <row r="24" ht="15.75" customHeight="1">
      <c r="A24" s="54" t="s">
        <v>111</v>
      </c>
      <c r="B24" s="55">
        <v>2.0</v>
      </c>
      <c r="C24" s="53">
        <v>16.35</v>
      </c>
      <c r="D24" s="53">
        <f>SUM(COUNTIFS(historical_events_FACT!J:J, "&gt;16", historical_events_FACT!G:G, A24, historical_events_FACT!C:C, 5),
     COUNTIFS(historical_events_FACT!J:J, "&gt;16", historical_events_FACT!G:G, A24, historical_events_FACT!C:C, 1))</f>
        <v>0</v>
      </c>
      <c r="E24" s="53" t="str">
        <f t="array" ref="E24">XLOOKUP(A24,Event7!A:A,Event7!I:I)</f>
        <v>#N/A</v>
      </c>
      <c r="F24" s="55">
        <v>12340.0</v>
      </c>
      <c r="I24" s="53">
        <f>SUMIFS('2018 Data'!J:J,'2018 Data'!G:G,A24,'2018 Data'!C:C,8)</f>
        <v>14.63</v>
      </c>
    </row>
    <row r="25" ht="15.75" customHeight="1">
      <c r="A25" s="54" t="s">
        <v>39</v>
      </c>
      <c r="B25" s="55">
        <v>2.0</v>
      </c>
      <c r="C25" s="53">
        <f>MAX(MAXIFS('2017 Data'!J:J,'2017 Data'!G:G,A25,'2017 Data'!C:C,1),MAXIFS('2017 Data'!J:J,'2017 Data'!G:G,A25,'2017 Data'!C:C,5))</f>
        <v>17.24</v>
      </c>
      <c r="D25" s="53">
        <f>SUM(COUNTIFS(historical_events_FACT!J:J, "&gt;16", historical_events_FACT!G:G, A25, historical_events_FACT!C:C, 5),
     COUNTIFS(historical_events_FACT!J:J, "&gt;16", historical_events_FACT!G:G, A25, historical_events_FACT!C:C, 1))</f>
        <v>6</v>
      </c>
      <c r="E25" s="53" t="str">
        <f t="array" ref="E25">XLOOKUP(A25,Event7!A:A,Event7!I:I)</f>
        <v>#N/A</v>
      </c>
      <c r="F25" s="55">
        <v>12025.0</v>
      </c>
      <c r="I25" s="53">
        <f>SUMIFS('2018 Data'!J:J,'2018 Data'!G:G,A25,'2018 Data'!C:C,8)</f>
        <v>10.83</v>
      </c>
    </row>
    <row r="26" ht="15.75" customHeight="1">
      <c r="A26" s="54" t="s">
        <v>61</v>
      </c>
      <c r="B26" s="55">
        <v>3.0</v>
      </c>
      <c r="C26" s="53">
        <f>MAX(MAXIFS('2017 Data'!J:J,'2017 Data'!G:G,A26,'2017 Data'!C:C,1),MAXIFS('2017 Data'!J:J,'2017 Data'!G:G,A26,'2017 Data'!C:C,5))</f>
        <v>15.7</v>
      </c>
      <c r="D26" s="53">
        <f>SUM(COUNTIFS(historical_events_FACT!J:J, "&gt;16", historical_events_FACT!G:G, A26, historical_events_FACT!C:C, 5),
     COUNTIFS(historical_events_FACT!J:J, "&gt;16", historical_events_FACT!G:G, A26, historical_events_FACT!C:C, 1))</f>
        <v>0</v>
      </c>
      <c r="E26" s="53" t="str">
        <f t="array" ref="E26">XLOOKUP(A26,Event7!A:A,Event7!I:I)</f>
        <v>#N/A</v>
      </c>
      <c r="F26" s="55">
        <v>11990.0</v>
      </c>
      <c r="I26" s="53">
        <f>SUMIFS('2018 Data'!J:J,'2018 Data'!G:G,A26,'2018 Data'!C:C,8)</f>
        <v>14.13</v>
      </c>
    </row>
    <row r="27" ht="15.75" customHeight="1">
      <c r="A27" s="54" t="s">
        <v>110</v>
      </c>
      <c r="B27" s="55">
        <v>3.0</v>
      </c>
      <c r="C27" s="53">
        <f>MAX(MAXIFS('2017 Data'!J:J,'2017 Data'!G:G,A27,'2017 Data'!C:C,1),MAXIFS('2017 Data'!J:J,'2017 Data'!G:G,A27,'2017 Data'!C:C,5))</f>
        <v>0</v>
      </c>
      <c r="D27" s="53">
        <f>SUM(COUNTIFS(historical_events_FACT!J:J, "&gt;16", historical_events_FACT!G:G, A27, historical_events_FACT!C:C, 5),
     COUNTIFS(historical_events_FACT!J:J, "&gt;16", historical_events_FACT!G:G, A27, historical_events_FACT!C:C, 1))</f>
        <v>0</v>
      </c>
      <c r="E27" s="53" t="str">
        <f t="array" ref="E27">XLOOKUP(A27,Event7!A:A,Event7!I:I)</f>
        <v>#N/A</v>
      </c>
      <c r="F27" s="55">
        <v>11000.0</v>
      </c>
      <c r="I27" s="53">
        <f>SUMIFS('2018 Data'!J:J,'2018 Data'!G:G,A27,'2018 Data'!C:C,8)</f>
        <v>11.13</v>
      </c>
    </row>
    <row r="28" ht="15.75" customHeight="1">
      <c r="A28" s="54" t="s">
        <v>123</v>
      </c>
      <c r="B28" s="55">
        <v>3.0</v>
      </c>
      <c r="C28" s="53">
        <f>MAX(MAXIFS('2017 Data'!J:J,'2017 Data'!G:G,A28,'2017 Data'!C:C,1),MAXIFS('2017 Data'!J:J,'2017 Data'!G:G,A28,'2017 Data'!C:C,5))</f>
        <v>0</v>
      </c>
      <c r="D28" s="53">
        <f>SUM(COUNTIFS(historical_events_FACT!J:J, "&gt;16", historical_events_FACT!G:G, A28, historical_events_FACT!C:C, 5),
     COUNTIFS(historical_events_FACT!J:J, "&gt;16", historical_events_FACT!G:G, A28, historical_events_FACT!C:C, 1))</f>
        <v>0</v>
      </c>
      <c r="E28" s="53" t="str">
        <f t="array" ref="E28">XLOOKUP(A28,Event7!A:A,Event7!I:I)</f>
        <v>#N/A</v>
      </c>
      <c r="F28" s="55">
        <v>9955.0</v>
      </c>
      <c r="I28" s="53">
        <f>SUMIFS('2018 Data'!J:J,'2018 Data'!G:G,A28,'2018 Data'!C:C,8)</f>
        <v>12.17</v>
      </c>
    </row>
    <row r="29" ht="15.75" customHeight="1">
      <c r="A29" s="54" t="s">
        <v>226</v>
      </c>
      <c r="B29" s="55">
        <v>3.0</v>
      </c>
      <c r="C29" s="53">
        <f>MAX(MAXIFS('2017 Data'!J:J,'2017 Data'!G:G,A29,'2017 Data'!C:C,1),MAXIFS('2017 Data'!J:J,'2017 Data'!G:G,A29,'2017 Data'!C:C,5))</f>
        <v>0</v>
      </c>
      <c r="D29" s="53">
        <f>SUM(COUNTIFS(historical_events_FACT!J:J, "&gt;16", historical_events_FACT!G:G, A29, historical_events_FACT!C:C, 5),
     COUNTIFS(historical_events_FACT!J:J, "&gt;16", historical_events_FACT!G:G, A29, historical_events_FACT!C:C, 1))</f>
        <v>0</v>
      </c>
      <c r="E29" s="53" t="str">
        <f t="array" ref="E29">XLOOKUP(A29,Event7!A:A,Event7!I:I)</f>
        <v>#N/A</v>
      </c>
      <c r="F29" s="55">
        <v>8605.0</v>
      </c>
      <c r="I29" s="53">
        <f>SUMIFS('2018 Data'!J:J,'2018 Data'!G:G,A29,'2018 Data'!C:C,8)</f>
        <v>14.1</v>
      </c>
    </row>
    <row r="30" ht="15.75" customHeight="1">
      <c r="A30" s="54" t="s">
        <v>34</v>
      </c>
      <c r="B30" s="55">
        <v>3.0</v>
      </c>
      <c r="C30" s="53">
        <f>MAX(MAXIFS('2017 Data'!J:J,'2017 Data'!G:G,A30,'2017 Data'!C:C,1),MAXIFS('2017 Data'!J:J,'2017 Data'!G:G,A30,'2017 Data'!C:C,5))</f>
        <v>17.07</v>
      </c>
      <c r="D30" s="53">
        <f>SUM(COUNTIFS(historical_events_FACT!J:J, "&gt;16", historical_events_FACT!G:G, A30, historical_events_FACT!C:C, 5),
     COUNTIFS(historical_events_FACT!J:J, "&gt;16", historical_events_FACT!G:G, A30, historical_events_FACT!C:C, 1))</f>
        <v>8</v>
      </c>
      <c r="E30" s="53" t="str">
        <f t="array" ref="E30">XLOOKUP(A30,Event7!A:A,Event7!I:I)</f>
        <v>#N/A</v>
      </c>
      <c r="F30" s="55">
        <v>7465.0</v>
      </c>
      <c r="I30" s="53">
        <f>SUMIFS('2018 Data'!J:J,'2018 Data'!G:G,A30,'2018 Data'!C:C,8)</f>
        <v>11.03</v>
      </c>
    </row>
    <row r="31" ht="15.75" customHeight="1">
      <c r="A31" s="54" t="s">
        <v>67</v>
      </c>
      <c r="B31" s="55">
        <v>3.0</v>
      </c>
      <c r="C31" s="53">
        <f>MAX(MAXIFS('2017 Data'!J:J,'2017 Data'!G:G,A31,'2017 Data'!C:C,1),MAXIFS('2017 Data'!J:J,'2017 Data'!G:G,A31,'2017 Data'!C:C,5))</f>
        <v>15.66</v>
      </c>
      <c r="D31" s="53">
        <f>SUM(COUNTIFS(historical_events_FACT!J:J, "&gt;16", historical_events_FACT!G:G, A31, historical_events_FACT!C:C, 5),
     COUNTIFS(historical_events_FACT!J:J, "&gt;16", historical_events_FACT!G:G, A31, historical_events_FACT!C:C, 1))</f>
        <v>0</v>
      </c>
      <c r="E31" s="53" t="str">
        <f t="array" ref="E31">XLOOKUP(A31,Event7!A:A,Event7!I:I)</f>
        <v>#N/A</v>
      </c>
      <c r="F31" s="55">
        <v>7456.0</v>
      </c>
      <c r="I31" s="53">
        <f>SUMIFS('2018 Data'!J:J,'2018 Data'!G:G,A31,'2018 Data'!C:C,8)</f>
        <v>14.33</v>
      </c>
    </row>
    <row r="32" ht="15.75" customHeight="1">
      <c r="A32" s="54" t="s">
        <v>25</v>
      </c>
      <c r="B32" s="55">
        <v>3.0</v>
      </c>
      <c r="C32" s="53">
        <f>MAX(MAXIFS('2017 Data'!J:J,'2017 Data'!G:G,A32,'2017 Data'!C:C,1),MAXIFS('2017 Data'!J:J,'2017 Data'!G:G,A32,'2017 Data'!C:C,5))</f>
        <v>0</v>
      </c>
      <c r="D32" s="53">
        <f>SUM(COUNTIFS(historical_events_FACT!J:J, "&gt;16", historical_events_FACT!G:G, A32, historical_events_FACT!C:C, 5),
     COUNTIFS(historical_events_FACT!J:J, "&gt;16", historical_events_FACT!G:G, A32, historical_events_FACT!C:C, 1))</f>
        <v>0</v>
      </c>
      <c r="E32" s="53" t="str">
        <f t="array" ref="E32">XLOOKUP(A32,Event7!A:A,Event7!I:I)</f>
        <v>#N/A</v>
      </c>
      <c r="F32" s="55">
        <v>6675.0</v>
      </c>
      <c r="I32" s="53">
        <f>SUMIFS('2018 Data'!J:J,'2018 Data'!G:G,A32,'2018 Data'!C:C,8)</f>
        <v>13.1</v>
      </c>
    </row>
    <row r="33" ht="15.75" customHeight="1">
      <c r="A33" s="54" t="s">
        <v>65</v>
      </c>
      <c r="B33" s="55">
        <v>3.0</v>
      </c>
      <c r="C33" s="53">
        <f>MAX(MAXIFS('2017 Data'!J:J,'2017 Data'!G:G,A33,'2017 Data'!C:C,1),MAXIFS('2017 Data'!J:J,'2017 Data'!G:G,A33,'2017 Data'!C:C,5))</f>
        <v>17.6</v>
      </c>
      <c r="D33" s="53">
        <f>SUM(COUNTIFS(historical_events_FACT!J:J, "&gt;16", historical_events_FACT!G:G, A33, historical_events_FACT!C:C, 5),
     COUNTIFS(historical_events_FACT!J:J, "&gt;16", historical_events_FACT!G:G, A33, historical_events_FACT!C:C, 1))</f>
        <v>3</v>
      </c>
      <c r="E33" s="53" t="str">
        <f t="array" ref="E33">XLOOKUP(A33,Event7!A:A,Event7!I:I)</f>
        <v>#N/A</v>
      </c>
      <c r="F33" s="55">
        <v>6220.0</v>
      </c>
      <c r="I33" s="53">
        <f>SUMIFS('2018 Data'!J:J,'2018 Data'!G:G,A33,'2018 Data'!C:C,8)</f>
        <v>14.6</v>
      </c>
    </row>
    <row r="34" ht="15.75" customHeight="1">
      <c r="A34" s="54" t="s">
        <v>54</v>
      </c>
      <c r="B34" s="55">
        <v>3.0</v>
      </c>
      <c r="C34" s="53">
        <f>MAX(MAXIFS('2017 Data'!J:J,'2017 Data'!G:G,A34,'2017 Data'!C:C,1),MAXIFS('2017 Data'!J:J,'2017 Data'!G:G,A34,'2017 Data'!C:C,5))</f>
        <v>14.77</v>
      </c>
      <c r="D34" s="53">
        <f>SUM(COUNTIFS(historical_events_FACT!J:J, "&gt;16", historical_events_FACT!G:G, A34, historical_events_FACT!C:C, 5),
     COUNTIFS(historical_events_FACT!J:J, "&gt;16", historical_events_FACT!G:G, A34, historical_events_FACT!C:C, 1))</f>
        <v>3</v>
      </c>
      <c r="E34" s="53" t="str">
        <f t="array" ref="E34">XLOOKUP(A34,Event7!A:A,Event7!I:I)</f>
        <v>#N/A</v>
      </c>
      <c r="F34" s="55">
        <v>3750.0</v>
      </c>
      <c r="I34" s="53">
        <f>SUMIFS('2018 Data'!J:J,'2018 Data'!G:G,A34,'2018 Data'!C:C,8)</f>
        <v>9.47</v>
      </c>
    </row>
    <row r="35" ht="15.75" customHeight="1">
      <c r="A35" s="54" t="s">
        <v>55</v>
      </c>
      <c r="B35" s="55">
        <v>3.0</v>
      </c>
      <c r="C35" s="53">
        <f>MAX(MAXIFS('2017 Data'!J:J,'2017 Data'!G:G,A35,'2017 Data'!C:C,1),MAXIFS('2017 Data'!J:J,'2017 Data'!G:G,A35,'2017 Data'!C:C,5))</f>
        <v>17.5</v>
      </c>
      <c r="D35" s="53">
        <f>SUM(COUNTIFS(historical_events_FACT!J:J, "&gt;16", historical_events_FACT!G:G, A35, historical_events_FACT!C:C, 5),
     COUNTIFS(historical_events_FACT!J:J, "&gt;16", historical_events_FACT!G:G, A35, historical_events_FACT!C:C, 1))</f>
        <v>2</v>
      </c>
      <c r="E35" s="53" t="str">
        <f t="array" ref="E35">XLOOKUP(A35,Event7!A:A,Event7!I:I)</f>
        <v>#N/A</v>
      </c>
      <c r="F35" s="55">
        <v>3345.0</v>
      </c>
      <c r="I35" s="53">
        <f>SUMIFS('2018 Data'!J:J,'2018 Data'!G:G,A35,'2018 Data'!C:C,8)</f>
        <v>28.52</v>
      </c>
    </row>
    <row r="36" ht="15.75" customHeight="1">
      <c r="A36" s="54" t="s">
        <v>37</v>
      </c>
      <c r="B36" s="55">
        <v>3.0</v>
      </c>
      <c r="C36" s="53">
        <f>MAX(MAXIFS('2017 Data'!J:J,'2017 Data'!G:G,A36,'2017 Data'!C:C,1),MAXIFS('2017 Data'!J:J,'2017 Data'!G:G,A36,'2017 Data'!C:C,5))</f>
        <v>15.53</v>
      </c>
      <c r="D36" s="53">
        <f>SUM(COUNTIFS(historical_events_FACT!J:J, "&gt;16", historical_events_FACT!G:G, A36, historical_events_FACT!C:C, 5),
     COUNTIFS(historical_events_FACT!J:J, "&gt;16", historical_events_FACT!G:G, A36, historical_events_FACT!C:C, 1))</f>
        <v>6</v>
      </c>
      <c r="E36" s="53" t="str">
        <f t="array" ref="E36">XLOOKUP(A36,Event7!A:A,Event7!I:I)</f>
        <v>#N/A</v>
      </c>
      <c r="F36" s="55">
        <v>2940.0</v>
      </c>
      <c r="I36" s="53">
        <f>SUMIFS('2018 Data'!J:J,'2018 Data'!G:G,A36,'2018 Data'!C:C,8)</f>
        <v>32.04</v>
      </c>
    </row>
    <row r="37" ht="15.75" customHeight="1">
      <c r="A37" s="54" t="s">
        <v>116</v>
      </c>
      <c r="B37" s="55">
        <v>3.0</v>
      </c>
      <c r="C37" s="53">
        <v>16.35</v>
      </c>
      <c r="D37" s="53">
        <f>SUM(COUNTIFS(historical_events_FACT!J:J, "&gt;16", historical_events_FACT!G:G, A37, historical_events_FACT!C:C, 5),
     COUNTIFS(historical_events_FACT!J:J, "&gt;16", historical_events_FACT!G:G, A37, historical_events_FACT!C:C, 1))</f>
        <v>0</v>
      </c>
      <c r="E37" s="53" t="str">
        <f t="array" ref="E37">XLOOKUP(A37,Event7!A:A,Event7!I:I)</f>
        <v>#N/A</v>
      </c>
      <c r="F37" s="54">
        <v>0.0</v>
      </c>
      <c r="I37" s="53">
        <f>SUMIFS('2018 Data'!J:J,'2018 Data'!G:G,A37,'2018 Data'!C:C,8)</f>
        <v>12.23</v>
      </c>
    </row>
    <row r="38" ht="15.75" customHeight="1">
      <c r="C38" s="53">
        <f>MAX(MAXIFS('2017 Data'!J:J,'2017 Data'!G:G,A38,'2017 Data'!C:C,1),MAXIFS('2017 Data'!J:J,'2017 Data'!G:G,A38,'2017 Data'!C:C,5))</f>
        <v>0</v>
      </c>
      <c r="D38" s="53">
        <f>SUM(COUNTIFS(historical_events_FACT!J:J, "&gt;16", historical_events_FACT!G:G, A38, historical_events_FACT!C:C, 5),
     COUNTIFS(historical_events_FACT!J:J, "&gt;16", historical_events_FACT!G:G, A38, historical_events_FACT!C:C, 1))</f>
        <v>0</v>
      </c>
    </row>
    <row r="39" ht="15.75" customHeight="1">
      <c r="A39" s="60" t="s">
        <v>64</v>
      </c>
      <c r="C39" s="53">
        <f>MAX(MAXIFS('2017 Data'!J:J,'2017 Data'!G:G,A39,'2017 Data'!C:C,1),MAXIFS('2017 Data'!J:J,'2017 Data'!G:G,A39,'2017 Data'!C:C,5))</f>
        <v>15.7</v>
      </c>
      <c r="D39" s="53">
        <f>SUM(COUNTIFS(historical_events_FACT!J:J, "&gt;16", historical_events_FACT!G:G, A39, historical_events_FACT!C:C, 5),
     COUNTIFS(historical_events_FACT!J:J, "&gt;16", historical_events_FACT!G:G, A39, historical_events_FACT!C:C, 1))</f>
        <v>0</v>
      </c>
    </row>
    <row r="40" ht="15.75" customHeight="1">
      <c r="A40" s="60" t="s">
        <v>61</v>
      </c>
      <c r="C40" s="53">
        <f>MAX(MAXIFS('2017 Data'!J:J,'2017 Data'!G:G,A40,'2017 Data'!C:C,1),MAXIFS('2017 Data'!J:J,'2017 Data'!G:G,A40,'2017 Data'!C:C,5))</f>
        <v>15.7</v>
      </c>
      <c r="D40" s="53">
        <f>SUM(COUNTIFS(historical_events_FACT!J:J, "&gt;16", historical_events_FACT!G:G, A40, historical_events_FACT!C:C, 5),
     COUNTIFS(historical_events_FACT!J:J, "&gt;16", historical_events_FACT!G:G, A40, historical_events_FACT!C:C, 1))</f>
        <v>0</v>
      </c>
    </row>
    <row r="41" ht="15.75" customHeight="1">
      <c r="A41" s="60" t="s">
        <v>65</v>
      </c>
      <c r="C41" s="53">
        <f>MAX(MAXIFS('2017 Data'!J:J,'2017 Data'!G:G,A41,'2017 Data'!C:C,1),MAXIFS('2017 Data'!J:J,'2017 Data'!G:G,A41,'2017 Data'!C:C,5))</f>
        <v>17.6</v>
      </c>
      <c r="D41" s="53">
        <f>SUM(COUNTIFS(historical_events_FACT!J:J, "&gt;16", historical_events_FACT!G:G, A41, historical_events_FACT!C:C, 5),
     COUNTIFS(historical_events_FACT!J:J, "&gt;16", historical_events_FACT!G:G, A41, historical_events_FACT!C:C, 1))</f>
        <v>3</v>
      </c>
    </row>
    <row r="42" ht="15.75" customHeight="1">
      <c r="A42" s="60" t="s">
        <v>122</v>
      </c>
      <c r="C42" s="53">
        <f>MAX(MAXIFS('2017 Data'!J:J,'2017 Data'!G:G,A42,'2017 Data'!C:C,1),MAXIFS('2017 Data'!J:J,'2017 Data'!G:G,A42,'2017 Data'!C:C,5))</f>
        <v>16.83</v>
      </c>
      <c r="D42" s="53">
        <f>SUM(COUNTIFS(historical_events_FACT!J:J, "&gt;16", historical_events_FACT!G:G, A42, historical_events_FACT!C:C, 5),
     COUNTIFS(historical_events_FACT!J:J, "&gt;16", historical_events_FACT!G:G, A42, historical_events_FACT!C:C, 1))</f>
        <v>1</v>
      </c>
    </row>
    <row r="43" ht="15.75" customHeight="1">
      <c r="A43" s="60" t="s">
        <v>69</v>
      </c>
      <c r="C43" s="53">
        <f>MAX(MAXIFS('2017 Data'!J:J,'2017 Data'!G:G,A43,'2017 Data'!C:C,1),MAXIFS('2017 Data'!J:J,'2017 Data'!G:G,A43,'2017 Data'!C:C,5))</f>
        <v>17</v>
      </c>
      <c r="D43" s="53">
        <f>SUM(COUNTIFS(historical_events_FACT!J:J, "&gt;16", historical_events_FACT!G:G, A43, historical_events_FACT!C:C, 5),
     COUNTIFS(historical_events_FACT!J:J, "&gt;16", historical_events_FACT!G:G, A43, historical_events_FACT!C:C, 1))</f>
        <v>1</v>
      </c>
    </row>
    <row r="44" ht="15.75" customHeight="1">
      <c r="A44" s="60" t="s">
        <v>63</v>
      </c>
      <c r="C44" s="53">
        <f>MAX(MAXIFS('2017 Data'!J:J,'2017 Data'!G:G,A44,'2017 Data'!C:C,1),MAXIFS('2017 Data'!J:J,'2017 Data'!G:G,A44,'2017 Data'!C:C,5))</f>
        <v>15.27</v>
      </c>
      <c r="D44" s="53">
        <f>SUM(COUNTIFS(historical_events_FACT!J:J, "&gt;16", historical_events_FACT!G:G, A44, historical_events_FACT!C:C, 5),
     COUNTIFS(historical_events_FACT!J:J, "&gt;16", historical_events_FACT!G:G, A44, historical_events_FACT!C:C, 1))</f>
        <v>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43" t="s">
        <v>6</v>
      </c>
      <c r="B1" s="53" t="s">
        <v>265</v>
      </c>
      <c r="C1" s="53" t="s">
        <v>332</v>
      </c>
      <c r="D1" s="53" t="s">
        <v>283</v>
      </c>
      <c r="E1" s="53" t="s">
        <v>313</v>
      </c>
      <c r="F1" s="53" t="s">
        <v>333</v>
      </c>
      <c r="G1" s="53" t="s">
        <v>272</v>
      </c>
      <c r="H1" s="53" t="s">
        <v>273</v>
      </c>
      <c r="I1" s="53" t="s">
        <v>271</v>
      </c>
    </row>
    <row r="2">
      <c r="A2" s="54" t="s">
        <v>166</v>
      </c>
      <c r="B2" s="55">
        <v>1.0</v>
      </c>
      <c r="C2" s="76">
        <v>10.62</v>
      </c>
      <c r="D2" s="55">
        <v>0.0</v>
      </c>
      <c r="E2" s="76">
        <v>49785.0</v>
      </c>
      <c r="F2" s="55">
        <v>0.0</v>
      </c>
      <c r="G2" s="77">
        <v>0.0</v>
      </c>
      <c r="H2" s="77">
        <v>0.0</v>
      </c>
      <c r="I2" s="76">
        <v>41.54</v>
      </c>
      <c r="J2" s="79"/>
      <c r="L2" s="78" t="s">
        <v>334</v>
      </c>
      <c r="M2" s="6">
        <f>SUMPRODUCT(G2:G37,C2:C37)+SUMPRODUCT(H2:H37,C2:C37)</f>
        <v>124.42</v>
      </c>
    </row>
    <row r="3">
      <c r="A3" s="54" t="s">
        <v>159</v>
      </c>
      <c r="B3" s="55">
        <v>1.0</v>
      </c>
      <c r="C3" s="76">
        <v>15.29</v>
      </c>
      <c r="D3" s="55">
        <v>0.0</v>
      </c>
      <c r="E3" s="76">
        <v>45685.0</v>
      </c>
      <c r="F3" s="55">
        <v>1.0</v>
      </c>
      <c r="G3" s="77">
        <v>1.0</v>
      </c>
      <c r="H3" s="77">
        <v>1.0</v>
      </c>
      <c r="I3" s="76">
        <v>63.33</v>
      </c>
      <c r="J3" s="79"/>
      <c r="K3" s="77" t="s">
        <v>327</v>
      </c>
      <c r="M3" s="57">
        <v>0.0</v>
      </c>
      <c r="O3" s="53">
        <v>0.0</v>
      </c>
    </row>
    <row r="4">
      <c r="A4" s="54" t="s">
        <v>164</v>
      </c>
      <c r="B4" s="55">
        <v>1.0</v>
      </c>
      <c r="C4" s="76">
        <v>12.34</v>
      </c>
      <c r="D4" s="55">
        <v>0.0</v>
      </c>
      <c r="E4" s="76">
        <v>37125.0</v>
      </c>
      <c r="F4" s="55">
        <v>0.0</v>
      </c>
      <c r="G4" s="77">
        <v>0.0</v>
      </c>
      <c r="H4" s="77">
        <v>0.0</v>
      </c>
      <c r="I4" s="76">
        <v>88.41</v>
      </c>
      <c r="J4" s="79"/>
      <c r="L4" s="53" t="s">
        <v>283</v>
      </c>
      <c r="M4" s="57">
        <f>SUMPRODUCT(G2:G37,D2:D37)+SUMPRODUCT(H2:H37,D2:D37)</f>
        <v>2</v>
      </c>
      <c r="N4" s="53" t="s">
        <v>276</v>
      </c>
      <c r="O4" s="53">
        <v>2.0</v>
      </c>
    </row>
    <row r="5">
      <c r="A5" s="54" t="s">
        <v>170</v>
      </c>
      <c r="B5" s="55">
        <v>1.0</v>
      </c>
      <c r="C5" s="76">
        <v>10.82</v>
      </c>
      <c r="D5" s="55">
        <v>0.0</v>
      </c>
      <c r="E5" s="76">
        <v>31825.0</v>
      </c>
      <c r="F5" s="55">
        <v>1.0</v>
      </c>
      <c r="G5" s="77">
        <v>0.0</v>
      </c>
      <c r="H5" s="77">
        <v>0.0</v>
      </c>
      <c r="I5" s="76">
        <v>27.240000000000002</v>
      </c>
      <c r="J5" s="79"/>
      <c r="L5" s="53" t="s">
        <v>335</v>
      </c>
      <c r="M5" s="57">
        <f>SUMPRODUCT(G2:G37,E2:E37)+SUMPRODUCT(H2:H37,E2:E37)</f>
        <v>217025</v>
      </c>
      <c r="N5" s="53" t="s">
        <v>276</v>
      </c>
      <c r="O5" s="53">
        <v>200000.0</v>
      </c>
    </row>
    <row r="6">
      <c r="A6" s="54" t="s">
        <v>190</v>
      </c>
      <c r="B6" s="55">
        <v>1.0</v>
      </c>
      <c r="C6" s="76">
        <v>13.02</v>
      </c>
      <c r="D6" s="55">
        <v>0.0</v>
      </c>
      <c r="E6" s="76">
        <v>29485.0</v>
      </c>
      <c r="F6" s="55">
        <v>1.0</v>
      </c>
      <c r="G6" s="77">
        <v>1.0</v>
      </c>
      <c r="H6" s="77">
        <v>0.0</v>
      </c>
      <c r="I6" s="76">
        <v>22.73</v>
      </c>
      <c r="J6" s="79"/>
      <c r="L6" s="53" t="s">
        <v>333</v>
      </c>
      <c r="M6" s="57">
        <f>SUMPRODUCT(F2:F37,G2:G37)+SUMPRODUCT(H2:H37,F2:F37)</f>
        <v>6</v>
      </c>
      <c r="N6" s="53" t="s">
        <v>276</v>
      </c>
      <c r="O6" s="53">
        <v>4.0</v>
      </c>
    </row>
    <row r="7">
      <c r="A7" s="54" t="s">
        <v>158</v>
      </c>
      <c r="B7" s="55">
        <v>1.0</v>
      </c>
      <c r="C7" s="76">
        <v>8.29</v>
      </c>
      <c r="D7" s="55">
        <v>0.0</v>
      </c>
      <c r="E7" s="76">
        <v>27275.0</v>
      </c>
      <c r="F7" s="55">
        <v>0.0</v>
      </c>
      <c r="G7" s="77">
        <v>0.0</v>
      </c>
      <c r="H7" s="77">
        <v>0.0</v>
      </c>
      <c r="I7" s="76">
        <v>49.59</v>
      </c>
      <c r="J7" s="79"/>
      <c r="M7" s="57">
        <v>0.0</v>
      </c>
      <c r="O7" s="53">
        <v>0.0</v>
      </c>
    </row>
    <row r="8">
      <c r="A8" s="54" t="s">
        <v>198</v>
      </c>
      <c r="B8" s="55">
        <v>1.0</v>
      </c>
      <c r="C8" s="76">
        <v>12.6</v>
      </c>
      <c r="D8" s="55">
        <v>0.0</v>
      </c>
      <c r="E8" s="76">
        <v>26970.0</v>
      </c>
      <c r="F8" s="55">
        <v>0.0</v>
      </c>
      <c r="G8" s="77">
        <v>0.0</v>
      </c>
      <c r="H8" s="77">
        <v>0.0</v>
      </c>
      <c r="I8" s="76">
        <v>14.83</v>
      </c>
      <c r="J8" s="79"/>
      <c r="M8" s="57"/>
    </row>
    <row r="9">
      <c r="A9" s="54" t="s">
        <v>160</v>
      </c>
      <c r="B9" s="55">
        <v>1.0</v>
      </c>
      <c r="C9" s="76">
        <v>12.78</v>
      </c>
      <c r="D9" s="55">
        <v>0.0</v>
      </c>
      <c r="E9" s="76">
        <v>24690.0</v>
      </c>
      <c r="F9" s="55">
        <v>0.0</v>
      </c>
      <c r="G9" s="77">
        <v>0.0</v>
      </c>
      <c r="H9" s="77">
        <v>0.0</v>
      </c>
      <c r="I9" s="76">
        <v>29.81</v>
      </c>
      <c r="J9" s="79"/>
      <c r="L9" s="53" t="s">
        <v>278</v>
      </c>
      <c r="M9" s="57">
        <f>SUM(G2:G9)</f>
        <v>2</v>
      </c>
      <c r="N9" s="53" t="s">
        <v>279</v>
      </c>
      <c r="O9" s="53">
        <v>2.0</v>
      </c>
    </row>
    <row r="10">
      <c r="A10" s="54" t="s">
        <v>175</v>
      </c>
      <c r="B10" s="55">
        <v>2.0</v>
      </c>
      <c r="C10" s="76">
        <v>9.57</v>
      </c>
      <c r="D10" s="55">
        <v>0.0</v>
      </c>
      <c r="E10" s="76">
        <v>24530.0</v>
      </c>
      <c r="F10" s="55">
        <v>0.0</v>
      </c>
      <c r="G10" s="77">
        <v>0.0</v>
      </c>
      <c r="H10" s="77">
        <v>0.0</v>
      </c>
      <c r="I10" s="76">
        <v>17.23</v>
      </c>
      <c r="J10" s="79"/>
      <c r="L10" s="53" t="s">
        <v>280</v>
      </c>
      <c r="M10" s="57">
        <f>SUM(G10:G25)</f>
        <v>4</v>
      </c>
      <c r="N10" s="53" t="s">
        <v>279</v>
      </c>
      <c r="O10" s="53">
        <v>4.0</v>
      </c>
    </row>
    <row r="11">
      <c r="A11" s="54" t="s">
        <v>162</v>
      </c>
      <c r="B11" s="55">
        <v>2.0</v>
      </c>
      <c r="C11" s="76">
        <v>9.59</v>
      </c>
      <c r="D11" s="55">
        <v>1.0</v>
      </c>
      <c r="E11" s="76">
        <v>24370.0</v>
      </c>
      <c r="F11" s="55">
        <v>0.0</v>
      </c>
      <c r="G11" s="77">
        <v>0.0</v>
      </c>
      <c r="H11" s="77">
        <v>0.0</v>
      </c>
      <c r="I11" s="76">
        <v>20.9</v>
      </c>
      <c r="J11" s="79"/>
      <c r="L11" s="53" t="s">
        <v>281</v>
      </c>
      <c r="M11" s="57">
        <f>SUM(G26:G37)</f>
        <v>2</v>
      </c>
      <c r="N11" s="53" t="s">
        <v>279</v>
      </c>
      <c r="O11" s="53">
        <v>2.0</v>
      </c>
    </row>
    <row r="12">
      <c r="A12" s="54" t="s">
        <v>193</v>
      </c>
      <c r="B12" s="55">
        <v>2.0</v>
      </c>
      <c r="C12" s="76">
        <v>12.6</v>
      </c>
      <c r="D12" s="55">
        <v>0.0</v>
      </c>
      <c r="E12" s="76">
        <v>22530.0</v>
      </c>
      <c r="F12" s="55">
        <v>0.0</v>
      </c>
      <c r="G12" s="77">
        <v>0.0</v>
      </c>
      <c r="H12" s="77">
        <v>0.0</v>
      </c>
      <c r="I12" s="76">
        <v>55.019999999999996</v>
      </c>
      <c r="J12" s="79"/>
    </row>
    <row r="13">
      <c r="A13" s="54" t="s">
        <v>232</v>
      </c>
      <c r="B13" s="55">
        <v>2.0</v>
      </c>
      <c r="C13" s="76">
        <v>12.6</v>
      </c>
      <c r="D13" s="55">
        <v>0.0</v>
      </c>
      <c r="E13" s="76">
        <v>22245.0</v>
      </c>
      <c r="F13" s="55">
        <v>0.0</v>
      </c>
      <c r="G13" s="77">
        <v>0.0</v>
      </c>
      <c r="H13" s="77">
        <v>0.0</v>
      </c>
      <c r="I13" s="76">
        <v>45.68</v>
      </c>
      <c r="J13" s="79"/>
      <c r="L13" s="53" t="s">
        <v>271</v>
      </c>
      <c r="M13" s="6">
        <f>SUMPRODUCT(G2:G37,I2:I37)+SUMPRODUCT(H2:H37,I2:I37)</f>
        <v>336.15</v>
      </c>
    </row>
    <row r="14">
      <c r="A14" s="54" t="s">
        <v>180</v>
      </c>
      <c r="B14" s="55">
        <v>2.0</v>
      </c>
      <c r="C14" s="76">
        <v>10.88</v>
      </c>
      <c r="D14" s="55">
        <v>1.0</v>
      </c>
      <c r="E14" s="76">
        <v>21610.0</v>
      </c>
      <c r="F14" s="55">
        <v>0.0</v>
      </c>
      <c r="G14" s="77">
        <v>1.0</v>
      </c>
      <c r="H14" s="77">
        <v>0.0</v>
      </c>
      <c r="I14" s="76">
        <v>15.4</v>
      </c>
      <c r="J14" s="79"/>
    </row>
    <row r="15">
      <c r="A15" s="54" t="s">
        <v>173</v>
      </c>
      <c r="B15" s="55">
        <v>2.0</v>
      </c>
      <c r="C15" s="76">
        <v>10.6</v>
      </c>
      <c r="D15" s="55">
        <v>0.0</v>
      </c>
      <c r="E15" s="76">
        <v>21060.0</v>
      </c>
      <c r="F15" s="55">
        <v>0.0</v>
      </c>
      <c r="G15" s="77">
        <v>0.0</v>
      </c>
      <c r="H15" s="77">
        <v>0.0</v>
      </c>
      <c r="I15" s="76">
        <v>75.59</v>
      </c>
      <c r="J15" s="79"/>
    </row>
    <row r="16">
      <c r="A16" s="54" t="s">
        <v>230</v>
      </c>
      <c r="B16" s="55">
        <v>2.0</v>
      </c>
      <c r="C16" s="76">
        <v>12.6</v>
      </c>
      <c r="D16" s="55">
        <v>0.0</v>
      </c>
      <c r="E16" s="76">
        <v>20365.0</v>
      </c>
      <c r="F16" s="55">
        <v>0.0</v>
      </c>
      <c r="G16" s="77">
        <v>1.0</v>
      </c>
      <c r="H16" s="77">
        <v>0.0</v>
      </c>
      <c r="I16" s="76">
        <v>26.57</v>
      </c>
      <c r="J16" s="79"/>
    </row>
    <row r="17">
      <c r="A17" s="54" t="s">
        <v>225</v>
      </c>
      <c r="B17" s="55">
        <v>2.0</v>
      </c>
      <c r="C17" s="76">
        <v>12.6</v>
      </c>
      <c r="D17" s="55">
        <v>0.0</v>
      </c>
      <c r="E17" s="76">
        <v>20270.0</v>
      </c>
      <c r="F17" s="55">
        <v>0.0</v>
      </c>
      <c r="G17" s="77">
        <v>0.0</v>
      </c>
      <c r="H17" s="77">
        <v>0.0</v>
      </c>
      <c r="I17" s="76">
        <v>35.83</v>
      </c>
      <c r="J17" s="79"/>
    </row>
    <row r="18">
      <c r="A18" s="54" t="s">
        <v>169</v>
      </c>
      <c r="B18" s="55">
        <v>2.0</v>
      </c>
      <c r="C18" s="76">
        <v>14.72</v>
      </c>
      <c r="D18" s="55">
        <v>0.0</v>
      </c>
      <c r="E18" s="76">
        <v>19000.0</v>
      </c>
      <c r="F18" s="55">
        <v>1.0</v>
      </c>
      <c r="G18" s="77">
        <v>1.0</v>
      </c>
      <c r="H18" s="77">
        <v>0.0</v>
      </c>
      <c r="I18" s="76">
        <v>24.57</v>
      </c>
      <c r="J18" s="79"/>
    </row>
    <row r="19">
      <c r="A19" s="54" t="s">
        <v>167</v>
      </c>
      <c r="B19" s="55">
        <v>2.0</v>
      </c>
      <c r="C19" s="76">
        <v>13.45</v>
      </c>
      <c r="D19" s="55">
        <v>0.0</v>
      </c>
      <c r="E19" s="76">
        <v>18180.0</v>
      </c>
      <c r="F19" s="55">
        <v>0.0</v>
      </c>
      <c r="G19" s="77">
        <v>1.0</v>
      </c>
      <c r="H19" s="77">
        <v>0.0</v>
      </c>
      <c r="I19" s="76">
        <v>53.03</v>
      </c>
      <c r="J19" s="79"/>
    </row>
    <row r="20">
      <c r="A20" s="54" t="s">
        <v>254</v>
      </c>
      <c r="B20" s="55">
        <v>2.0</v>
      </c>
      <c r="C20" s="76">
        <v>11.72</v>
      </c>
      <c r="D20" s="55">
        <v>0.0</v>
      </c>
      <c r="E20" s="76">
        <v>17785.0</v>
      </c>
      <c r="F20" s="55">
        <v>0.0</v>
      </c>
      <c r="G20" s="77">
        <v>0.0</v>
      </c>
      <c r="H20" s="77">
        <v>0.0</v>
      </c>
      <c r="I20" s="76">
        <v>38.42</v>
      </c>
      <c r="J20" s="79"/>
    </row>
    <row r="21" ht="15.75" customHeight="1">
      <c r="A21" s="54" t="s">
        <v>161</v>
      </c>
      <c r="B21" s="55">
        <v>2.0</v>
      </c>
      <c r="C21" s="76">
        <v>12.25</v>
      </c>
      <c r="D21" s="55">
        <v>0.0</v>
      </c>
      <c r="E21" s="76">
        <v>17780.0</v>
      </c>
      <c r="F21" s="55">
        <v>0.0</v>
      </c>
      <c r="G21" s="77">
        <v>0.0</v>
      </c>
      <c r="H21" s="77">
        <v>0.0</v>
      </c>
      <c r="I21" s="76">
        <v>50.03</v>
      </c>
      <c r="J21" s="79"/>
    </row>
    <row r="22" ht="15.75" customHeight="1">
      <c r="A22" s="54" t="s">
        <v>223</v>
      </c>
      <c r="B22" s="55">
        <v>2.0</v>
      </c>
      <c r="C22" s="76">
        <v>12.6</v>
      </c>
      <c r="D22" s="55">
        <v>0.0</v>
      </c>
      <c r="E22" s="76">
        <v>16735.0</v>
      </c>
      <c r="F22" s="55">
        <v>1.0</v>
      </c>
      <c r="G22" s="77">
        <v>0.0</v>
      </c>
      <c r="H22" s="77">
        <v>0.0</v>
      </c>
      <c r="I22" s="76">
        <v>30.61</v>
      </c>
      <c r="J22" s="79"/>
    </row>
    <row r="23" ht="15.75" customHeight="1">
      <c r="A23" s="54" t="s">
        <v>192</v>
      </c>
      <c r="B23" s="55">
        <v>2.0</v>
      </c>
      <c r="C23" s="76">
        <v>12.34</v>
      </c>
      <c r="D23" s="55">
        <v>0.0</v>
      </c>
      <c r="E23" s="76">
        <v>15945.0</v>
      </c>
      <c r="F23" s="55">
        <v>0.0</v>
      </c>
      <c r="G23" s="77">
        <v>0.0</v>
      </c>
      <c r="H23" s="77">
        <v>0.0</v>
      </c>
      <c r="I23" s="76">
        <v>26.03</v>
      </c>
      <c r="J23" s="79"/>
    </row>
    <row r="24" ht="15.75" customHeight="1">
      <c r="A24" s="54" t="s">
        <v>228</v>
      </c>
      <c r="B24" s="55">
        <v>2.0</v>
      </c>
      <c r="C24" s="76">
        <v>12.15</v>
      </c>
      <c r="D24" s="55">
        <v>0.0</v>
      </c>
      <c r="E24" s="76">
        <v>14005.0</v>
      </c>
      <c r="F24" s="55">
        <v>0.0</v>
      </c>
      <c r="G24" s="77">
        <v>0.0</v>
      </c>
      <c r="H24" s="77">
        <v>0.0</v>
      </c>
      <c r="I24" s="76">
        <v>25.060000000000002</v>
      </c>
      <c r="J24" s="79"/>
    </row>
    <row r="25" ht="15.75" customHeight="1">
      <c r="A25" s="54" t="s">
        <v>253</v>
      </c>
      <c r="B25" s="55">
        <v>2.0</v>
      </c>
      <c r="C25" s="76">
        <v>11.22</v>
      </c>
      <c r="D25" s="55">
        <v>0.0</v>
      </c>
      <c r="E25" s="76">
        <v>13655.0</v>
      </c>
      <c r="F25" s="55">
        <v>1.0</v>
      </c>
      <c r="G25" s="77">
        <v>0.0</v>
      </c>
      <c r="H25" s="77">
        <v>0.0</v>
      </c>
      <c r="I25" s="76">
        <v>21.240000000000002</v>
      </c>
      <c r="J25" s="79"/>
    </row>
    <row r="26" ht="15.75" customHeight="1">
      <c r="A26" s="54" t="s">
        <v>165</v>
      </c>
      <c r="B26" s="55">
        <v>3.0</v>
      </c>
      <c r="C26" s="76">
        <v>8.8</v>
      </c>
      <c r="D26" s="55">
        <v>0.0</v>
      </c>
      <c r="E26" s="76">
        <v>12445.0</v>
      </c>
      <c r="F26" s="55">
        <v>0.0</v>
      </c>
      <c r="G26" s="77">
        <v>0.0</v>
      </c>
      <c r="H26" s="77">
        <v>0.0</v>
      </c>
      <c r="I26" s="76">
        <v>21.83</v>
      </c>
      <c r="J26" s="79"/>
    </row>
    <row r="27" ht="15.75" customHeight="1">
      <c r="A27" s="54" t="s">
        <v>211</v>
      </c>
      <c r="B27" s="55">
        <v>3.0</v>
      </c>
      <c r="C27" s="76">
        <v>12.6</v>
      </c>
      <c r="D27" s="55">
        <v>0.0</v>
      </c>
      <c r="E27" s="76">
        <v>11420.0</v>
      </c>
      <c r="F27" s="55">
        <v>0.0</v>
      </c>
      <c r="G27" s="77">
        <v>0.0</v>
      </c>
      <c r="H27" s="77">
        <v>0.0</v>
      </c>
      <c r="I27" s="76">
        <v>23.7</v>
      </c>
      <c r="J27" s="79"/>
    </row>
    <row r="28" ht="15.75" customHeight="1">
      <c r="A28" s="54" t="s">
        <v>210</v>
      </c>
      <c r="B28" s="55">
        <v>3.0</v>
      </c>
      <c r="C28" s="76">
        <v>12.6</v>
      </c>
      <c r="D28" s="55">
        <v>0.0</v>
      </c>
      <c r="E28" s="76">
        <v>10375.0</v>
      </c>
      <c r="F28" s="55">
        <v>1.0</v>
      </c>
      <c r="G28" s="77">
        <v>0.0</v>
      </c>
      <c r="H28" s="77">
        <v>0.0</v>
      </c>
      <c r="I28" s="76">
        <v>22.259999999999998</v>
      </c>
      <c r="J28" s="79"/>
    </row>
    <row r="29" ht="15.75" customHeight="1">
      <c r="A29" s="54" t="s">
        <v>227</v>
      </c>
      <c r="B29" s="55">
        <v>3.0</v>
      </c>
      <c r="C29" s="76">
        <v>12.6</v>
      </c>
      <c r="D29" s="55">
        <v>0.0</v>
      </c>
      <c r="E29" s="76">
        <v>10270.0</v>
      </c>
      <c r="F29" s="55">
        <v>0.0</v>
      </c>
      <c r="G29" s="77">
        <v>0.0</v>
      </c>
      <c r="H29" s="77">
        <v>0.0</v>
      </c>
      <c r="I29" s="76">
        <v>32.03</v>
      </c>
      <c r="J29" s="79"/>
    </row>
    <row r="30" ht="15.75" customHeight="1">
      <c r="A30" s="54" t="s">
        <v>207</v>
      </c>
      <c r="B30" s="55">
        <v>3.0</v>
      </c>
      <c r="C30" s="76">
        <v>15.17</v>
      </c>
      <c r="D30" s="55">
        <v>0.0</v>
      </c>
      <c r="E30" s="76">
        <v>9130.0</v>
      </c>
      <c r="F30" s="55">
        <v>1.0</v>
      </c>
      <c r="G30" s="77">
        <v>1.0</v>
      </c>
      <c r="H30" s="77">
        <v>0.0</v>
      </c>
      <c r="I30" s="76">
        <v>35.89</v>
      </c>
      <c r="J30" s="79"/>
    </row>
    <row r="31" ht="15.75" customHeight="1">
      <c r="A31" s="54" t="s">
        <v>177</v>
      </c>
      <c r="B31" s="55">
        <v>3.0</v>
      </c>
      <c r="C31" s="76">
        <v>11.32</v>
      </c>
      <c r="D31" s="55">
        <v>0.0</v>
      </c>
      <c r="E31" s="76">
        <v>8090.0</v>
      </c>
      <c r="F31" s="55">
        <v>1.0</v>
      </c>
      <c r="G31" s="77">
        <v>0.0</v>
      </c>
      <c r="H31" s="77">
        <v>0.0</v>
      </c>
      <c r="I31" s="76">
        <v>12.1</v>
      </c>
      <c r="J31" s="79"/>
    </row>
    <row r="32" ht="15.75" customHeight="1">
      <c r="A32" s="54" t="s">
        <v>161</v>
      </c>
      <c r="B32" s="55">
        <v>3.0</v>
      </c>
      <c r="C32" s="76">
        <v>12.65</v>
      </c>
      <c r="D32" s="55">
        <v>0.0</v>
      </c>
      <c r="E32" s="76">
        <v>7885.0</v>
      </c>
      <c r="F32" s="55">
        <v>1.0</v>
      </c>
      <c r="G32" s="77">
        <v>0.0</v>
      </c>
      <c r="H32" s="77">
        <v>0.0</v>
      </c>
      <c r="I32" s="76">
        <v>47.269999999999996</v>
      </c>
      <c r="J32" s="79"/>
    </row>
    <row r="33" ht="15.75" customHeight="1">
      <c r="A33" s="54" t="s">
        <v>197</v>
      </c>
      <c r="B33" s="55">
        <v>3.0</v>
      </c>
      <c r="C33" s="76">
        <v>14.0</v>
      </c>
      <c r="D33" s="55">
        <v>1.0</v>
      </c>
      <c r="E33" s="76">
        <v>7885.0</v>
      </c>
      <c r="F33" s="55">
        <v>1.0</v>
      </c>
      <c r="G33" s="53">
        <v>1.0</v>
      </c>
      <c r="H33" s="53">
        <v>0.0</v>
      </c>
      <c r="I33" s="76">
        <v>31.299999999999997</v>
      </c>
    </row>
    <row r="34" ht="15.75" customHeight="1">
      <c r="A34" s="54" t="s">
        <v>179</v>
      </c>
      <c r="B34" s="55">
        <v>3.0</v>
      </c>
      <c r="C34" s="76">
        <v>10.3</v>
      </c>
      <c r="D34" s="55">
        <v>0.0</v>
      </c>
      <c r="E34" s="76">
        <v>7095.0</v>
      </c>
      <c r="F34" s="55">
        <v>0.0</v>
      </c>
      <c r="G34" s="53">
        <v>0.0</v>
      </c>
      <c r="H34" s="53">
        <v>0.0</v>
      </c>
      <c r="I34" s="76">
        <v>21.83</v>
      </c>
    </row>
    <row r="35" ht="15.75" customHeight="1">
      <c r="A35" s="43" t="s">
        <v>176</v>
      </c>
      <c r="B35" s="53">
        <v>3.0</v>
      </c>
      <c r="C35" s="53">
        <v>9.93</v>
      </c>
      <c r="E35" s="76">
        <v>4170.0</v>
      </c>
      <c r="F35" s="53">
        <v>1.0</v>
      </c>
      <c r="G35" s="53">
        <v>0.0</v>
      </c>
      <c r="H35" s="53">
        <v>0.0</v>
      </c>
      <c r="I35" s="53">
        <v>26.11</v>
      </c>
    </row>
    <row r="36" ht="15.75" customHeight="1">
      <c r="A36" s="43" t="s">
        <v>250</v>
      </c>
      <c r="B36" s="53">
        <v>3.0</v>
      </c>
      <c r="C36" s="53">
        <v>12.6</v>
      </c>
      <c r="D36" s="53">
        <v>1.0</v>
      </c>
      <c r="E36" s="76">
        <v>0.0</v>
      </c>
      <c r="F36" s="53">
        <v>0.0</v>
      </c>
      <c r="G36" s="53">
        <v>0.0</v>
      </c>
      <c r="H36" s="53">
        <v>0.0</v>
      </c>
      <c r="I36" s="53">
        <v>11.77</v>
      </c>
    </row>
    <row r="37" ht="15.75" customHeight="1">
      <c r="A37" s="43" t="s">
        <v>186</v>
      </c>
      <c r="B37" s="53">
        <v>3.0</v>
      </c>
      <c r="C37" s="53">
        <v>13.29</v>
      </c>
      <c r="D37" s="53">
        <v>1.0</v>
      </c>
      <c r="E37" s="76">
        <v>0.0</v>
      </c>
      <c r="F37" s="53">
        <v>1.0</v>
      </c>
      <c r="G37" s="53">
        <v>0.0</v>
      </c>
      <c r="H37" s="53">
        <v>0.0</v>
      </c>
      <c r="I37" s="53">
        <v>107.06</v>
      </c>
    </row>
    <row r="38" ht="15.75" customHeight="1">
      <c r="A38" s="43"/>
      <c r="H38" s="53">
        <f>SUM(H2:H37)</f>
        <v>1</v>
      </c>
    </row>
    <row r="39" ht="15.75" customHeight="1">
      <c r="A39" s="43"/>
    </row>
    <row r="40" ht="15.75" customHeight="1">
      <c r="A40" s="43"/>
    </row>
    <row r="41" ht="15.75" customHeight="1">
      <c r="A41" s="43"/>
    </row>
    <row r="42" ht="15.75" customHeight="1">
      <c r="A42" s="43"/>
    </row>
    <row r="43" ht="15.75" customHeight="1">
      <c r="A43" s="43"/>
    </row>
    <row r="44" ht="15.75" customHeight="1">
      <c r="A44" s="43"/>
    </row>
    <row r="45" ht="15.75" customHeight="1">
      <c r="A45" s="43"/>
    </row>
    <row r="46" ht="15.75" customHeight="1">
      <c r="A46" s="43"/>
    </row>
    <row r="47" ht="15.75" customHeight="1">
      <c r="A47" s="43"/>
    </row>
    <row r="48" ht="15.75" customHeight="1">
      <c r="A48" s="43"/>
    </row>
    <row r="49" ht="15.75" customHeight="1">
      <c r="A49" s="43"/>
    </row>
    <row r="50" ht="15.75" customHeight="1">
      <c r="A50" s="43"/>
    </row>
    <row r="51" ht="15.75" customHeight="1">
      <c r="A51" s="43"/>
    </row>
    <row r="52" ht="15.75" customHeight="1">
      <c r="A52" s="43"/>
    </row>
    <row r="53" ht="15.75" customHeight="1">
      <c r="A53" s="43"/>
    </row>
    <row r="54" ht="15.75" customHeight="1">
      <c r="A54" s="43"/>
    </row>
    <row r="55" ht="15.75" customHeight="1">
      <c r="A55" s="43"/>
    </row>
    <row r="56" ht="15.75" customHeight="1">
      <c r="A56" s="43"/>
    </row>
    <row r="57" ht="15.75" customHeight="1">
      <c r="A57" s="43"/>
    </row>
    <row r="58" ht="15.75" customHeight="1">
      <c r="A58" s="43"/>
    </row>
    <row r="59" ht="15.75" customHeight="1">
      <c r="A59" s="43"/>
    </row>
    <row r="60" ht="15.75" customHeight="1">
      <c r="A60" s="43"/>
    </row>
    <row r="61" ht="15.75" customHeight="1">
      <c r="A61" s="43"/>
    </row>
    <row r="62" ht="15.75" customHeight="1">
      <c r="A62" s="43"/>
    </row>
    <row r="63" ht="15.75" customHeight="1">
      <c r="A63" s="43"/>
    </row>
    <row r="64" ht="15.75" customHeight="1">
      <c r="A64" s="43"/>
    </row>
    <row r="65" ht="15.75" customHeight="1">
      <c r="A65" s="43"/>
    </row>
    <row r="66" ht="15.75" customHeight="1">
      <c r="A66" s="43"/>
    </row>
    <row r="67" ht="15.75" customHeight="1">
      <c r="A67" s="43"/>
    </row>
    <row r="68" ht="15.75" customHeight="1">
      <c r="A68" s="43"/>
    </row>
    <row r="69" ht="15.75" customHeight="1">
      <c r="A69" s="43"/>
    </row>
    <row r="70" ht="15.75" customHeight="1">
      <c r="A70" s="43"/>
    </row>
    <row r="71" ht="15.75" customHeight="1">
      <c r="A71" s="43"/>
    </row>
    <row r="72" ht="15.75" customHeight="1">
      <c r="A72" s="43"/>
    </row>
    <row r="73" ht="15.75" customHeight="1">
      <c r="A73" s="43"/>
    </row>
    <row r="74" ht="15.75" customHeight="1">
      <c r="A74" s="43"/>
    </row>
    <row r="75" ht="15.75" customHeight="1">
      <c r="A75" s="43"/>
    </row>
    <row r="76" ht="15.75" customHeight="1">
      <c r="A76" s="43"/>
    </row>
    <row r="77" ht="15.75" customHeight="1">
      <c r="A77" s="43"/>
    </row>
    <row r="78" ht="15.75" customHeight="1">
      <c r="A78" s="43"/>
    </row>
    <row r="79" ht="15.75" customHeight="1">
      <c r="A79" s="43"/>
    </row>
    <row r="80" ht="15.75" customHeight="1">
      <c r="A80" s="43"/>
    </row>
    <row r="81" ht="15.75" customHeight="1">
      <c r="A81" s="43"/>
    </row>
    <row r="82" ht="15.75" customHeight="1">
      <c r="A82" s="43"/>
    </row>
    <row r="83" ht="15.75" customHeight="1">
      <c r="A83" s="43"/>
    </row>
    <row r="84" ht="15.75" customHeight="1">
      <c r="A84" s="43"/>
    </row>
    <row r="85" ht="15.75" customHeight="1">
      <c r="A85" s="43"/>
    </row>
    <row r="86" ht="15.75" customHeight="1">
      <c r="A86" s="43"/>
    </row>
    <row r="87" ht="15.75" customHeight="1">
      <c r="A87" s="43"/>
    </row>
    <row r="88" ht="15.75" customHeight="1">
      <c r="A88" s="43"/>
    </row>
    <row r="89" ht="15.75" customHeight="1">
      <c r="A89" s="43"/>
    </row>
    <row r="90" ht="15.75" customHeight="1">
      <c r="A90" s="43"/>
    </row>
    <row r="91" ht="15.75" customHeight="1">
      <c r="A91" s="43"/>
    </row>
    <row r="92" ht="15.75" customHeight="1">
      <c r="A92" s="43"/>
    </row>
    <row r="93" ht="15.75" customHeight="1">
      <c r="A93" s="43"/>
    </row>
    <row r="94" ht="15.75" customHeight="1">
      <c r="A94" s="43"/>
    </row>
    <row r="95" ht="15.75" customHeight="1">
      <c r="A95" s="43"/>
    </row>
    <row r="96" ht="15.75" customHeight="1">
      <c r="A96" s="43"/>
    </row>
    <row r="97" ht="15.75" customHeight="1">
      <c r="A97" s="43"/>
    </row>
    <row r="98" ht="15.75" customHeight="1">
      <c r="A98" s="43"/>
    </row>
    <row r="99" ht="15.75" customHeight="1">
      <c r="A99" s="43"/>
    </row>
    <row r="100" ht="15.75" customHeight="1">
      <c r="A100" s="43"/>
    </row>
    <row r="101" ht="15.75" customHeight="1">
      <c r="A101" s="43"/>
    </row>
    <row r="102" ht="15.75" customHeight="1">
      <c r="A102" s="43"/>
    </row>
    <row r="103" ht="15.75" customHeight="1">
      <c r="A103" s="43"/>
    </row>
    <row r="104" ht="15.75" customHeight="1">
      <c r="A104" s="43"/>
    </row>
    <row r="105" ht="15.75" customHeight="1">
      <c r="A105" s="43"/>
    </row>
    <row r="106" ht="15.75" customHeight="1">
      <c r="A106" s="43"/>
    </row>
    <row r="107" ht="15.75" customHeight="1">
      <c r="A107" s="43"/>
    </row>
    <row r="108" ht="15.75" customHeight="1">
      <c r="A108" s="43"/>
    </row>
    <row r="109" ht="15.75" customHeight="1">
      <c r="A109" s="43"/>
    </row>
    <row r="110" ht="15.75" customHeight="1">
      <c r="A110" s="43"/>
    </row>
    <row r="111" ht="15.75" customHeight="1">
      <c r="A111" s="43"/>
    </row>
    <row r="112" ht="15.75" customHeight="1">
      <c r="A112" s="43"/>
    </row>
    <row r="113" ht="15.75" customHeight="1">
      <c r="A113" s="43"/>
    </row>
    <row r="114" ht="15.75" customHeight="1">
      <c r="A114" s="43"/>
    </row>
    <row r="115" ht="15.75" customHeight="1">
      <c r="A115" s="43"/>
    </row>
    <row r="116" ht="15.75" customHeight="1">
      <c r="A116" s="43"/>
    </row>
    <row r="117" ht="15.75" customHeight="1">
      <c r="A117" s="43"/>
    </row>
    <row r="118" ht="15.75" customHeight="1">
      <c r="A118" s="43"/>
    </row>
    <row r="119" ht="15.75" customHeight="1">
      <c r="A119" s="43"/>
    </row>
    <row r="120" ht="15.75" customHeight="1">
      <c r="A120" s="43"/>
    </row>
    <row r="121" ht="15.75" customHeight="1">
      <c r="A121" s="43"/>
    </row>
    <row r="122" ht="15.75" customHeight="1">
      <c r="A122" s="43"/>
    </row>
    <row r="123" ht="15.75" customHeight="1">
      <c r="A123" s="43"/>
    </row>
    <row r="124" ht="15.75" customHeight="1">
      <c r="A124" s="43"/>
    </row>
    <row r="125" ht="15.75" customHeight="1">
      <c r="A125" s="43"/>
    </row>
    <row r="126" ht="15.75" customHeight="1">
      <c r="A126" s="43"/>
    </row>
    <row r="127" ht="15.75" customHeight="1">
      <c r="A127" s="43"/>
    </row>
    <row r="128" ht="15.75" customHeight="1">
      <c r="A128" s="43"/>
    </row>
    <row r="129" ht="15.75" customHeight="1">
      <c r="A129" s="43"/>
    </row>
    <row r="130" ht="15.75" customHeight="1">
      <c r="A130" s="43"/>
    </row>
    <row r="131" ht="15.75" customHeight="1">
      <c r="A131" s="43"/>
    </row>
    <row r="132" ht="15.75" customHeight="1">
      <c r="A132" s="43"/>
    </row>
    <row r="133" ht="15.75" customHeight="1">
      <c r="A133" s="43"/>
    </row>
    <row r="134" ht="15.75" customHeight="1">
      <c r="A134" s="43"/>
    </row>
    <row r="135" ht="15.75" customHeight="1">
      <c r="A135" s="43"/>
    </row>
    <row r="136" ht="15.75" customHeight="1">
      <c r="A136" s="43"/>
    </row>
    <row r="137" ht="15.75" customHeight="1">
      <c r="A137" s="43"/>
    </row>
    <row r="138" ht="15.75" customHeight="1">
      <c r="A138" s="43"/>
    </row>
    <row r="139" ht="15.75" customHeight="1">
      <c r="A139" s="43"/>
    </row>
    <row r="140" ht="15.75" customHeight="1">
      <c r="A140" s="43"/>
    </row>
    <row r="141" ht="15.75" customHeight="1">
      <c r="A141" s="43"/>
    </row>
    <row r="142" ht="15.75" customHeight="1">
      <c r="A142" s="43"/>
    </row>
    <row r="143" ht="15.75" customHeight="1">
      <c r="A143" s="43"/>
    </row>
    <row r="144" ht="15.75" customHeight="1">
      <c r="A144" s="43"/>
    </row>
    <row r="145" ht="15.75" customHeight="1">
      <c r="A145" s="43"/>
    </row>
    <row r="146" ht="15.75" customHeight="1">
      <c r="A146" s="43"/>
    </row>
    <row r="147" ht="15.75" customHeight="1">
      <c r="A147" s="43"/>
    </row>
    <row r="148" ht="15.75" customHeight="1">
      <c r="A148" s="43"/>
    </row>
    <row r="149" ht="15.75" customHeight="1">
      <c r="A149" s="43"/>
    </row>
    <row r="150" ht="15.75" customHeight="1">
      <c r="A150" s="43"/>
    </row>
    <row r="151" ht="15.75" customHeight="1">
      <c r="A151" s="43"/>
    </row>
    <row r="152" ht="15.75" customHeight="1">
      <c r="A152" s="43"/>
    </row>
    <row r="153" ht="15.75" customHeight="1">
      <c r="A153" s="43"/>
    </row>
    <row r="154" ht="15.75" customHeight="1">
      <c r="A154" s="43"/>
    </row>
    <row r="155" ht="15.75" customHeight="1">
      <c r="A155" s="43"/>
    </row>
    <row r="156" ht="15.75" customHeight="1">
      <c r="A156" s="43"/>
    </row>
    <row r="157" ht="15.75" customHeight="1">
      <c r="A157" s="43"/>
    </row>
    <row r="158" ht="15.75" customHeight="1">
      <c r="A158" s="43"/>
    </row>
    <row r="159" ht="15.75" customHeight="1">
      <c r="A159" s="43"/>
    </row>
    <row r="160" ht="15.75" customHeight="1">
      <c r="A160" s="43"/>
    </row>
    <row r="161" ht="15.75" customHeight="1">
      <c r="A161" s="43"/>
    </row>
    <row r="162" ht="15.75" customHeight="1">
      <c r="A162" s="43"/>
    </row>
    <row r="163" ht="15.75" customHeight="1">
      <c r="A163" s="43"/>
    </row>
    <row r="164" ht="15.75" customHeight="1">
      <c r="A164" s="43"/>
    </row>
    <row r="165" ht="15.75" customHeight="1">
      <c r="A165" s="43"/>
    </row>
    <row r="166" ht="15.75" customHeight="1">
      <c r="A166" s="43"/>
    </row>
    <row r="167" ht="15.75" customHeight="1">
      <c r="A167" s="43"/>
    </row>
    <row r="168" ht="15.75" customHeight="1">
      <c r="A168" s="43"/>
    </row>
    <row r="169" ht="15.75" customHeight="1">
      <c r="A169" s="43"/>
    </row>
    <row r="170" ht="15.75" customHeight="1">
      <c r="A170" s="43"/>
    </row>
    <row r="171" ht="15.75" customHeight="1">
      <c r="A171" s="43"/>
    </row>
    <row r="172" ht="15.75" customHeight="1">
      <c r="A172" s="43"/>
    </row>
    <row r="173" ht="15.75" customHeight="1">
      <c r="A173" s="43"/>
    </row>
    <row r="174" ht="15.75" customHeight="1">
      <c r="A174" s="43"/>
    </row>
    <row r="175" ht="15.75" customHeight="1">
      <c r="A175" s="43"/>
    </row>
    <row r="176" ht="15.75" customHeight="1">
      <c r="A176" s="43"/>
    </row>
    <row r="177" ht="15.75" customHeight="1">
      <c r="A177" s="43"/>
    </row>
    <row r="178" ht="15.75" customHeight="1">
      <c r="A178" s="43"/>
    </row>
    <row r="179" ht="15.75" customHeight="1">
      <c r="A179" s="43"/>
    </row>
    <row r="180" ht="15.75" customHeight="1">
      <c r="A180" s="43"/>
    </row>
    <row r="181" ht="15.75" customHeight="1">
      <c r="A181" s="43"/>
    </row>
    <row r="182" ht="15.75" customHeight="1">
      <c r="A182" s="43"/>
    </row>
    <row r="183" ht="15.75" customHeight="1">
      <c r="A183" s="43"/>
    </row>
    <row r="184" ht="15.75" customHeight="1">
      <c r="A184" s="43"/>
    </row>
    <row r="185" ht="15.75" customHeight="1">
      <c r="A185" s="43"/>
    </row>
    <row r="186" ht="15.75" customHeight="1">
      <c r="A186" s="43"/>
    </row>
    <row r="187" ht="15.75" customHeight="1">
      <c r="A187" s="43"/>
    </row>
    <row r="188" ht="15.75" customHeight="1">
      <c r="A188" s="43"/>
    </row>
    <row r="189" ht="15.75" customHeight="1">
      <c r="A189" s="43"/>
    </row>
    <row r="190" ht="15.75" customHeight="1">
      <c r="A190" s="43"/>
    </row>
    <row r="191" ht="15.75" customHeight="1">
      <c r="A191" s="43"/>
    </row>
    <row r="192" ht="15.75" customHeight="1">
      <c r="A192" s="43"/>
    </row>
    <row r="193" ht="15.75" customHeight="1">
      <c r="A193" s="43"/>
    </row>
    <row r="194" ht="15.75" customHeight="1">
      <c r="A194" s="43"/>
    </row>
    <row r="195" ht="15.75" customHeight="1">
      <c r="A195" s="43"/>
    </row>
    <row r="196" ht="15.75" customHeight="1">
      <c r="A196" s="43"/>
    </row>
    <row r="197" ht="15.75" customHeight="1">
      <c r="A197" s="43"/>
    </row>
    <row r="198" ht="15.75" customHeight="1">
      <c r="A198" s="43"/>
    </row>
    <row r="199" ht="15.75" customHeight="1">
      <c r="A199" s="43"/>
    </row>
    <row r="200" ht="15.75" customHeight="1">
      <c r="A200" s="43"/>
    </row>
    <row r="201" ht="15.75" customHeight="1">
      <c r="A201" s="43"/>
    </row>
    <row r="202" ht="15.75" customHeight="1">
      <c r="A202" s="43"/>
    </row>
    <row r="203" ht="15.75" customHeight="1">
      <c r="A203" s="43"/>
    </row>
    <row r="204" ht="15.75" customHeight="1">
      <c r="A204" s="43"/>
    </row>
    <row r="205" ht="15.75" customHeight="1">
      <c r="A205" s="43"/>
    </row>
    <row r="206" ht="15.75" customHeight="1">
      <c r="A206" s="43"/>
    </row>
    <row r="207" ht="15.75" customHeight="1">
      <c r="A207" s="43"/>
    </row>
    <row r="208" ht="15.75" customHeight="1">
      <c r="A208" s="43"/>
    </row>
    <row r="209" ht="15.75" customHeight="1">
      <c r="A209" s="43"/>
    </row>
    <row r="210" ht="15.75" customHeight="1">
      <c r="A210" s="43"/>
    </row>
    <row r="211" ht="15.75" customHeight="1">
      <c r="A211" s="43"/>
    </row>
    <row r="212" ht="15.75" customHeight="1">
      <c r="A212" s="43"/>
    </row>
    <row r="213" ht="15.75" customHeight="1">
      <c r="A213" s="43"/>
    </row>
    <row r="214" ht="15.75" customHeight="1">
      <c r="A214" s="43"/>
    </row>
    <row r="215" ht="15.75" customHeight="1">
      <c r="A215" s="43"/>
    </row>
    <row r="216" ht="15.75" customHeight="1">
      <c r="A216" s="43"/>
    </row>
    <row r="217" ht="15.75" customHeight="1">
      <c r="A217" s="43"/>
    </row>
    <row r="218" ht="15.75" customHeight="1">
      <c r="A218" s="43"/>
    </row>
    <row r="219" ht="15.75" customHeight="1">
      <c r="A219" s="43"/>
    </row>
    <row r="220" ht="15.75" customHeight="1">
      <c r="A220" s="43"/>
    </row>
    <row r="221" ht="15.75" customHeight="1">
      <c r="A221" s="43"/>
    </row>
    <row r="222" ht="15.75" customHeight="1">
      <c r="A222" s="43"/>
    </row>
    <row r="223" ht="15.75" customHeight="1">
      <c r="A223" s="43"/>
    </row>
    <row r="224" ht="15.75" customHeight="1">
      <c r="A224" s="43"/>
    </row>
    <row r="225" ht="15.75" customHeight="1">
      <c r="A225" s="43"/>
    </row>
    <row r="226" ht="15.75" customHeight="1">
      <c r="A226" s="43"/>
    </row>
    <row r="227" ht="15.75" customHeight="1">
      <c r="A227" s="43"/>
    </row>
    <row r="228" ht="15.75" customHeight="1">
      <c r="A228" s="43"/>
    </row>
    <row r="229" ht="15.75" customHeight="1">
      <c r="A229" s="43"/>
    </row>
    <row r="230" ht="15.75" customHeight="1">
      <c r="A230" s="43"/>
    </row>
    <row r="231" ht="15.75" customHeight="1">
      <c r="A231" s="43"/>
    </row>
    <row r="232" ht="15.75" customHeight="1">
      <c r="A232" s="43"/>
    </row>
    <row r="233" ht="15.75" customHeight="1">
      <c r="A233" s="43"/>
    </row>
    <row r="234" ht="15.75" customHeight="1">
      <c r="A234" s="43"/>
    </row>
    <row r="235" ht="15.75" customHeight="1">
      <c r="A235" s="43"/>
    </row>
    <row r="236" ht="15.75" customHeight="1">
      <c r="A236" s="43"/>
    </row>
    <row r="237" ht="15.75" customHeight="1">
      <c r="A237" s="43"/>
    </row>
    <row r="238" ht="15.75" customHeight="1">
      <c r="A238" s="43"/>
    </row>
    <row r="239" ht="15.75" customHeight="1">
      <c r="A239" s="43"/>
    </row>
    <row r="240" ht="15.75" customHeight="1">
      <c r="A240" s="43"/>
    </row>
    <row r="241" ht="15.75" customHeight="1">
      <c r="A241" s="43"/>
    </row>
    <row r="242" ht="15.75" customHeight="1">
      <c r="A242" s="43"/>
    </row>
    <row r="243" ht="15.75" customHeight="1">
      <c r="A243" s="43"/>
    </row>
    <row r="244" ht="15.75" customHeight="1">
      <c r="A244" s="43"/>
    </row>
    <row r="245" ht="15.75" customHeight="1">
      <c r="A245" s="43"/>
    </row>
    <row r="246" ht="15.75" customHeight="1">
      <c r="A246" s="43"/>
    </row>
    <row r="247" ht="15.75" customHeight="1">
      <c r="A247" s="43"/>
    </row>
    <row r="248" ht="15.75" customHeight="1">
      <c r="A248" s="43"/>
    </row>
    <row r="249" ht="15.75" customHeight="1">
      <c r="A249" s="43"/>
    </row>
    <row r="250" ht="15.75" customHeight="1">
      <c r="A250" s="43"/>
    </row>
    <row r="251" ht="15.75" customHeight="1">
      <c r="A251" s="43"/>
    </row>
    <row r="252" ht="15.75" customHeight="1">
      <c r="A252" s="43"/>
    </row>
    <row r="253" ht="15.75" customHeight="1">
      <c r="A253" s="43"/>
    </row>
    <row r="254" ht="15.75" customHeight="1">
      <c r="A254" s="43"/>
    </row>
    <row r="255" ht="15.75" customHeight="1">
      <c r="A255" s="43"/>
    </row>
    <row r="256" ht="15.75" customHeight="1">
      <c r="A256" s="43"/>
    </row>
    <row r="257" ht="15.75" customHeight="1">
      <c r="A257" s="43"/>
    </row>
    <row r="258" ht="15.75" customHeight="1">
      <c r="A258" s="43"/>
    </row>
    <row r="259" ht="15.75" customHeight="1">
      <c r="A259" s="43"/>
    </row>
    <row r="260" ht="15.75" customHeight="1">
      <c r="A260" s="43"/>
    </row>
    <row r="261" ht="15.75" customHeight="1">
      <c r="A261" s="43"/>
    </row>
    <row r="262" ht="15.75" customHeight="1">
      <c r="A262" s="43"/>
    </row>
    <row r="263" ht="15.75" customHeight="1">
      <c r="A263" s="43"/>
    </row>
    <row r="264" ht="15.75" customHeight="1">
      <c r="A264" s="43"/>
    </row>
    <row r="265" ht="15.75" customHeight="1">
      <c r="A265" s="43"/>
    </row>
    <row r="266" ht="15.75" customHeight="1">
      <c r="A266" s="43"/>
    </row>
    <row r="267" ht="15.75" customHeight="1">
      <c r="A267" s="43"/>
    </row>
    <row r="268" ht="15.75" customHeight="1">
      <c r="A268" s="43"/>
    </row>
    <row r="269" ht="15.75" customHeight="1">
      <c r="A269" s="43"/>
    </row>
    <row r="270" ht="15.75" customHeight="1">
      <c r="A270" s="43"/>
    </row>
    <row r="271" ht="15.75" customHeight="1">
      <c r="A271" s="43"/>
    </row>
    <row r="272" ht="15.75" customHeight="1">
      <c r="A272" s="43"/>
    </row>
    <row r="273" ht="15.75" customHeight="1">
      <c r="A273" s="43"/>
    </row>
    <row r="274" ht="15.75" customHeight="1">
      <c r="A274" s="43"/>
    </row>
    <row r="275" ht="15.75" customHeight="1">
      <c r="A275" s="43"/>
    </row>
    <row r="276" ht="15.75" customHeight="1">
      <c r="A276" s="43"/>
    </row>
    <row r="277" ht="15.75" customHeight="1">
      <c r="A277" s="43"/>
    </row>
    <row r="278" ht="15.75" customHeight="1">
      <c r="A278" s="43"/>
    </row>
    <row r="279" ht="15.75" customHeight="1">
      <c r="A279" s="43"/>
    </row>
    <row r="280" ht="15.75" customHeight="1">
      <c r="A280" s="43"/>
    </row>
    <row r="281" ht="15.75" customHeight="1">
      <c r="A281" s="43"/>
    </row>
    <row r="282" ht="15.75" customHeight="1">
      <c r="A282" s="43"/>
    </row>
    <row r="283" ht="15.75" customHeight="1">
      <c r="A283" s="43"/>
    </row>
    <row r="284" ht="15.75" customHeight="1">
      <c r="A284" s="43"/>
    </row>
    <row r="285" ht="15.75" customHeight="1">
      <c r="A285" s="43"/>
    </row>
    <row r="286" ht="15.75" customHeight="1">
      <c r="A286" s="43"/>
    </row>
    <row r="287" ht="15.75" customHeight="1">
      <c r="A287" s="43"/>
    </row>
    <row r="288" ht="15.75" customHeight="1">
      <c r="A288" s="43"/>
    </row>
    <row r="289" ht="15.75" customHeight="1">
      <c r="A289" s="43"/>
    </row>
    <row r="290" ht="15.75" customHeight="1">
      <c r="A290" s="43"/>
    </row>
    <row r="291" ht="15.75" customHeight="1">
      <c r="A291" s="43"/>
    </row>
    <row r="292" ht="15.75" customHeight="1">
      <c r="A292" s="43"/>
    </row>
    <row r="293" ht="15.75" customHeight="1">
      <c r="A293" s="43"/>
    </row>
    <row r="294" ht="15.75" customHeight="1">
      <c r="A294" s="43"/>
    </row>
    <row r="295" ht="15.75" customHeight="1">
      <c r="A295" s="43"/>
    </row>
    <row r="296" ht="15.75" customHeight="1">
      <c r="A296" s="43"/>
    </row>
    <row r="297" ht="15.75" customHeight="1">
      <c r="A297" s="43"/>
    </row>
    <row r="298" ht="15.75" customHeight="1">
      <c r="A298" s="43"/>
    </row>
    <row r="299" ht="15.75" customHeight="1">
      <c r="A299" s="43"/>
    </row>
    <row r="300" ht="15.75" customHeight="1">
      <c r="A300" s="43"/>
    </row>
    <row r="301" ht="15.75" customHeight="1">
      <c r="A301" s="43"/>
    </row>
    <row r="302" ht="15.75" customHeight="1">
      <c r="A302" s="43"/>
    </row>
    <row r="303" ht="15.75" customHeight="1">
      <c r="A303" s="43"/>
    </row>
    <row r="304" ht="15.75" customHeight="1">
      <c r="A304" s="43"/>
    </row>
    <row r="305" ht="15.75" customHeight="1">
      <c r="A305" s="43"/>
    </row>
    <row r="306" ht="15.75" customHeight="1">
      <c r="A306" s="43"/>
    </row>
    <row r="307" ht="15.75" customHeight="1">
      <c r="A307" s="43"/>
    </row>
    <row r="308" ht="15.75" customHeight="1">
      <c r="A308" s="43"/>
    </row>
    <row r="309" ht="15.75" customHeight="1">
      <c r="A309" s="43"/>
    </row>
    <row r="310" ht="15.75" customHeight="1">
      <c r="A310" s="43"/>
    </row>
    <row r="311" ht="15.75" customHeight="1">
      <c r="A311" s="43"/>
    </row>
    <row r="312" ht="15.75" customHeight="1">
      <c r="A312" s="43"/>
    </row>
    <row r="313" ht="15.75" customHeight="1">
      <c r="A313" s="43"/>
    </row>
    <row r="314" ht="15.75" customHeight="1">
      <c r="A314" s="43"/>
    </row>
    <row r="315" ht="15.75" customHeight="1">
      <c r="A315" s="43"/>
    </row>
    <row r="316" ht="15.75" customHeight="1">
      <c r="A316" s="43"/>
    </row>
    <row r="317" ht="15.75" customHeight="1">
      <c r="A317" s="43"/>
    </row>
    <row r="318" ht="15.75" customHeight="1">
      <c r="A318" s="43"/>
    </row>
    <row r="319" ht="15.75" customHeight="1">
      <c r="A319" s="43"/>
    </row>
    <row r="320" ht="15.75" customHeight="1">
      <c r="A320" s="43"/>
    </row>
    <row r="321" ht="15.75" customHeight="1">
      <c r="A321" s="43"/>
    </row>
    <row r="322" ht="15.75" customHeight="1">
      <c r="A322" s="43"/>
    </row>
    <row r="323" ht="15.75" customHeight="1">
      <c r="A323" s="43"/>
    </row>
    <row r="324" ht="15.75" customHeight="1">
      <c r="A324" s="43"/>
    </row>
    <row r="325" ht="15.75" customHeight="1">
      <c r="A325" s="43"/>
    </row>
    <row r="326" ht="15.75" customHeight="1">
      <c r="A326" s="43"/>
    </row>
    <row r="327" ht="15.75" customHeight="1">
      <c r="A327" s="43"/>
    </row>
    <row r="328" ht="15.75" customHeight="1">
      <c r="A328" s="43"/>
    </row>
    <row r="329" ht="15.75" customHeight="1">
      <c r="A329" s="43"/>
    </row>
    <row r="330" ht="15.75" customHeight="1">
      <c r="A330" s="43"/>
    </row>
    <row r="331" ht="15.75" customHeight="1">
      <c r="A331" s="43"/>
    </row>
    <row r="332" ht="15.75" customHeight="1">
      <c r="A332" s="43"/>
    </row>
    <row r="333" ht="15.75" customHeight="1">
      <c r="A333" s="43"/>
    </row>
    <row r="334" ht="15.75" customHeight="1">
      <c r="A334" s="43"/>
    </row>
    <row r="335" ht="15.75" customHeight="1">
      <c r="A335" s="43"/>
    </row>
    <row r="336" ht="15.75" customHeight="1">
      <c r="A336" s="43"/>
    </row>
    <row r="337" ht="15.75" customHeight="1">
      <c r="A337" s="43"/>
    </row>
    <row r="338" ht="15.75" customHeight="1">
      <c r="A338" s="43"/>
    </row>
    <row r="339" ht="15.75" customHeight="1">
      <c r="A339" s="43"/>
    </row>
    <row r="340" ht="15.75" customHeight="1">
      <c r="A340" s="43"/>
    </row>
    <row r="341" ht="15.75" customHeight="1">
      <c r="A341" s="43"/>
    </row>
    <row r="342" ht="15.75" customHeight="1">
      <c r="A342" s="43"/>
    </row>
    <row r="343" ht="15.75" customHeight="1">
      <c r="A343" s="43"/>
    </row>
    <row r="344" ht="15.75" customHeight="1">
      <c r="A344" s="43"/>
    </row>
    <row r="345" ht="15.75" customHeight="1">
      <c r="A345" s="43"/>
    </row>
    <row r="346" ht="15.75" customHeight="1">
      <c r="A346" s="43"/>
    </row>
    <row r="347" ht="15.75" customHeight="1">
      <c r="A347" s="43"/>
    </row>
    <row r="348" ht="15.75" customHeight="1">
      <c r="A348" s="43"/>
    </row>
    <row r="349" ht="15.75" customHeight="1">
      <c r="A349" s="43"/>
    </row>
    <row r="350" ht="15.75" customHeight="1">
      <c r="A350" s="43"/>
    </row>
    <row r="351" ht="15.75" customHeight="1">
      <c r="A351" s="43"/>
    </row>
    <row r="352" ht="15.75" customHeight="1">
      <c r="A352" s="43"/>
    </row>
    <row r="353" ht="15.75" customHeight="1">
      <c r="A353" s="43"/>
    </row>
    <row r="354" ht="15.75" customHeight="1">
      <c r="A354" s="43"/>
    </row>
    <row r="355" ht="15.75" customHeight="1">
      <c r="A355" s="43"/>
    </row>
    <row r="356" ht="15.75" customHeight="1">
      <c r="A356" s="43"/>
    </row>
    <row r="357" ht="15.75" customHeight="1">
      <c r="A357" s="43"/>
    </row>
    <row r="358" ht="15.75" customHeight="1">
      <c r="A358" s="43"/>
    </row>
    <row r="359" ht="15.75" customHeight="1">
      <c r="A359" s="43"/>
    </row>
    <row r="360" ht="15.75" customHeight="1">
      <c r="A360" s="43"/>
    </row>
    <row r="361" ht="15.75" customHeight="1">
      <c r="A361" s="43"/>
    </row>
    <row r="362" ht="15.75" customHeight="1">
      <c r="A362" s="43"/>
    </row>
    <row r="363" ht="15.75" customHeight="1">
      <c r="A363" s="43"/>
    </row>
    <row r="364" ht="15.75" customHeight="1">
      <c r="A364" s="43"/>
    </row>
    <row r="365" ht="15.75" customHeight="1">
      <c r="A365" s="43"/>
    </row>
    <row r="366" ht="15.75" customHeight="1">
      <c r="A366" s="43"/>
    </row>
    <row r="367" ht="15.75" customHeight="1">
      <c r="A367" s="43"/>
    </row>
    <row r="368" ht="15.75" customHeight="1">
      <c r="A368" s="43"/>
    </row>
    <row r="369" ht="15.75" customHeight="1">
      <c r="A369" s="43"/>
    </row>
    <row r="370" ht="15.75" customHeight="1">
      <c r="A370" s="43"/>
    </row>
    <row r="371" ht="15.75" customHeight="1">
      <c r="A371" s="43"/>
    </row>
    <row r="372" ht="15.75" customHeight="1">
      <c r="A372" s="43"/>
    </row>
    <row r="373" ht="15.75" customHeight="1">
      <c r="A373" s="43"/>
    </row>
    <row r="374" ht="15.75" customHeight="1">
      <c r="A374" s="43"/>
    </row>
    <row r="375" ht="15.75" customHeight="1">
      <c r="A375" s="43"/>
    </row>
    <row r="376" ht="15.75" customHeight="1">
      <c r="A376" s="43"/>
    </row>
    <row r="377" ht="15.75" customHeight="1">
      <c r="A377" s="43"/>
    </row>
    <row r="378" ht="15.75" customHeight="1">
      <c r="A378" s="43"/>
    </row>
    <row r="379" ht="15.75" customHeight="1">
      <c r="A379" s="43"/>
    </row>
    <row r="380" ht="15.75" customHeight="1">
      <c r="A380" s="43"/>
    </row>
    <row r="381" ht="15.75" customHeight="1">
      <c r="A381" s="43"/>
    </row>
    <row r="382" ht="15.75" customHeight="1">
      <c r="A382" s="43"/>
    </row>
    <row r="383" ht="15.75" customHeight="1">
      <c r="A383" s="43"/>
    </row>
    <row r="384" ht="15.75" customHeight="1">
      <c r="A384" s="43"/>
    </row>
    <row r="385" ht="15.75" customHeight="1">
      <c r="A385" s="43"/>
    </row>
    <row r="386" ht="15.75" customHeight="1">
      <c r="A386" s="43"/>
    </row>
    <row r="387" ht="15.75" customHeight="1">
      <c r="A387" s="43"/>
    </row>
    <row r="388" ht="15.75" customHeight="1">
      <c r="A388" s="43"/>
    </row>
    <row r="389" ht="15.75" customHeight="1">
      <c r="A389" s="43"/>
    </row>
    <row r="390" ht="15.75" customHeight="1">
      <c r="A390" s="43"/>
    </row>
    <row r="391" ht="15.75" customHeight="1">
      <c r="A391" s="43"/>
    </row>
    <row r="392" ht="15.75" customHeight="1">
      <c r="A392" s="43"/>
    </row>
    <row r="393" ht="15.75" customHeight="1">
      <c r="A393" s="43"/>
    </row>
    <row r="394" ht="15.75" customHeight="1">
      <c r="A394" s="43"/>
    </row>
    <row r="395" ht="15.75" customHeight="1">
      <c r="A395" s="43"/>
    </row>
    <row r="396" ht="15.75" customHeight="1">
      <c r="A396" s="43"/>
    </row>
    <row r="397" ht="15.75" customHeight="1">
      <c r="A397" s="43"/>
    </row>
    <row r="398" ht="15.75" customHeight="1">
      <c r="A398" s="43"/>
    </row>
    <row r="399" ht="15.75" customHeight="1">
      <c r="A399" s="43"/>
    </row>
    <row r="400" ht="15.75" customHeight="1">
      <c r="A400" s="43"/>
    </row>
    <row r="401" ht="15.75" customHeight="1">
      <c r="A401" s="43"/>
    </row>
    <row r="402" ht="15.75" customHeight="1">
      <c r="A402" s="43"/>
    </row>
    <row r="403" ht="15.75" customHeight="1">
      <c r="A403" s="43"/>
    </row>
    <row r="404" ht="15.75" customHeight="1">
      <c r="A404" s="43"/>
    </row>
    <row r="405" ht="15.75" customHeight="1">
      <c r="A405" s="43"/>
    </row>
    <row r="406" ht="15.75" customHeight="1">
      <c r="A406" s="43"/>
    </row>
    <row r="407" ht="15.75" customHeight="1">
      <c r="A407" s="43"/>
    </row>
    <row r="408" ht="15.75" customHeight="1">
      <c r="A408" s="43"/>
    </row>
    <row r="409" ht="15.75" customHeight="1">
      <c r="A409" s="43"/>
    </row>
    <row r="410" ht="15.75" customHeight="1">
      <c r="A410" s="43"/>
    </row>
    <row r="411" ht="15.75" customHeight="1">
      <c r="A411" s="43"/>
    </row>
    <row r="412" ht="15.75" customHeight="1">
      <c r="A412" s="43"/>
    </row>
    <row r="413" ht="15.75" customHeight="1">
      <c r="A413" s="43"/>
    </row>
    <row r="414" ht="15.75" customHeight="1">
      <c r="A414" s="43"/>
    </row>
    <row r="415" ht="15.75" customHeight="1">
      <c r="A415" s="43"/>
    </row>
    <row r="416" ht="15.75" customHeight="1">
      <c r="A416" s="43"/>
    </row>
    <row r="417" ht="15.75" customHeight="1">
      <c r="A417" s="43"/>
    </row>
    <row r="418" ht="15.75" customHeight="1">
      <c r="A418" s="43"/>
    </row>
    <row r="419" ht="15.75" customHeight="1">
      <c r="A419" s="43"/>
    </row>
    <row r="420" ht="15.75" customHeight="1">
      <c r="A420" s="43"/>
    </row>
    <row r="421" ht="15.75" customHeight="1">
      <c r="A421" s="43"/>
    </row>
    <row r="422" ht="15.75" customHeight="1">
      <c r="A422" s="43"/>
    </row>
    <row r="423" ht="15.75" customHeight="1">
      <c r="A423" s="43"/>
    </row>
    <row r="424" ht="15.75" customHeight="1">
      <c r="A424" s="43"/>
    </row>
    <row r="425" ht="15.75" customHeight="1">
      <c r="A425" s="43"/>
    </row>
    <row r="426" ht="15.75" customHeight="1">
      <c r="A426" s="43"/>
    </row>
    <row r="427" ht="15.75" customHeight="1">
      <c r="A427" s="43"/>
    </row>
    <row r="428" ht="15.75" customHeight="1">
      <c r="A428" s="43"/>
    </row>
    <row r="429" ht="15.75" customHeight="1">
      <c r="A429" s="43"/>
    </row>
    <row r="430" ht="15.75" customHeight="1">
      <c r="A430" s="43"/>
    </row>
    <row r="431" ht="15.75" customHeight="1">
      <c r="A431" s="43"/>
    </row>
    <row r="432" ht="15.75" customHeight="1">
      <c r="A432" s="43"/>
    </row>
    <row r="433" ht="15.75" customHeight="1">
      <c r="A433" s="43"/>
    </row>
    <row r="434" ht="15.75" customHeight="1">
      <c r="A434" s="43"/>
    </row>
    <row r="435" ht="15.75" customHeight="1">
      <c r="A435" s="43"/>
    </row>
    <row r="436" ht="15.75" customHeight="1">
      <c r="A436" s="43"/>
    </row>
    <row r="437" ht="15.75" customHeight="1">
      <c r="A437" s="43"/>
    </row>
    <row r="438" ht="15.75" customHeight="1">
      <c r="A438" s="43"/>
    </row>
    <row r="439" ht="15.75" customHeight="1">
      <c r="A439" s="43"/>
    </row>
    <row r="440" ht="15.75" customHeight="1">
      <c r="A440" s="43"/>
    </row>
    <row r="441" ht="15.75" customHeight="1">
      <c r="A441" s="43"/>
    </row>
    <row r="442" ht="15.75" customHeight="1">
      <c r="A442" s="43"/>
    </row>
    <row r="443" ht="15.75" customHeight="1">
      <c r="A443" s="43"/>
    </row>
    <row r="444" ht="15.75" customHeight="1">
      <c r="A444" s="43"/>
    </row>
    <row r="445" ht="15.75" customHeight="1">
      <c r="A445" s="43"/>
    </row>
    <row r="446" ht="15.75" customHeight="1">
      <c r="A446" s="43"/>
    </row>
    <row r="447" ht="15.75" customHeight="1">
      <c r="A447" s="43"/>
    </row>
    <row r="448" ht="15.75" customHeight="1">
      <c r="A448" s="43"/>
    </row>
    <row r="449" ht="15.75" customHeight="1">
      <c r="A449" s="43"/>
    </row>
    <row r="450" ht="15.75" customHeight="1">
      <c r="A450" s="43"/>
    </row>
    <row r="451" ht="15.75" customHeight="1">
      <c r="A451" s="43"/>
    </row>
    <row r="452" ht="15.75" customHeight="1">
      <c r="A452" s="43"/>
    </row>
    <row r="453" ht="15.75" customHeight="1">
      <c r="A453" s="43"/>
    </row>
    <row r="454" ht="15.75" customHeight="1">
      <c r="A454" s="43"/>
    </row>
    <row r="455" ht="15.75" customHeight="1">
      <c r="A455" s="43"/>
    </row>
    <row r="456" ht="15.75" customHeight="1">
      <c r="A456" s="43"/>
    </row>
    <row r="457" ht="15.75" customHeight="1">
      <c r="A457" s="43"/>
    </row>
    <row r="458" ht="15.75" customHeight="1">
      <c r="A458" s="43"/>
    </row>
    <row r="459" ht="15.75" customHeight="1">
      <c r="A459" s="43"/>
    </row>
    <row r="460" ht="15.75" customHeight="1">
      <c r="A460" s="43"/>
    </row>
    <row r="461" ht="15.75" customHeight="1">
      <c r="A461" s="43"/>
    </row>
    <row r="462" ht="15.75" customHeight="1">
      <c r="A462" s="43"/>
    </row>
    <row r="463" ht="15.75" customHeight="1">
      <c r="A463" s="43"/>
    </row>
    <row r="464" ht="15.75" customHeight="1">
      <c r="A464" s="43"/>
    </row>
    <row r="465" ht="15.75" customHeight="1">
      <c r="A465" s="43"/>
    </row>
    <row r="466" ht="15.75" customHeight="1">
      <c r="A466" s="43"/>
    </row>
    <row r="467" ht="15.75" customHeight="1">
      <c r="A467" s="43"/>
    </row>
    <row r="468" ht="15.75" customHeight="1">
      <c r="A468" s="43"/>
    </row>
    <row r="469" ht="15.75" customHeight="1">
      <c r="A469" s="43"/>
    </row>
    <row r="470" ht="15.75" customHeight="1">
      <c r="A470" s="43"/>
    </row>
    <row r="471" ht="15.75" customHeight="1">
      <c r="A471" s="43"/>
    </row>
    <row r="472" ht="15.75" customHeight="1">
      <c r="A472" s="43"/>
    </row>
    <row r="473" ht="15.75" customHeight="1">
      <c r="A473" s="43"/>
    </row>
    <row r="474" ht="15.75" customHeight="1">
      <c r="A474" s="43"/>
    </row>
    <row r="475" ht="15.75" customHeight="1">
      <c r="A475" s="43"/>
    </row>
    <row r="476" ht="15.75" customHeight="1">
      <c r="A476" s="43"/>
    </row>
    <row r="477" ht="15.75" customHeight="1">
      <c r="A477" s="43"/>
    </row>
    <row r="478" ht="15.75" customHeight="1">
      <c r="A478" s="43"/>
    </row>
    <row r="479" ht="15.75" customHeight="1">
      <c r="A479" s="43"/>
    </row>
    <row r="480" ht="15.75" customHeight="1">
      <c r="A480" s="43"/>
    </row>
    <row r="481" ht="15.75" customHeight="1">
      <c r="A481" s="43"/>
    </row>
    <row r="482" ht="15.75" customHeight="1">
      <c r="A482" s="43"/>
    </row>
    <row r="483" ht="15.75" customHeight="1">
      <c r="A483" s="43"/>
    </row>
    <row r="484" ht="15.75" customHeight="1">
      <c r="A484" s="43"/>
    </row>
    <row r="485" ht="15.75" customHeight="1">
      <c r="A485" s="43"/>
    </row>
    <row r="486" ht="15.75" customHeight="1">
      <c r="A486" s="43"/>
    </row>
    <row r="487" ht="15.75" customHeight="1">
      <c r="A487" s="43"/>
    </row>
    <row r="488" ht="15.75" customHeight="1">
      <c r="A488" s="43"/>
    </row>
    <row r="489" ht="15.75" customHeight="1">
      <c r="A489" s="43"/>
    </row>
    <row r="490" ht="15.75" customHeight="1">
      <c r="A490" s="43"/>
    </row>
    <row r="491" ht="15.75" customHeight="1">
      <c r="A491" s="43"/>
    </row>
    <row r="492" ht="15.75" customHeight="1">
      <c r="A492" s="43"/>
    </row>
    <row r="493" ht="15.75" customHeight="1">
      <c r="A493" s="43"/>
    </row>
    <row r="494" ht="15.75" customHeight="1">
      <c r="A494" s="43"/>
    </row>
    <row r="495" ht="15.75" customHeight="1">
      <c r="A495" s="43"/>
    </row>
    <row r="496" ht="15.75" customHeight="1">
      <c r="A496" s="43"/>
    </row>
    <row r="497" ht="15.75" customHeight="1">
      <c r="A497" s="43"/>
    </row>
    <row r="498" ht="15.75" customHeight="1">
      <c r="A498" s="43"/>
    </row>
    <row r="499" ht="15.75" customHeight="1">
      <c r="A499" s="43"/>
    </row>
    <row r="500" ht="15.75" customHeight="1">
      <c r="A500" s="43"/>
    </row>
    <row r="501" ht="15.75" customHeight="1">
      <c r="A501" s="43"/>
    </row>
    <row r="502" ht="15.75" customHeight="1">
      <c r="A502" s="43"/>
    </row>
    <row r="503" ht="15.75" customHeight="1">
      <c r="A503" s="43"/>
    </row>
    <row r="504" ht="15.75" customHeight="1">
      <c r="A504" s="43"/>
    </row>
    <row r="505" ht="15.75" customHeight="1">
      <c r="A505" s="43"/>
    </row>
    <row r="506" ht="15.75" customHeight="1">
      <c r="A506" s="43"/>
    </row>
    <row r="507" ht="15.75" customHeight="1">
      <c r="A507" s="43"/>
    </row>
    <row r="508" ht="15.75" customHeight="1">
      <c r="A508" s="43"/>
    </row>
    <row r="509" ht="15.75" customHeight="1">
      <c r="A509" s="43"/>
    </row>
    <row r="510" ht="15.75" customHeight="1">
      <c r="A510" s="43"/>
    </row>
    <row r="511" ht="15.75" customHeight="1">
      <c r="A511" s="43"/>
    </row>
    <row r="512" ht="15.75" customHeight="1">
      <c r="A512" s="43"/>
    </row>
    <row r="513" ht="15.75" customHeight="1">
      <c r="A513" s="43"/>
    </row>
    <row r="514" ht="15.75" customHeight="1">
      <c r="A514" s="43"/>
    </row>
    <row r="515" ht="15.75" customHeight="1">
      <c r="A515" s="43"/>
    </row>
    <row r="516" ht="15.75" customHeight="1">
      <c r="A516" s="43"/>
    </row>
    <row r="517" ht="15.75" customHeight="1">
      <c r="A517" s="43"/>
    </row>
    <row r="518" ht="15.75" customHeight="1">
      <c r="A518" s="43"/>
    </row>
    <row r="519" ht="15.75" customHeight="1">
      <c r="A519" s="43"/>
    </row>
    <row r="520" ht="15.75" customHeight="1">
      <c r="A520" s="43"/>
    </row>
    <row r="521" ht="15.75" customHeight="1">
      <c r="A521" s="43"/>
    </row>
    <row r="522" ht="15.75" customHeight="1">
      <c r="A522" s="43"/>
    </row>
    <row r="523" ht="15.75" customHeight="1">
      <c r="A523" s="43"/>
    </row>
    <row r="524" ht="15.75" customHeight="1">
      <c r="A524" s="43"/>
    </row>
    <row r="525" ht="15.75" customHeight="1">
      <c r="A525" s="43"/>
    </row>
    <row r="526" ht="15.75" customHeight="1">
      <c r="A526" s="43"/>
    </row>
    <row r="527" ht="15.75" customHeight="1">
      <c r="A527" s="43"/>
    </row>
    <row r="528" ht="15.75" customHeight="1">
      <c r="A528" s="43"/>
    </row>
    <row r="529" ht="15.75" customHeight="1">
      <c r="A529" s="43"/>
    </row>
    <row r="530" ht="15.75" customHeight="1">
      <c r="A530" s="43"/>
    </row>
    <row r="531" ht="15.75" customHeight="1">
      <c r="A531" s="43"/>
    </row>
    <row r="532" ht="15.75" customHeight="1">
      <c r="A532" s="43"/>
    </row>
    <row r="533" ht="15.75" customHeight="1">
      <c r="A533" s="43"/>
    </row>
    <row r="534" ht="15.75" customHeight="1">
      <c r="A534" s="43"/>
    </row>
    <row r="535" ht="15.75" customHeight="1">
      <c r="A535" s="43"/>
    </row>
    <row r="536" ht="15.75" customHeight="1">
      <c r="A536" s="43"/>
    </row>
    <row r="537" ht="15.75" customHeight="1">
      <c r="A537" s="43"/>
    </row>
    <row r="538" ht="15.75" customHeight="1">
      <c r="A538" s="43"/>
    </row>
    <row r="539" ht="15.75" customHeight="1">
      <c r="A539" s="43"/>
    </row>
    <row r="540" ht="15.75" customHeight="1">
      <c r="A540" s="43"/>
    </row>
    <row r="541" ht="15.75" customHeight="1">
      <c r="A541" s="43"/>
    </row>
    <row r="542" ht="15.75" customHeight="1">
      <c r="A542" s="43"/>
    </row>
    <row r="543" ht="15.75" customHeight="1">
      <c r="A543" s="43"/>
    </row>
    <row r="544" ht="15.75" customHeight="1">
      <c r="A544" s="43"/>
    </row>
    <row r="545" ht="15.75" customHeight="1">
      <c r="A545" s="43"/>
    </row>
    <row r="546" ht="15.75" customHeight="1">
      <c r="A546" s="43"/>
    </row>
    <row r="547" ht="15.75" customHeight="1">
      <c r="A547" s="43"/>
    </row>
    <row r="548" ht="15.75" customHeight="1">
      <c r="A548" s="43"/>
    </row>
    <row r="549" ht="15.75" customHeight="1">
      <c r="A549" s="43"/>
    </row>
    <row r="550" ht="15.75" customHeight="1">
      <c r="A550" s="43"/>
    </row>
    <row r="551" ht="15.75" customHeight="1">
      <c r="A551" s="43"/>
    </row>
    <row r="552" ht="15.75" customHeight="1">
      <c r="A552" s="43"/>
    </row>
    <row r="553" ht="15.75" customHeight="1">
      <c r="A553" s="43"/>
    </row>
    <row r="554" ht="15.75" customHeight="1">
      <c r="A554" s="43"/>
    </row>
    <row r="555" ht="15.75" customHeight="1">
      <c r="A555" s="43"/>
    </row>
    <row r="556" ht="15.75" customHeight="1">
      <c r="A556" s="43"/>
    </row>
    <row r="557" ht="15.75" customHeight="1">
      <c r="A557" s="43"/>
    </row>
    <row r="558" ht="15.75" customHeight="1">
      <c r="A558" s="43"/>
    </row>
    <row r="559" ht="15.75" customHeight="1">
      <c r="A559" s="43"/>
    </row>
    <row r="560" ht="15.75" customHeight="1">
      <c r="A560" s="43"/>
    </row>
    <row r="561" ht="15.75" customHeight="1">
      <c r="A561" s="43"/>
    </row>
    <row r="562" ht="15.75" customHeight="1">
      <c r="A562" s="43"/>
    </row>
    <row r="563" ht="15.75" customHeight="1">
      <c r="A563" s="43"/>
    </row>
    <row r="564" ht="15.75" customHeight="1">
      <c r="A564" s="43"/>
    </row>
    <row r="565" ht="15.75" customHeight="1">
      <c r="A565" s="43"/>
    </row>
    <row r="566" ht="15.75" customHeight="1">
      <c r="A566" s="43"/>
    </row>
    <row r="567" ht="15.75" customHeight="1">
      <c r="A567" s="43"/>
    </row>
    <row r="568" ht="15.75" customHeight="1">
      <c r="A568" s="43"/>
    </row>
    <row r="569" ht="15.75" customHeight="1">
      <c r="A569" s="43"/>
    </row>
    <row r="570" ht="15.75" customHeight="1">
      <c r="A570" s="43"/>
    </row>
    <row r="571" ht="15.75" customHeight="1">
      <c r="A571" s="43"/>
    </row>
    <row r="572" ht="15.75" customHeight="1">
      <c r="A572" s="43"/>
    </row>
    <row r="573" ht="15.75" customHeight="1">
      <c r="A573" s="43"/>
    </row>
    <row r="574" ht="15.75" customHeight="1">
      <c r="A574" s="43"/>
    </row>
    <row r="575" ht="15.75" customHeight="1">
      <c r="A575" s="43"/>
    </row>
    <row r="576" ht="15.75" customHeight="1">
      <c r="A576" s="43"/>
    </row>
    <row r="577" ht="15.75" customHeight="1">
      <c r="A577" s="43"/>
    </row>
    <row r="578" ht="15.75" customHeight="1">
      <c r="A578" s="43"/>
    </row>
    <row r="579" ht="15.75" customHeight="1">
      <c r="A579" s="43"/>
    </row>
    <row r="580" ht="15.75" customHeight="1">
      <c r="A580" s="43"/>
    </row>
    <row r="581" ht="15.75" customHeight="1">
      <c r="A581" s="43"/>
    </row>
    <row r="582" ht="15.75" customHeight="1">
      <c r="A582" s="43"/>
    </row>
    <row r="583" ht="15.75" customHeight="1">
      <c r="A583" s="43"/>
    </row>
    <row r="584" ht="15.75" customHeight="1">
      <c r="A584" s="43"/>
    </row>
    <row r="585" ht="15.75" customHeight="1">
      <c r="A585" s="43"/>
    </row>
    <row r="586" ht="15.75" customHeight="1">
      <c r="A586" s="43"/>
    </row>
    <row r="587" ht="15.75" customHeight="1">
      <c r="A587" s="43"/>
    </row>
    <row r="588" ht="15.75" customHeight="1">
      <c r="A588" s="43"/>
    </row>
    <row r="589" ht="15.75" customHeight="1">
      <c r="A589" s="43"/>
    </row>
    <row r="590" ht="15.75" customHeight="1">
      <c r="A590" s="43"/>
    </row>
    <row r="591" ht="15.75" customHeight="1">
      <c r="A591" s="43"/>
    </row>
    <row r="592" ht="15.75" customHeight="1">
      <c r="A592" s="43"/>
    </row>
    <row r="593" ht="15.75" customHeight="1">
      <c r="A593" s="43"/>
    </row>
    <row r="594" ht="15.75" customHeight="1">
      <c r="A594" s="43"/>
    </row>
    <row r="595" ht="15.75" customHeight="1">
      <c r="A595" s="43"/>
    </row>
    <row r="596" ht="15.75" customHeight="1">
      <c r="A596" s="43"/>
    </row>
    <row r="597" ht="15.75" customHeight="1">
      <c r="A597" s="43"/>
    </row>
    <row r="598" ht="15.75" customHeight="1">
      <c r="A598" s="43"/>
    </row>
    <row r="599" ht="15.75" customHeight="1">
      <c r="A599" s="43"/>
    </row>
    <row r="600" ht="15.75" customHeight="1">
      <c r="A600" s="43"/>
    </row>
    <row r="601" ht="15.75" customHeight="1">
      <c r="A601" s="43"/>
    </row>
    <row r="602" ht="15.75" customHeight="1">
      <c r="A602" s="43"/>
    </row>
    <row r="603" ht="15.75" customHeight="1">
      <c r="A603" s="43"/>
    </row>
    <row r="604" ht="15.75" customHeight="1">
      <c r="A604" s="43"/>
    </row>
    <row r="605" ht="15.75" customHeight="1">
      <c r="A605" s="43"/>
    </row>
    <row r="606" ht="15.75" customHeight="1">
      <c r="A606" s="43"/>
    </row>
    <row r="607" ht="15.75" customHeight="1">
      <c r="A607" s="43"/>
    </row>
    <row r="608" ht="15.75" customHeight="1">
      <c r="A608" s="43"/>
    </row>
    <row r="609" ht="15.75" customHeight="1">
      <c r="A609" s="43"/>
    </row>
    <row r="610" ht="15.75" customHeight="1">
      <c r="A610" s="43"/>
    </row>
    <row r="611" ht="15.75" customHeight="1">
      <c r="A611" s="43"/>
    </row>
    <row r="612" ht="15.75" customHeight="1">
      <c r="A612" s="43"/>
    </row>
    <row r="613" ht="15.75" customHeight="1">
      <c r="A613" s="43"/>
    </row>
    <row r="614" ht="15.75" customHeight="1">
      <c r="A614" s="43"/>
    </row>
    <row r="615" ht="15.75" customHeight="1">
      <c r="A615" s="43"/>
    </row>
    <row r="616" ht="15.75" customHeight="1">
      <c r="A616" s="43"/>
    </row>
    <row r="617" ht="15.75" customHeight="1">
      <c r="A617" s="43"/>
    </row>
    <row r="618" ht="15.75" customHeight="1">
      <c r="A618" s="43"/>
    </row>
    <row r="619" ht="15.75" customHeight="1">
      <c r="A619" s="43"/>
    </row>
    <row r="620" ht="15.75" customHeight="1">
      <c r="A620" s="43"/>
    </row>
    <row r="621" ht="15.75" customHeight="1">
      <c r="A621" s="43"/>
    </row>
    <row r="622" ht="15.75" customHeight="1">
      <c r="A622" s="43"/>
    </row>
    <row r="623" ht="15.75" customHeight="1">
      <c r="A623" s="43"/>
    </row>
    <row r="624" ht="15.75" customHeight="1">
      <c r="A624" s="43"/>
    </row>
    <row r="625" ht="15.75" customHeight="1">
      <c r="A625" s="43"/>
    </row>
    <row r="626" ht="15.75" customHeight="1">
      <c r="A626" s="43"/>
    </row>
    <row r="627" ht="15.75" customHeight="1">
      <c r="A627" s="43"/>
    </row>
    <row r="628" ht="15.75" customHeight="1">
      <c r="A628" s="43"/>
    </row>
    <row r="629" ht="15.75" customHeight="1">
      <c r="A629" s="43"/>
    </row>
    <row r="630" ht="15.75" customHeight="1">
      <c r="A630" s="43"/>
    </row>
    <row r="631" ht="15.75" customHeight="1">
      <c r="A631" s="43"/>
    </row>
    <row r="632" ht="15.75" customHeight="1">
      <c r="A632" s="43"/>
    </row>
    <row r="633" ht="15.75" customHeight="1">
      <c r="A633" s="43"/>
    </row>
    <row r="634" ht="15.75" customHeight="1">
      <c r="A634" s="43"/>
    </row>
    <row r="635" ht="15.75" customHeight="1">
      <c r="A635" s="43"/>
    </row>
    <row r="636" ht="15.75" customHeight="1">
      <c r="A636" s="43"/>
    </row>
    <row r="637" ht="15.75" customHeight="1">
      <c r="A637" s="43"/>
    </row>
    <row r="638" ht="15.75" customHeight="1">
      <c r="A638" s="43"/>
    </row>
    <row r="639" ht="15.75" customHeight="1">
      <c r="A639" s="43"/>
    </row>
    <row r="640" ht="15.75" customHeight="1">
      <c r="A640" s="43"/>
    </row>
    <row r="641" ht="15.75" customHeight="1">
      <c r="A641" s="43"/>
    </row>
    <row r="642" ht="15.75" customHeight="1">
      <c r="A642" s="43"/>
    </row>
    <row r="643" ht="15.75" customHeight="1">
      <c r="A643" s="43"/>
    </row>
    <row r="644" ht="15.75" customHeight="1">
      <c r="A644" s="43"/>
    </row>
    <row r="645" ht="15.75" customHeight="1">
      <c r="A645" s="43"/>
    </row>
    <row r="646" ht="15.75" customHeight="1">
      <c r="A646" s="43"/>
    </row>
    <row r="647" ht="15.75" customHeight="1">
      <c r="A647" s="43"/>
    </row>
    <row r="648" ht="15.75" customHeight="1">
      <c r="A648" s="43"/>
    </row>
    <row r="649" ht="15.75" customHeight="1">
      <c r="A649" s="43"/>
    </row>
    <row r="650" ht="15.75" customHeight="1">
      <c r="A650" s="43"/>
    </row>
    <row r="651" ht="15.75" customHeight="1">
      <c r="A651" s="43"/>
    </row>
    <row r="652" ht="15.75" customHeight="1">
      <c r="A652" s="43"/>
    </row>
    <row r="653" ht="15.75" customHeight="1">
      <c r="A653" s="43"/>
    </row>
    <row r="654" ht="15.75" customHeight="1">
      <c r="A654" s="43"/>
    </row>
    <row r="655" ht="15.75" customHeight="1">
      <c r="A655" s="43"/>
    </row>
    <row r="656" ht="15.75" customHeight="1">
      <c r="A656" s="43"/>
    </row>
    <row r="657" ht="15.75" customHeight="1">
      <c r="A657" s="43"/>
    </row>
    <row r="658" ht="15.75" customHeight="1">
      <c r="A658" s="43"/>
    </row>
    <row r="659" ht="15.75" customHeight="1">
      <c r="A659" s="43"/>
    </row>
    <row r="660" ht="15.75" customHeight="1">
      <c r="A660" s="43"/>
    </row>
    <row r="661" ht="15.75" customHeight="1">
      <c r="A661" s="43"/>
    </row>
    <row r="662" ht="15.75" customHeight="1">
      <c r="A662" s="43"/>
    </row>
    <row r="663" ht="15.75" customHeight="1">
      <c r="A663" s="43"/>
    </row>
    <row r="664" ht="15.75" customHeight="1">
      <c r="A664" s="43"/>
    </row>
    <row r="665" ht="15.75" customHeight="1">
      <c r="A665" s="43"/>
    </row>
    <row r="666" ht="15.75" customHeight="1">
      <c r="A666" s="43"/>
    </row>
    <row r="667" ht="15.75" customHeight="1">
      <c r="A667" s="43"/>
    </row>
    <row r="668" ht="15.75" customHeight="1">
      <c r="A668" s="43"/>
    </row>
    <row r="669" ht="15.75" customHeight="1">
      <c r="A669" s="43"/>
    </row>
    <row r="670" ht="15.75" customHeight="1">
      <c r="A670" s="43"/>
    </row>
    <row r="671" ht="15.75" customHeight="1">
      <c r="A671" s="43"/>
    </row>
    <row r="672" ht="15.75" customHeight="1">
      <c r="A672" s="43"/>
    </row>
    <row r="673" ht="15.75" customHeight="1">
      <c r="A673" s="43"/>
    </row>
    <row r="674" ht="15.75" customHeight="1">
      <c r="A674" s="43"/>
    </row>
    <row r="675" ht="15.75" customHeight="1">
      <c r="A675" s="43"/>
    </row>
    <row r="676" ht="15.75" customHeight="1">
      <c r="A676" s="43"/>
    </row>
    <row r="677" ht="15.75" customHeight="1">
      <c r="A677" s="43"/>
    </row>
    <row r="678" ht="15.75" customHeight="1">
      <c r="A678" s="43"/>
    </row>
    <row r="679" ht="15.75" customHeight="1">
      <c r="A679" s="43"/>
    </row>
    <row r="680" ht="15.75" customHeight="1">
      <c r="A680" s="43"/>
    </row>
    <row r="681" ht="15.75" customHeight="1">
      <c r="A681" s="43"/>
    </row>
    <row r="682" ht="15.75" customHeight="1">
      <c r="A682" s="43"/>
    </row>
    <row r="683" ht="15.75" customHeight="1">
      <c r="A683" s="43"/>
    </row>
    <row r="684" ht="15.75" customHeight="1">
      <c r="A684" s="43"/>
    </row>
    <row r="685" ht="15.75" customHeight="1">
      <c r="A685" s="43"/>
    </row>
    <row r="686" ht="15.75" customHeight="1">
      <c r="A686" s="43"/>
    </row>
    <row r="687" ht="15.75" customHeight="1">
      <c r="A687" s="43"/>
    </row>
    <row r="688" ht="15.75" customHeight="1">
      <c r="A688" s="43"/>
    </row>
    <row r="689" ht="15.75" customHeight="1">
      <c r="A689" s="43"/>
    </row>
    <row r="690" ht="15.75" customHeight="1">
      <c r="A690" s="43"/>
    </row>
    <row r="691" ht="15.75" customHeight="1">
      <c r="A691" s="43"/>
    </row>
    <row r="692" ht="15.75" customHeight="1">
      <c r="A692" s="43"/>
    </row>
    <row r="693" ht="15.75" customHeight="1">
      <c r="A693" s="43"/>
    </row>
    <row r="694" ht="15.75" customHeight="1">
      <c r="A694" s="43"/>
    </row>
    <row r="695" ht="15.75" customHeight="1">
      <c r="A695" s="43"/>
    </row>
    <row r="696" ht="15.75" customHeight="1">
      <c r="A696" s="43"/>
    </row>
    <row r="697" ht="15.75" customHeight="1">
      <c r="A697" s="43"/>
    </row>
    <row r="698" ht="15.75" customHeight="1">
      <c r="A698" s="43"/>
    </row>
    <row r="699" ht="15.75" customHeight="1">
      <c r="A699" s="43"/>
    </row>
    <row r="700" ht="15.75" customHeight="1">
      <c r="A700" s="43"/>
    </row>
    <row r="701" ht="15.75" customHeight="1">
      <c r="A701" s="43"/>
    </row>
    <row r="702" ht="15.75" customHeight="1">
      <c r="A702" s="43"/>
    </row>
    <row r="703" ht="15.75" customHeight="1">
      <c r="A703" s="43"/>
    </row>
    <row r="704" ht="15.75" customHeight="1">
      <c r="A704" s="43"/>
    </row>
    <row r="705" ht="15.75" customHeight="1">
      <c r="A705" s="43"/>
    </row>
    <row r="706" ht="15.75" customHeight="1">
      <c r="A706" s="43"/>
    </row>
    <row r="707" ht="15.75" customHeight="1">
      <c r="A707" s="43"/>
    </row>
    <row r="708" ht="15.75" customHeight="1">
      <c r="A708" s="43"/>
    </row>
    <row r="709" ht="15.75" customHeight="1">
      <c r="A709" s="43"/>
    </row>
    <row r="710" ht="15.75" customHeight="1">
      <c r="A710" s="43"/>
    </row>
    <row r="711" ht="15.75" customHeight="1">
      <c r="A711" s="43"/>
    </row>
    <row r="712" ht="15.75" customHeight="1">
      <c r="A712" s="43"/>
    </row>
    <row r="713" ht="15.75" customHeight="1">
      <c r="A713" s="43"/>
    </row>
    <row r="714" ht="15.75" customHeight="1">
      <c r="A714" s="43"/>
    </row>
    <row r="715" ht="15.75" customHeight="1">
      <c r="A715" s="43"/>
    </row>
    <row r="716" ht="15.75" customHeight="1">
      <c r="A716" s="43"/>
    </row>
    <row r="717" ht="15.75" customHeight="1">
      <c r="A717" s="43"/>
    </row>
    <row r="718" ht="15.75" customHeight="1">
      <c r="A718" s="43"/>
    </row>
    <row r="719" ht="15.75" customHeight="1">
      <c r="A719" s="43"/>
    </row>
    <row r="720" ht="15.75" customHeight="1">
      <c r="A720" s="43"/>
    </row>
    <row r="721" ht="15.75" customHeight="1">
      <c r="A721" s="43"/>
    </row>
    <row r="722" ht="15.75" customHeight="1">
      <c r="A722" s="43"/>
    </row>
    <row r="723" ht="15.75" customHeight="1">
      <c r="A723" s="43"/>
    </row>
    <row r="724" ht="15.75" customHeight="1">
      <c r="A724" s="43"/>
    </row>
    <row r="725" ht="15.75" customHeight="1">
      <c r="A725" s="43"/>
    </row>
    <row r="726" ht="15.75" customHeight="1">
      <c r="A726" s="43"/>
    </row>
    <row r="727" ht="15.75" customHeight="1">
      <c r="A727" s="43"/>
    </row>
    <row r="728" ht="15.75" customHeight="1">
      <c r="A728" s="43"/>
    </row>
    <row r="729" ht="15.75" customHeight="1">
      <c r="A729" s="43"/>
    </row>
    <row r="730" ht="15.75" customHeight="1">
      <c r="A730" s="43"/>
    </row>
    <row r="731" ht="15.75" customHeight="1">
      <c r="A731" s="43"/>
    </row>
    <row r="732" ht="15.75" customHeight="1">
      <c r="A732" s="43"/>
    </row>
    <row r="733" ht="15.75" customHeight="1">
      <c r="A733" s="43"/>
    </row>
    <row r="734" ht="15.75" customHeight="1">
      <c r="A734" s="43"/>
    </row>
    <row r="735" ht="15.75" customHeight="1">
      <c r="A735" s="43"/>
    </row>
    <row r="736" ht="15.75" customHeight="1">
      <c r="A736" s="43"/>
    </row>
    <row r="737" ht="15.75" customHeight="1">
      <c r="A737" s="43"/>
    </row>
    <row r="738" ht="15.75" customHeight="1">
      <c r="A738" s="43"/>
    </row>
    <row r="739" ht="15.75" customHeight="1">
      <c r="A739" s="43"/>
    </row>
    <row r="740" ht="15.75" customHeight="1">
      <c r="A740" s="43"/>
    </row>
    <row r="741" ht="15.75" customHeight="1">
      <c r="A741" s="43"/>
    </row>
    <row r="742" ht="15.75" customHeight="1">
      <c r="A742" s="43"/>
    </row>
    <row r="743" ht="15.75" customHeight="1">
      <c r="A743" s="43"/>
    </row>
    <row r="744" ht="15.75" customHeight="1">
      <c r="A744" s="43"/>
    </row>
    <row r="745" ht="15.75" customHeight="1">
      <c r="A745" s="43"/>
    </row>
    <row r="746" ht="15.75" customHeight="1">
      <c r="A746" s="43"/>
    </row>
    <row r="747" ht="15.75" customHeight="1">
      <c r="A747" s="43"/>
    </row>
    <row r="748" ht="15.75" customHeight="1">
      <c r="A748" s="43"/>
    </row>
    <row r="749" ht="15.75" customHeight="1">
      <c r="A749" s="43"/>
    </row>
    <row r="750" ht="15.75" customHeight="1">
      <c r="A750" s="43"/>
    </row>
    <row r="751" ht="15.75" customHeight="1">
      <c r="A751" s="43"/>
    </row>
    <row r="752" ht="15.75" customHeight="1">
      <c r="A752" s="43"/>
    </row>
    <row r="753" ht="15.75" customHeight="1">
      <c r="A753" s="43"/>
    </row>
    <row r="754" ht="15.75" customHeight="1">
      <c r="A754" s="43"/>
    </row>
    <row r="755" ht="15.75" customHeight="1">
      <c r="A755" s="43"/>
    </row>
    <row r="756" ht="15.75" customHeight="1">
      <c r="A756" s="43"/>
    </row>
    <row r="757" ht="15.75" customHeight="1">
      <c r="A757" s="43"/>
    </row>
    <row r="758" ht="15.75" customHeight="1">
      <c r="A758" s="43"/>
    </row>
    <row r="759" ht="15.75" customHeight="1">
      <c r="A759" s="43"/>
    </row>
    <row r="760" ht="15.75" customHeight="1">
      <c r="A760" s="43"/>
    </row>
    <row r="761" ht="15.75" customHeight="1">
      <c r="A761" s="43"/>
    </row>
    <row r="762" ht="15.75" customHeight="1">
      <c r="A762" s="43"/>
    </row>
    <row r="763" ht="15.75" customHeight="1">
      <c r="A763" s="43"/>
    </row>
    <row r="764" ht="15.75" customHeight="1">
      <c r="A764" s="43"/>
    </row>
    <row r="765" ht="15.75" customHeight="1">
      <c r="A765" s="43"/>
    </row>
    <row r="766" ht="15.75" customHeight="1">
      <c r="A766" s="43"/>
    </row>
    <row r="767" ht="15.75" customHeight="1">
      <c r="A767" s="43"/>
    </row>
    <row r="768" ht="15.75" customHeight="1">
      <c r="A768" s="43"/>
    </row>
    <row r="769" ht="15.75" customHeight="1">
      <c r="A769" s="43"/>
    </row>
    <row r="770" ht="15.75" customHeight="1">
      <c r="A770" s="43"/>
    </row>
    <row r="771" ht="15.75" customHeight="1">
      <c r="A771" s="43"/>
    </row>
    <row r="772" ht="15.75" customHeight="1">
      <c r="A772" s="43"/>
    </row>
    <row r="773" ht="15.75" customHeight="1">
      <c r="A773" s="43"/>
    </row>
    <row r="774" ht="15.75" customHeight="1">
      <c r="A774" s="43"/>
    </row>
    <row r="775" ht="15.75" customHeight="1">
      <c r="A775" s="43"/>
    </row>
    <row r="776" ht="15.75" customHeight="1">
      <c r="A776" s="43"/>
    </row>
    <row r="777" ht="15.75" customHeight="1">
      <c r="A777" s="43"/>
    </row>
    <row r="778" ht="15.75" customHeight="1">
      <c r="A778" s="43"/>
    </row>
    <row r="779" ht="15.75" customHeight="1">
      <c r="A779" s="43"/>
    </row>
    <row r="780" ht="15.75" customHeight="1">
      <c r="A780" s="43"/>
    </row>
    <row r="781" ht="15.75" customHeight="1">
      <c r="A781" s="43"/>
    </row>
    <row r="782" ht="15.75" customHeight="1">
      <c r="A782" s="43"/>
    </row>
    <row r="783" ht="15.75" customHeight="1">
      <c r="A783" s="43"/>
    </row>
    <row r="784" ht="15.75" customHeight="1">
      <c r="A784" s="43"/>
    </row>
    <row r="785" ht="15.75" customHeight="1">
      <c r="A785" s="43"/>
    </row>
    <row r="786" ht="15.75" customHeight="1">
      <c r="A786" s="43"/>
    </row>
    <row r="787" ht="15.75" customHeight="1">
      <c r="A787" s="43"/>
    </row>
    <row r="788" ht="15.75" customHeight="1">
      <c r="A788" s="43"/>
    </row>
    <row r="789" ht="15.75" customHeight="1">
      <c r="A789" s="43"/>
    </row>
    <row r="790" ht="15.75" customHeight="1">
      <c r="A790" s="43"/>
    </row>
    <row r="791" ht="15.75" customHeight="1">
      <c r="A791" s="43"/>
    </row>
    <row r="792" ht="15.75" customHeight="1">
      <c r="A792" s="43"/>
    </row>
    <row r="793" ht="15.75" customHeight="1">
      <c r="A793" s="43"/>
    </row>
    <row r="794" ht="15.75" customHeight="1">
      <c r="A794" s="43"/>
    </row>
    <row r="795" ht="15.75" customHeight="1">
      <c r="A795" s="43"/>
    </row>
    <row r="796" ht="15.75" customHeight="1">
      <c r="A796" s="43"/>
    </row>
    <row r="797" ht="15.75" customHeight="1">
      <c r="A797" s="43"/>
    </row>
    <row r="798" ht="15.75" customHeight="1">
      <c r="A798" s="43"/>
    </row>
    <row r="799" ht="15.75" customHeight="1">
      <c r="A799" s="43"/>
    </row>
    <row r="800" ht="15.75" customHeight="1">
      <c r="A800" s="43"/>
    </row>
    <row r="801" ht="15.75" customHeight="1">
      <c r="A801" s="43"/>
    </row>
    <row r="802" ht="15.75" customHeight="1">
      <c r="A802" s="43"/>
    </row>
    <row r="803" ht="15.75" customHeight="1">
      <c r="A803" s="43"/>
    </row>
    <row r="804" ht="15.75" customHeight="1">
      <c r="A804" s="43"/>
    </row>
    <row r="805" ht="15.75" customHeight="1">
      <c r="A805" s="43"/>
    </row>
    <row r="806" ht="15.75" customHeight="1">
      <c r="A806" s="43"/>
    </row>
    <row r="807" ht="15.75" customHeight="1">
      <c r="A807" s="43"/>
    </row>
    <row r="808" ht="15.75" customHeight="1">
      <c r="A808" s="43"/>
    </row>
    <row r="809" ht="15.75" customHeight="1">
      <c r="A809" s="43"/>
    </row>
    <row r="810" ht="15.75" customHeight="1">
      <c r="A810" s="43"/>
    </row>
    <row r="811" ht="15.75" customHeight="1">
      <c r="A811" s="43"/>
    </row>
    <row r="812" ht="15.75" customHeight="1">
      <c r="A812" s="43"/>
    </row>
    <row r="813" ht="15.75" customHeight="1">
      <c r="A813" s="43"/>
    </row>
    <row r="814" ht="15.75" customHeight="1">
      <c r="A814" s="43"/>
    </row>
    <row r="815" ht="15.75" customHeight="1">
      <c r="A815" s="43"/>
    </row>
    <row r="816" ht="15.75" customHeight="1">
      <c r="A816" s="43"/>
    </row>
    <row r="817" ht="15.75" customHeight="1">
      <c r="A817" s="43"/>
    </row>
    <row r="818" ht="15.75" customHeight="1">
      <c r="A818" s="43"/>
    </row>
    <row r="819" ht="15.75" customHeight="1">
      <c r="A819" s="43"/>
    </row>
    <row r="820" ht="15.75" customHeight="1">
      <c r="A820" s="43"/>
    </row>
    <row r="821" ht="15.75" customHeight="1">
      <c r="A821" s="43"/>
    </row>
    <row r="822" ht="15.75" customHeight="1">
      <c r="A822" s="43"/>
    </row>
    <row r="823" ht="15.75" customHeight="1">
      <c r="A823" s="43"/>
    </row>
    <row r="824" ht="15.75" customHeight="1">
      <c r="A824" s="43"/>
    </row>
    <row r="825" ht="15.75" customHeight="1">
      <c r="A825" s="43"/>
    </row>
    <row r="826" ht="15.75" customHeight="1">
      <c r="A826" s="43"/>
    </row>
    <row r="827" ht="15.75" customHeight="1">
      <c r="A827" s="43"/>
    </row>
    <row r="828" ht="15.75" customHeight="1">
      <c r="A828" s="43"/>
    </row>
    <row r="829" ht="15.75" customHeight="1">
      <c r="A829" s="43"/>
    </row>
    <row r="830" ht="15.75" customHeight="1">
      <c r="A830" s="43"/>
    </row>
    <row r="831" ht="15.75" customHeight="1">
      <c r="A831" s="43"/>
    </row>
    <row r="832" ht="15.75" customHeight="1">
      <c r="A832" s="43"/>
    </row>
    <row r="833" ht="15.75" customHeight="1">
      <c r="A833" s="43"/>
    </row>
    <row r="834" ht="15.75" customHeight="1">
      <c r="A834" s="43"/>
    </row>
    <row r="835" ht="15.75" customHeight="1">
      <c r="A835" s="43"/>
    </row>
    <row r="836" ht="15.75" customHeight="1">
      <c r="A836" s="43"/>
    </row>
    <row r="837" ht="15.75" customHeight="1">
      <c r="A837" s="43"/>
    </row>
    <row r="838" ht="15.75" customHeight="1">
      <c r="A838" s="43"/>
    </row>
    <row r="839" ht="15.75" customHeight="1">
      <c r="A839" s="43"/>
    </row>
    <row r="840" ht="15.75" customHeight="1">
      <c r="A840" s="43"/>
    </row>
    <row r="841" ht="15.75" customHeight="1">
      <c r="A841" s="43"/>
    </row>
    <row r="842" ht="15.75" customHeight="1">
      <c r="A842" s="43"/>
    </row>
    <row r="843" ht="15.75" customHeight="1">
      <c r="A843" s="43"/>
    </row>
    <row r="844" ht="15.75" customHeight="1">
      <c r="A844" s="43"/>
    </row>
    <row r="845" ht="15.75" customHeight="1">
      <c r="A845" s="43"/>
    </row>
    <row r="846" ht="15.75" customHeight="1">
      <c r="A846" s="43"/>
    </row>
    <row r="847" ht="15.75" customHeight="1">
      <c r="A847" s="43"/>
    </row>
    <row r="848" ht="15.75" customHeight="1">
      <c r="A848" s="43"/>
    </row>
    <row r="849" ht="15.75" customHeight="1">
      <c r="A849" s="43"/>
    </row>
    <row r="850" ht="15.75" customHeight="1">
      <c r="A850" s="43"/>
    </row>
    <row r="851" ht="15.75" customHeight="1">
      <c r="A851" s="43"/>
    </row>
    <row r="852" ht="15.75" customHeight="1">
      <c r="A852" s="43"/>
    </row>
    <row r="853" ht="15.75" customHeight="1">
      <c r="A853" s="43"/>
    </row>
    <row r="854" ht="15.75" customHeight="1">
      <c r="A854" s="43"/>
    </row>
    <row r="855" ht="15.75" customHeight="1">
      <c r="A855" s="43"/>
    </row>
    <row r="856" ht="15.75" customHeight="1">
      <c r="A856" s="43"/>
    </row>
    <row r="857" ht="15.75" customHeight="1">
      <c r="A857" s="43"/>
    </row>
    <row r="858" ht="15.75" customHeight="1">
      <c r="A858" s="43"/>
    </row>
    <row r="859" ht="15.75" customHeight="1">
      <c r="A859" s="43"/>
    </row>
    <row r="860" ht="15.75" customHeight="1">
      <c r="A860" s="43"/>
    </row>
    <row r="861" ht="15.75" customHeight="1">
      <c r="A861" s="43"/>
    </row>
    <row r="862" ht="15.75" customHeight="1">
      <c r="A862" s="43"/>
    </row>
    <row r="863" ht="15.75" customHeight="1">
      <c r="A863" s="43"/>
    </row>
    <row r="864" ht="15.75" customHeight="1">
      <c r="A864" s="43"/>
    </row>
    <row r="865" ht="15.75" customHeight="1">
      <c r="A865" s="43"/>
    </row>
    <row r="866" ht="15.75" customHeight="1">
      <c r="A866" s="43"/>
    </row>
    <row r="867" ht="15.75" customHeight="1">
      <c r="A867" s="43"/>
    </row>
    <row r="868" ht="15.75" customHeight="1">
      <c r="A868" s="43"/>
    </row>
    <row r="869" ht="15.75" customHeight="1">
      <c r="A869" s="43"/>
    </row>
    <row r="870" ht="15.75" customHeight="1">
      <c r="A870" s="43"/>
    </row>
    <row r="871" ht="15.75" customHeight="1">
      <c r="A871" s="43"/>
    </row>
    <row r="872" ht="15.75" customHeight="1">
      <c r="A872" s="43"/>
    </row>
    <row r="873" ht="15.75" customHeight="1">
      <c r="A873" s="43"/>
    </row>
    <row r="874" ht="15.75" customHeight="1">
      <c r="A874" s="43"/>
    </row>
    <row r="875" ht="15.75" customHeight="1">
      <c r="A875" s="43"/>
    </row>
    <row r="876" ht="15.75" customHeight="1">
      <c r="A876" s="43"/>
    </row>
    <row r="877" ht="15.75" customHeight="1">
      <c r="A877" s="43"/>
    </row>
    <row r="878" ht="15.75" customHeight="1">
      <c r="A878" s="43"/>
    </row>
    <row r="879" ht="15.75" customHeight="1">
      <c r="A879" s="43"/>
    </row>
    <row r="880" ht="15.75" customHeight="1">
      <c r="A880" s="43"/>
    </row>
    <row r="881" ht="15.75" customHeight="1">
      <c r="A881" s="43"/>
    </row>
    <row r="882" ht="15.75" customHeight="1">
      <c r="A882" s="43"/>
    </row>
    <row r="883" ht="15.75" customHeight="1">
      <c r="A883" s="43"/>
    </row>
    <row r="884" ht="15.75" customHeight="1">
      <c r="A884" s="43"/>
    </row>
    <row r="885" ht="15.75" customHeight="1">
      <c r="A885" s="43"/>
    </row>
    <row r="886" ht="15.75" customHeight="1">
      <c r="A886" s="43"/>
    </row>
    <row r="887" ht="15.75" customHeight="1">
      <c r="A887" s="43"/>
    </row>
    <row r="888" ht="15.75" customHeight="1">
      <c r="A888" s="43"/>
    </row>
    <row r="889" ht="15.75" customHeight="1">
      <c r="A889" s="43"/>
    </row>
    <row r="890" ht="15.75" customHeight="1">
      <c r="A890" s="43"/>
    </row>
    <row r="891" ht="15.75" customHeight="1">
      <c r="A891" s="43"/>
    </row>
    <row r="892" ht="15.75" customHeight="1">
      <c r="A892" s="43"/>
    </row>
    <row r="893" ht="15.75" customHeight="1">
      <c r="A893" s="43"/>
    </row>
    <row r="894" ht="15.75" customHeight="1">
      <c r="A894" s="43"/>
    </row>
    <row r="895" ht="15.75" customHeight="1">
      <c r="A895" s="43"/>
    </row>
    <row r="896" ht="15.75" customHeight="1">
      <c r="A896" s="43"/>
    </row>
    <row r="897" ht="15.75" customHeight="1">
      <c r="A897" s="43"/>
    </row>
    <row r="898" ht="15.75" customHeight="1">
      <c r="A898" s="43"/>
    </row>
    <row r="899" ht="15.75" customHeight="1">
      <c r="A899" s="43"/>
    </row>
    <row r="900" ht="15.75" customHeight="1">
      <c r="A900" s="43"/>
    </row>
    <row r="901" ht="15.75" customHeight="1">
      <c r="A901" s="43"/>
    </row>
    <row r="902" ht="15.75" customHeight="1">
      <c r="A902" s="43"/>
    </row>
    <row r="903" ht="15.75" customHeight="1">
      <c r="A903" s="43"/>
    </row>
    <row r="904" ht="15.75" customHeight="1">
      <c r="A904" s="43"/>
    </row>
    <row r="905" ht="15.75" customHeight="1">
      <c r="A905" s="43"/>
    </row>
    <row r="906" ht="15.75" customHeight="1">
      <c r="A906" s="43"/>
    </row>
    <row r="907" ht="15.75" customHeight="1">
      <c r="A907" s="43"/>
    </row>
    <row r="908" ht="15.75" customHeight="1">
      <c r="A908" s="43"/>
    </row>
    <row r="909" ht="15.75" customHeight="1">
      <c r="A909" s="43"/>
    </row>
    <row r="910" ht="15.75" customHeight="1">
      <c r="A910" s="43"/>
    </row>
    <row r="911" ht="15.75" customHeight="1">
      <c r="A911" s="43"/>
    </row>
    <row r="912" ht="15.75" customHeight="1">
      <c r="A912" s="43"/>
    </row>
    <row r="913" ht="15.75" customHeight="1">
      <c r="A913" s="43"/>
    </row>
    <row r="914" ht="15.75" customHeight="1">
      <c r="A914" s="43"/>
    </row>
    <row r="915" ht="15.75" customHeight="1">
      <c r="A915" s="43"/>
    </row>
    <row r="916" ht="15.75" customHeight="1">
      <c r="A916" s="43"/>
    </row>
    <row r="917" ht="15.75" customHeight="1">
      <c r="A917" s="43"/>
    </row>
    <row r="918" ht="15.75" customHeight="1">
      <c r="A918" s="43"/>
    </row>
    <row r="919" ht="15.75" customHeight="1">
      <c r="A919" s="43"/>
    </row>
    <row r="920" ht="15.75" customHeight="1">
      <c r="A920" s="43"/>
    </row>
    <row r="921" ht="15.75" customHeight="1">
      <c r="A921" s="43"/>
    </row>
    <row r="922" ht="15.75" customHeight="1">
      <c r="A922" s="43"/>
    </row>
    <row r="923" ht="15.75" customHeight="1">
      <c r="A923" s="43"/>
    </row>
    <row r="924" ht="15.75" customHeight="1">
      <c r="A924" s="43"/>
    </row>
    <row r="925" ht="15.75" customHeight="1">
      <c r="A925" s="43"/>
    </row>
    <row r="926" ht="15.75" customHeight="1">
      <c r="A926" s="43"/>
    </row>
    <row r="927" ht="15.75" customHeight="1">
      <c r="A927" s="43"/>
    </row>
    <row r="928" ht="15.75" customHeight="1">
      <c r="A928" s="43"/>
    </row>
    <row r="929" ht="15.75" customHeight="1">
      <c r="A929" s="43"/>
    </row>
    <row r="930" ht="15.75" customHeight="1">
      <c r="A930" s="43"/>
    </row>
    <row r="931" ht="15.75" customHeight="1">
      <c r="A931" s="43"/>
    </row>
    <row r="932" ht="15.75" customHeight="1">
      <c r="A932" s="43"/>
    </row>
    <row r="933" ht="15.75" customHeight="1">
      <c r="A933" s="43"/>
    </row>
    <row r="934" ht="15.75" customHeight="1">
      <c r="A934" s="43"/>
    </row>
    <row r="935" ht="15.75" customHeight="1">
      <c r="A935" s="43"/>
    </row>
    <row r="936" ht="15.75" customHeight="1">
      <c r="A936" s="43"/>
    </row>
    <row r="937" ht="15.75" customHeight="1">
      <c r="A937" s="43"/>
    </row>
    <row r="938" ht="15.75" customHeight="1">
      <c r="A938" s="43"/>
    </row>
    <row r="939" ht="15.75" customHeight="1">
      <c r="A939" s="43"/>
    </row>
    <row r="940" ht="15.75" customHeight="1">
      <c r="A940" s="43"/>
    </row>
    <row r="941" ht="15.75" customHeight="1">
      <c r="A941" s="43"/>
    </row>
    <row r="942" ht="15.75" customHeight="1">
      <c r="A942" s="43"/>
    </row>
    <row r="943" ht="15.75" customHeight="1">
      <c r="A943" s="43"/>
    </row>
    <row r="944" ht="15.75" customHeight="1">
      <c r="A944" s="43"/>
    </row>
    <row r="945" ht="15.75" customHeight="1">
      <c r="A945" s="43"/>
    </row>
    <row r="946" ht="15.75" customHeight="1">
      <c r="A946" s="43"/>
    </row>
    <row r="947" ht="15.75" customHeight="1">
      <c r="A947" s="43"/>
    </row>
    <row r="948" ht="15.75" customHeight="1">
      <c r="A948" s="43"/>
    </row>
    <row r="949" ht="15.75" customHeight="1">
      <c r="A949" s="43"/>
    </row>
    <row r="950" ht="15.75" customHeight="1">
      <c r="A950" s="43"/>
    </row>
    <row r="951" ht="15.75" customHeight="1">
      <c r="A951" s="43"/>
    </row>
    <row r="952" ht="15.75" customHeight="1">
      <c r="A952" s="43"/>
    </row>
    <row r="953" ht="15.75" customHeight="1">
      <c r="A953" s="43"/>
    </row>
    <row r="954" ht="15.75" customHeight="1">
      <c r="A954" s="43"/>
    </row>
    <row r="955" ht="15.75" customHeight="1">
      <c r="A955" s="43"/>
    </row>
    <row r="956" ht="15.75" customHeight="1">
      <c r="A956" s="43"/>
    </row>
    <row r="957" ht="15.75" customHeight="1">
      <c r="A957" s="43"/>
    </row>
    <row r="958" ht="15.75" customHeight="1">
      <c r="A958" s="43"/>
    </row>
    <row r="959" ht="15.75" customHeight="1">
      <c r="A959" s="43"/>
    </row>
    <row r="960" ht="15.75" customHeight="1">
      <c r="A960" s="43"/>
    </row>
    <row r="961" ht="15.75" customHeight="1">
      <c r="A961" s="43"/>
    </row>
    <row r="962" ht="15.75" customHeight="1">
      <c r="A962" s="43"/>
    </row>
    <row r="963" ht="15.75" customHeight="1">
      <c r="A963" s="43"/>
    </row>
    <row r="964" ht="15.75" customHeight="1">
      <c r="A964" s="43"/>
    </row>
    <row r="965" ht="15.75" customHeight="1">
      <c r="A965" s="43"/>
    </row>
    <row r="966" ht="15.75" customHeight="1">
      <c r="A966" s="43"/>
    </row>
    <row r="967" ht="15.75" customHeight="1">
      <c r="A967" s="43"/>
    </row>
    <row r="968" ht="15.75" customHeight="1">
      <c r="A968" s="43"/>
    </row>
    <row r="969" ht="15.75" customHeight="1">
      <c r="A969" s="43"/>
    </row>
    <row r="970" ht="15.75" customHeight="1">
      <c r="A970" s="43"/>
    </row>
    <row r="971" ht="15.75" customHeight="1">
      <c r="A971" s="43"/>
    </row>
    <row r="972" ht="15.75" customHeight="1">
      <c r="A972" s="43"/>
    </row>
    <row r="973" ht="15.75" customHeight="1">
      <c r="A973" s="43"/>
    </row>
    <row r="974" ht="15.75" customHeight="1">
      <c r="A974" s="43"/>
    </row>
    <row r="975" ht="15.75" customHeight="1">
      <c r="A975" s="43"/>
    </row>
    <row r="976" ht="15.75" customHeight="1">
      <c r="A976" s="43"/>
    </row>
    <row r="977" ht="15.75" customHeight="1">
      <c r="A977" s="43"/>
    </row>
    <row r="978" ht="15.75" customHeight="1">
      <c r="A978" s="43"/>
    </row>
    <row r="979" ht="15.75" customHeight="1">
      <c r="A979" s="43"/>
    </row>
    <row r="980" ht="15.75" customHeight="1">
      <c r="A980" s="43"/>
    </row>
    <row r="981" ht="15.75" customHeight="1">
      <c r="A981" s="43"/>
    </row>
    <row r="982" ht="15.75" customHeight="1">
      <c r="A982" s="43"/>
    </row>
    <row r="983" ht="15.75" customHeight="1">
      <c r="A983" s="43"/>
    </row>
    <row r="984" ht="15.75" customHeight="1">
      <c r="A984" s="43"/>
    </row>
    <row r="985" ht="15.75" customHeight="1">
      <c r="A985" s="43"/>
    </row>
    <row r="986" ht="15.75" customHeight="1">
      <c r="A986" s="43"/>
    </row>
    <row r="987" ht="15.75" customHeight="1">
      <c r="A987" s="43"/>
    </row>
    <row r="988" ht="15.75" customHeight="1">
      <c r="A988" s="43"/>
    </row>
    <row r="989" ht="15.75" customHeight="1">
      <c r="A989" s="43"/>
    </row>
    <row r="990" ht="15.75" customHeight="1">
      <c r="A990" s="43"/>
    </row>
    <row r="991" ht="15.75" customHeight="1">
      <c r="A991" s="43"/>
    </row>
    <row r="992" ht="15.75" customHeight="1">
      <c r="A992" s="43"/>
    </row>
    <row r="993" ht="15.75" customHeight="1">
      <c r="A993" s="43"/>
    </row>
    <row r="994" ht="15.75" customHeight="1">
      <c r="A994" s="43"/>
    </row>
    <row r="995" ht="15.75" customHeight="1">
      <c r="A995" s="43"/>
    </row>
    <row r="996" ht="15.75" customHeight="1">
      <c r="A996" s="43"/>
    </row>
    <row r="997" ht="15.75" customHeight="1">
      <c r="A997" s="43"/>
    </row>
    <row r="998" ht="15.75" customHeight="1">
      <c r="A998" s="43"/>
    </row>
    <row r="999" ht="15.75" customHeight="1">
      <c r="A999" s="43"/>
    </row>
    <row r="1000" ht="15.75" customHeight="1">
      <c r="A1000" s="4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3" t="s">
        <v>6</v>
      </c>
      <c r="B1" s="53" t="s">
        <v>265</v>
      </c>
      <c r="C1" s="53" t="s">
        <v>332</v>
      </c>
      <c r="D1" s="53" t="s">
        <v>283</v>
      </c>
      <c r="E1" s="53" t="s">
        <v>313</v>
      </c>
      <c r="F1" s="53" t="s">
        <v>333</v>
      </c>
      <c r="G1" s="53" t="s">
        <v>272</v>
      </c>
      <c r="H1" s="53" t="s">
        <v>273</v>
      </c>
      <c r="I1" s="53" t="s">
        <v>271</v>
      </c>
    </row>
    <row r="2">
      <c r="A2" s="54" t="s">
        <v>33</v>
      </c>
      <c r="B2" s="55">
        <v>1.0</v>
      </c>
      <c r="C2" s="53">
        <f>ROUND(AVERAGE(IF(IFERROR(AVERAGEIFS(historical_events_FACT!J:J, historical_events_FACT!G:G, A2, historical_events_FACT!C:C, 9, historical_events_FACT!B:B, 2017), 0) &gt; 0,
                  AVERAGEIFS(historical_events_FACT!J:J, historical_events_FACT!G:G, A2, historical_events_FACT!C:C, 9, historical_events_FACT!B:B, 2017),
                  NA()),
              IF(IFERROR(AVERAGEIFS(historical_events_FACT!J:J, historical_events_FACT!G:G, A2, historical_events_FACT!C:C, 9, historical_events_FACT!B:B, 2016), 0) &gt; 0,
                  AVERAGEIFS(historical_events_FACT!J:J, historical_events_FACT!G:G, A2, historical_events_FACT!C:C, 9, historical_events_FACT!B:B, 2016),
                  NA()),
              IF(IFERROR(AVERAGEIFS(historical_events_FACT!J:J, historical_events_FACT!G:G, A2, historical_events_FACT!C:C, 9, historical_events_FACT!B:B, 2015), 0) &gt; 0,
                  AVERAGEIFS(historical_events_FACT!J:J, historical_events_FACT!G:G, A2, historical_events_FACT!C:C, 9, historical_events_FACT!B:B, 2015),
                  NA())), 2)</f>
        <v>10.62</v>
      </c>
      <c r="D2" s="53">
        <v>0.0</v>
      </c>
      <c r="E2" s="53">
        <f t="array" ref="E2">XLOOKUP(A2,'Event 8'!A:A,'Event 8'!I:I)</f>
        <v>33.67</v>
      </c>
      <c r="F2" s="53">
        <f t="array" ref="F2">IF(XLOOKUP(A2,Stances!B:B,Stances!E:E)=1,0,1)</f>
        <v>0</v>
      </c>
      <c r="I2" s="53">
        <f>SUMIFS('2018 Data'!J:J,'2018 Data'!G:G,A2,'2018 Data'!C:C,9)</f>
        <v>41.54</v>
      </c>
    </row>
    <row r="3">
      <c r="A3" s="54" t="s">
        <v>30</v>
      </c>
      <c r="B3" s="55">
        <v>1.0</v>
      </c>
      <c r="C3" s="53">
        <f>ROUND(AVERAGE(IF(IFERROR(AVERAGEIFS(historical_events_FACT!J:J, historical_events_FACT!G:G, A3, historical_events_FACT!C:C, 9, historical_events_FACT!B:B, 2017), 0) &gt; 0,
                  AVERAGEIFS(historical_events_FACT!J:J, historical_events_FACT!G:G, A3, historical_events_FACT!C:C, 9, historical_events_FACT!B:B, 2017),
                  NA()),
              IF(IFERROR(AVERAGEIFS(historical_events_FACT!J:J, historical_events_FACT!G:G, A3, historical_events_FACT!C:C, 9, historical_events_FACT!B:B, 2016), 0) &gt; 0,
                  AVERAGEIFS(historical_events_FACT!J:J, historical_events_FACT!G:G, A3, historical_events_FACT!C:C, 9, historical_events_FACT!B:B, 2016),
                  NA()),
              IF(IFERROR(AVERAGEIFS(historical_events_FACT!J:J, historical_events_FACT!G:G, A3, historical_events_FACT!C:C, 9, historical_events_FACT!B:B, 2015), 0) &gt; 0,
                  AVERAGEIFS(historical_events_FACT!J:J, historical_events_FACT!G:G, A3, historical_events_FACT!C:C, 9, historical_events_FACT!B:B, 2015),
                  NA())), 2)</f>
        <v>15.29</v>
      </c>
      <c r="D3" s="53">
        <v>0.0</v>
      </c>
      <c r="E3" s="53">
        <f t="array" ref="E3">XLOOKUP(A3,'Event 8'!A:A,'Event 8'!I:I)</f>
        <v>35.56</v>
      </c>
      <c r="F3" s="53">
        <f t="array" ref="F3">IF(XLOOKUP(A3,Stances!B:B,Stances!E:E)=1,0,1)</f>
        <v>1</v>
      </c>
      <c r="I3" s="53">
        <f>SUMIFS('2018 Data'!J:J,'2018 Data'!G:G,A3,'2018 Data'!C:C,9)</f>
        <v>63.33</v>
      </c>
    </row>
    <row r="4">
      <c r="A4" s="54" t="s">
        <v>31</v>
      </c>
      <c r="B4" s="55">
        <v>1.0</v>
      </c>
      <c r="C4" s="53">
        <f>ROUND(AVERAGE(IF(IFERROR(AVERAGEIFS(historical_events_FACT!J:J, historical_events_FACT!G:G, A4, historical_events_FACT!C:C, 9, historical_events_FACT!B:B, 2017), 0) &gt; 0,
                  AVERAGEIFS(historical_events_FACT!J:J, historical_events_FACT!G:G, A4, historical_events_FACT!C:C, 9, historical_events_FACT!B:B, 2017),
                  NA()),
              IF(IFERROR(AVERAGEIFS(historical_events_FACT!J:J, historical_events_FACT!G:G, A4, historical_events_FACT!C:C, 9, historical_events_FACT!B:B, 2016), 0) &gt; 0,
                  AVERAGEIFS(historical_events_FACT!J:J, historical_events_FACT!G:G, A4, historical_events_FACT!C:C, 9, historical_events_FACT!B:B, 2016),
                  NA()),
              IF(IFERROR(AVERAGEIFS(historical_events_FACT!J:J, historical_events_FACT!G:G, A4, historical_events_FACT!C:C, 9, historical_events_FACT!B:B, 2015), 0) &gt; 0,
                  AVERAGEIFS(historical_events_FACT!J:J, historical_events_FACT!G:G, A4, historical_events_FACT!C:C, 9, historical_events_FACT!B:B, 2015),
                  NA())), 2)</f>
        <v>12.34</v>
      </c>
      <c r="D4" s="53">
        <v>0.0</v>
      </c>
      <c r="E4" s="53">
        <f t="array" ref="E4">XLOOKUP(A4,'Event 8'!A:A,'Event 8'!I:I)</f>
        <v>32.64</v>
      </c>
      <c r="F4" s="53">
        <f t="array" ref="F4">IF(XLOOKUP(A4,Stances!B:B,Stances!E:E)=1,0,1)</f>
        <v>0</v>
      </c>
      <c r="I4" s="53">
        <f>SUMIFS('2018 Data'!J:J,'2018 Data'!G:G,A4,'2018 Data'!C:C,9)</f>
        <v>88.41</v>
      </c>
    </row>
    <row r="5">
      <c r="A5" s="54" t="s">
        <v>17</v>
      </c>
      <c r="B5" s="55">
        <v>1.0</v>
      </c>
      <c r="C5" s="53">
        <f>ROUND(AVERAGE(IF(IFERROR(AVERAGEIFS(historical_events_FACT!J:J, historical_events_FACT!G:G, A5, historical_events_FACT!C:C, 9, historical_events_FACT!B:B, 2017), 0) &gt; 0,
                  AVERAGEIFS(historical_events_FACT!J:J, historical_events_FACT!G:G, A5, historical_events_FACT!C:C, 9, historical_events_FACT!B:B, 2017),
                  NA()),
              IF(IFERROR(AVERAGEIFS(historical_events_FACT!J:J, historical_events_FACT!G:G, A5, historical_events_FACT!C:C, 9, historical_events_FACT!B:B, 2016), 0) &gt; 0,
                  AVERAGEIFS(historical_events_FACT!J:J, historical_events_FACT!G:G, A5, historical_events_FACT!C:C, 9, historical_events_FACT!B:B, 2016),
                  NA()),
              IF(IFERROR(AVERAGEIFS(historical_events_FACT!J:J, historical_events_FACT!G:G, A5, historical_events_FACT!C:C, 9, historical_events_FACT!B:B, 2015), 0) &gt; 0,
                  AVERAGEIFS(historical_events_FACT!J:J, historical_events_FACT!G:G, A5, historical_events_FACT!C:C, 9, historical_events_FACT!B:B, 2015),
                  NA())), 2)</f>
        <v>10.82</v>
      </c>
      <c r="D5" s="53">
        <v>0.0</v>
      </c>
      <c r="E5" s="53">
        <f t="array" ref="E5">XLOOKUP(A5,'Event 8'!A:A,'Event 8'!I:I)</f>
        <v>14.7</v>
      </c>
      <c r="F5" s="53">
        <f t="array" ref="F5">IF(XLOOKUP(A5,Stances!B:B,Stances!E:E)=1,0,1)</f>
        <v>1</v>
      </c>
      <c r="I5" s="53">
        <f>SUMIFS('2018 Data'!J:J,'2018 Data'!G:G,A5,'2018 Data'!C:C,9)</f>
        <v>27.24</v>
      </c>
    </row>
    <row r="6">
      <c r="A6" s="54" t="s">
        <v>57</v>
      </c>
      <c r="B6" s="55">
        <v>1.0</v>
      </c>
      <c r="C6" s="53">
        <f>ROUND(AVERAGE(IF(IFERROR(AVERAGEIFS(historical_events_FACT!J:J, historical_events_FACT!G:G, A6, historical_events_FACT!C:C, 9, historical_events_FACT!B:B, 2017), 0) &gt; 0,
                  AVERAGEIFS(historical_events_FACT!J:J, historical_events_FACT!G:G, A6, historical_events_FACT!C:C, 9, historical_events_FACT!B:B, 2017),
                  NA()),              IF(IFERROR(AVERAGEIFS(historical_events_FACT!J:J, historical_events_FACT!G:G, A6, historical_events_FACT!C:C, 9, historical_events_FACT!B:B, 2015), 0) &gt; 0,
                  AVERAGEIFS(historical_events_FACT!J:J, historical_events_FACT!G:G, A6, historical_events_FACT!C:C, 9, historical_events_FACT!B:B, 2015),
                  NA())), 2)</f>
        <v>13.02</v>
      </c>
      <c r="D6" s="53">
        <v>0.0</v>
      </c>
      <c r="E6" s="53">
        <f t="array" ref="E6">XLOOKUP(A6,'Event 8'!A:A,'Event 8'!I:I)</f>
        <v>31.53</v>
      </c>
      <c r="F6" s="53">
        <f t="array" ref="F6">IF(XLOOKUP(A6,Stances!B:B,Stances!E:E)=1,0,1)</f>
        <v>1</v>
      </c>
      <c r="I6" s="53">
        <f>SUMIFS('2018 Data'!J:J,'2018 Data'!G:G,A6,'2018 Data'!C:C,9)</f>
        <v>22.73</v>
      </c>
    </row>
    <row r="7">
      <c r="A7" s="54" t="s">
        <v>28</v>
      </c>
      <c r="B7" s="55">
        <v>1.0</v>
      </c>
      <c r="C7" s="53">
        <f>ROUND(AVERAGE(IF(IFERROR(AVERAGEIFS(historical_events_FACT!J:J, historical_events_FACT!G:G, A7, historical_events_FACT!C:C, 9, historical_events_FACT!B:B, 2017), 0) &gt; 0,
                  AVERAGEIFS(historical_events_FACT!J:J, historical_events_FACT!G:G, A7, historical_events_FACT!C:C, 9, historical_events_FACT!B:B, 2017),
                  NA()),
              IF(IFERROR(AVERAGEIFS(historical_events_FACT!J:J, historical_events_FACT!G:G, A7, historical_events_FACT!C:C, 9, historical_events_FACT!B:B, 2016), 0) &gt; 0,
                  AVERAGEIFS(historical_events_FACT!J:J, historical_events_FACT!G:G, A7, historical_events_FACT!C:C, 9, historical_events_FACT!B:B, 2016),
                  NA()),
              ),2)</f>
        <v>8.29</v>
      </c>
      <c r="D7" s="53">
        <v>0.0</v>
      </c>
      <c r="E7" s="53">
        <f t="array" ref="E7">XLOOKUP(A7,'Event 8'!A:A,'Event 8'!I:I)</f>
        <v>15.03</v>
      </c>
      <c r="F7" s="53">
        <f t="array" ref="F7">IF(XLOOKUP(A7,Stances!B:B,Stances!E:E)=1,0,1)</f>
        <v>0</v>
      </c>
      <c r="I7" s="53">
        <f>SUMIFS('2018 Data'!J:J,'2018 Data'!G:G,A7,'2018 Data'!C:C,9)</f>
        <v>49.59</v>
      </c>
    </row>
    <row r="8">
      <c r="A8" s="54" t="s">
        <v>43</v>
      </c>
      <c r="B8" s="55">
        <v>1.0</v>
      </c>
      <c r="C8" s="53">
        <v>12.6</v>
      </c>
      <c r="D8" s="53">
        <v>0.0</v>
      </c>
      <c r="E8" s="53">
        <f t="array" ref="E8">XLOOKUP(A8,'Event 8'!A:A,'Event 8'!I:I)</f>
        <v>13.13</v>
      </c>
      <c r="F8" s="53">
        <f t="array" ref="F8">IF(XLOOKUP(A8,Stances!B:B,Stances!E:E)=1,0,1)</f>
        <v>0</v>
      </c>
      <c r="I8" s="53">
        <f>SUMIFS('2018 Data'!J:J,'2018 Data'!G:G,A8,'2018 Data'!C:C,9)</f>
        <v>14.83</v>
      </c>
    </row>
    <row r="9">
      <c r="A9" s="54" t="s">
        <v>32</v>
      </c>
      <c r="B9" s="55">
        <v>1.0</v>
      </c>
      <c r="C9" s="53">
        <f>ROUND(AVERAGE(IF(IFERROR(AVERAGEIFS(historical_events_FACT!J:J, historical_events_FACT!G:G, A9, historical_events_FACT!C:C, 9, historical_events_FACT!B:B, 2017), 0) &gt; 0,
                  AVERAGEIFS(historical_events_FACT!J:J, historical_events_FACT!G:G, A9, historical_events_FACT!C:C, 9, historical_events_FACT!B:B, 2017),
                  NA()),
              IF(IFERROR(AVERAGEIFS(historical_events_FACT!J:J, historical_events_FACT!G:G, A9, historical_events_FACT!C:C, 9, historical_events_FACT!B:B, 2016), 0) &gt; 0,
                  AVERAGEIFS(historical_events_FACT!J:J, historical_events_FACT!G:G, A9, historical_events_FACT!C:C, 9, historical_events_FACT!B:B, 2016),
                  NA()),
              IF(IFERROR(AVERAGEIFS(historical_events_FACT!J:J, historical_events_FACT!G:G, A9, historical_events_FACT!C:C, 9, historical_events_FACT!B:B, 2015), 0) &gt; 0,
                  AVERAGEIFS(historical_events_FACT!J:J, historical_events_FACT!G:G, A9, historical_events_FACT!C:C, 9, historical_events_FACT!B:B, 2015),
                  NA())), 2)</f>
        <v>12.78</v>
      </c>
      <c r="D9" s="53">
        <v>0.0</v>
      </c>
      <c r="E9" s="53">
        <f t="array" ref="E9">XLOOKUP(A9,'Event 8'!A:A,'Event 8'!I:I)</f>
        <v>15.03</v>
      </c>
      <c r="F9" s="53">
        <f t="array" ref="F9">IF(XLOOKUP(A9,Stances!B:B,Stances!E:E)=1,0,1)</f>
        <v>0</v>
      </c>
      <c r="I9" s="53">
        <f>SUMIFS('2018 Data'!J:J,'2018 Data'!G:G,A9,'2018 Data'!C:C,9)</f>
        <v>29.81</v>
      </c>
    </row>
    <row r="10">
      <c r="A10" s="54" t="s">
        <v>53</v>
      </c>
      <c r="B10" s="55">
        <v>2.0</v>
      </c>
      <c r="C10" s="53">
        <v>9.57</v>
      </c>
      <c r="D10" s="53">
        <v>0.0</v>
      </c>
      <c r="E10" s="53">
        <f t="array" ref="E10">XLOOKUP(A10,'Event 8'!A:A,'Event 8'!I:I)</f>
        <v>32.6</v>
      </c>
      <c r="F10" s="53">
        <f t="array" ref="F10">IF(XLOOKUP(A10,Stances!B:B,Stances!E:E)=1,0,1)</f>
        <v>0</v>
      </c>
      <c r="I10" s="53">
        <f>SUMIFS('2018 Data'!J:J,'2018 Data'!G:G,A10,'2018 Data'!C:C,9)</f>
        <v>17.23</v>
      </c>
    </row>
    <row r="11">
      <c r="A11" s="54" t="s">
        <v>27</v>
      </c>
      <c r="B11" s="55">
        <v>2.0</v>
      </c>
      <c r="C11" s="53">
        <f>ROUND(AVERAGE(IF(IFERROR(AVERAGEIFS(historical_events_FACT!J:J, historical_events_FACT!G:G, A11, historical_events_FACT!C:C, 9, historical_events_FACT!B:B, 2017), 0) &gt; 0,
                  AVERAGEIFS(historical_events_FACT!J:J, historical_events_FACT!G:G, A11, historical_events_FACT!C:C, 9, historical_events_FACT!B:B, 2017),
                  NA()),
              IF(IFERROR(AVERAGEIFS(historical_events_FACT!J:J, historical_events_FACT!G:G, A11, historical_events_FACT!C:C, 9, historical_events_FACT!B:B, 2016), 0) &gt; 0,
                  AVERAGEIFS(historical_events_FACT!J:J, historical_events_FACT!G:G, A11, historical_events_FACT!C:C, 9, historical_events_FACT!B:B, 2016),
                  NA()),
              IF(IFERROR(AVERAGEIFS(historical_events_FACT!J:J, historical_events_FACT!G:G, A11, historical_events_FACT!C:C, 9, historical_events_FACT!B:B, 2015), 0) &gt; 0,
                  AVERAGEIFS(historical_events_FACT!J:J, historical_events_FACT!G:G, A11, historical_events_FACT!C:C, 9, historical_events_FACT!B:B, 2015),
                  NA())), 2)</f>
        <v>9.59</v>
      </c>
      <c r="D11" s="53">
        <v>1.0</v>
      </c>
      <c r="E11" s="53">
        <f t="array" ref="E11">XLOOKUP(A11,'Event 8'!A:A,'Event 8'!I:I)</f>
        <v>14.27</v>
      </c>
      <c r="F11" s="53">
        <f t="array" ref="F11">IF(XLOOKUP(A11,Stances!B:B,Stances!E:E)=1,0,1)</f>
        <v>0</v>
      </c>
      <c r="I11" s="53">
        <f>SUMIFS('2018 Data'!J:J,'2018 Data'!G:G,A11,'2018 Data'!C:C,9)</f>
        <v>20.9</v>
      </c>
    </row>
    <row r="12">
      <c r="A12" s="54" t="s">
        <v>46</v>
      </c>
      <c r="B12" s="55">
        <v>2.0</v>
      </c>
      <c r="C12" s="53">
        <v>12.6</v>
      </c>
      <c r="D12" s="53">
        <v>0.0</v>
      </c>
      <c r="E12" s="53">
        <f t="array" ref="E12">XLOOKUP(A12,'Event 8'!A:A,'Event 8'!I:I)</f>
        <v>13.3</v>
      </c>
      <c r="F12" s="53">
        <f t="array" ref="F12">IF(XLOOKUP(A12,Stances!B:B,Stances!E:E)=1,0,1)</f>
        <v>0</v>
      </c>
      <c r="I12" s="53">
        <f>SUMIFS('2018 Data'!J:J,'2018 Data'!G:G,A12,'2018 Data'!C:C,9)</f>
        <v>55.02</v>
      </c>
    </row>
    <row r="13">
      <c r="A13" s="54" t="s">
        <v>231</v>
      </c>
      <c r="B13" s="55">
        <v>2.0</v>
      </c>
      <c r="C13" s="53">
        <v>12.6</v>
      </c>
      <c r="D13" s="53">
        <v>0.0</v>
      </c>
      <c r="E13" s="53">
        <f t="array" ref="E13">XLOOKUP(A13,'Event 8'!A:A,'Event 8'!I:I)</f>
        <v>13.1</v>
      </c>
      <c r="F13" s="53">
        <f t="array" ref="F13">IF(XLOOKUP(A13,Stances!B:B,Stances!E:E)=1,0,1)</f>
        <v>0</v>
      </c>
      <c r="I13" s="53">
        <f>SUMIFS('2018 Data'!J:J,'2018 Data'!G:G,A13,'2018 Data'!C:C,9)</f>
        <v>45.68</v>
      </c>
    </row>
    <row r="14">
      <c r="A14" s="54" t="s">
        <v>50</v>
      </c>
      <c r="B14" s="55">
        <v>2.0</v>
      </c>
      <c r="C14" s="53">
        <f>ROUND(AVERAGE(IF(IFERROR(AVERAGEIFS(historical_events_FACT!J:J, historical_events_FACT!G:G, A14, historical_events_FACT!C:C, 9, historical_events_FACT!B:B, 2017), 0) &gt; 0,
                  AVERAGEIFS(historical_events_FACT!J:J, historical_events_FACT!G:G, A14, historical_events_FACT!C:C, 9, historical_events_FACT!B:B, 2017),
                  NA()),
              IF(IFERROR(AVERAGEIFS(historical_events_FACT!J:J, historical_events_FACT!G:G, A14, historical_events_FACT!C:C, 9, historical_events_FACT!B:B, 2016), 0) &gt; 0,
                  AVERAGEIFS(historical_events_FACT!J:J, historical_events_FACT!G:G, A14, historical_events_FACT!C:C, 9, historical_events_FACT!B:B, 2016),
                  NA()),
              IF(IFERROR(AVERAGEIFS(historical_events_FACT!J:J, historical_events_FACT!G:G, A14, historical_events_FACT!C:C, 9, historical_events_FACT!B:B, 2015), 0) &gt; 0,
                  AVERAGEIFS(historical_events_FACT!J:J, historical_events_FACT!G:G, A14, historical_events_FACT!C:C, 9, historical_events_FACT!B:B, 2015),
                  NA())), 2)</f>
        <v>10.88</v>
      </c>
      <c r="D14" s="53">
        <v>1.0</v>
      </c>
      <c r="E14" s="53">
        <f t="array" ref="E14">XLOOKUP(A14,'Event 8'!A:A,'Event 8'!I:I)</f>
        <v>13.37</v>
      </c>
      <c r="F14" s="53">
        <f t="array" ref="F14">IF(XLOOKUP(A14,Stances!B:B,Stances!E:E)=1,0,1)</f>
        <v>0</v>
      </c>
      <c r="I14" s="53">
        <f>SUMIFS('2018 Data'!J:J,'2018 Data'!G:G,A14,'2018 Data'!C:C,9)</f>
        <v>15.4</v>
      </c>
    </row>
    <row r="15">
      <c r="A15" s="54" t="s">
        <v>52</v>
      </c>
      <c r="B15" s="55">
        <v>2.0</v>
      </c>
      <c r="C15" s="53">
        <v>10.6</v>
      </c>
      <c r="D15" s="53">
        <v>0.0</v>
      </c>
      <c r="E15" s="53">
        <f t="array" ref="E15">XLOOKUP(A15,'Event 8'!A:A,'Event 8'!I:I)</f>
        <v>15</v>
      </c>
      <c r="F15" s="53">
        <f t="array" ref="F15">IF(XLOOKUP(A15,Stances!B:B,Stances!E:E)=1,0,1)</f>
        <v>0</v>
      </c>
      <c r="I15" s="53">
        <f>SUMIFS('2018 Data'!J:J,'2018 Data'!G:G,A15,'2018 Data'!C:C,9)</f>
        <v>75.59</v>
      </c>
    </row>
    <row r="16">
      <c r="A16" s="54" t="s">
        <v>229</v>
      </c>
      <c r="B16" s="55">
        <v>2.0</v>
      </c>
      <c r="C16" s="53">
        <v>12.6</v>
      </c>
      <c r="D16" s="53">
        <v>0.0</v>
      </c>
      <c r="E16" s="53">
        <f t="array" ref="E16">XLOOKUP(A16,'Event 8'!A:A,'Event 8'!I:I)</f>
        <v>14.54</v>
      </c>
      <c r="F16" s="53">
        <f t="array" ref="F16">IF(XLOOKUP(A16,Stances!B:B,Stances!E:E)=1,0,1)</f>
        <v>0</v>
      </c>
      <c r="I16" s="53">
        <f>SUMIFS('2018 Data'!J:J,'2018 Data'!G:G,A16,'2018 Data'!C:C,9)</f>
        <v>26.57</v>
      </c>
    </row>
    <row r="17">
      <c r="A17" s="54" t="s">
        <v>224</v>
      </c>
      <c r="B17" s="55">
        <v>2.0</v>
      </c>
      <c r="C17" s="53">
        <v>12.6</v>
      </c>
      <c r="D17" s="53">
        <v>0.0</v>
      </c>
      <c r="E17" s="53">
        <f t="array" ref="E17">XLOOKUP(A17,'Event 8'!A:A,'Event 8'!I:I)</f>
        <v>14.33</v>
      </c>
      <c r="F17" s="53">
        <f t="array" ref="F17">IF(XLOOKUP(A17,Stances!B:B,Stances!E:E)=1,0,1)</f>
        <v>0</v>
      </c>
      <c r="I17" s="53">
        <f>SUMIFS('2018 Data'!J:J,'2018 Data'!G:G,A17,'2018 Data'!C:C,9)</f>
        <v>35.83</v>
      </c>
    </row>
    <row r="18">
      <c r="A18" s="54" t="s">
        <v>47</v>
      </c>
      <c r="B18" s="55">
        <v>2.0</v>
      </c>
      <c r="C18" s="53">
        <f>ROUND(AVERAGE(IF(IFERROR(AVERAGEIFS(historical_events_FACT!J:J, historical_events_FACT!G:G, A18, historical_events_FACT!C:C, 9, historical_events_FACT!B:B, 2017), 0) &gt; 0,
                  AVERAGEIFS(historical_events_FACT!J:J, historical_events_FACT!G:G, A18, historical_events_FACT!C:C, 9, historical_events_FACT!B:B, 2017),
                  NA()),
              IF(IFERROR(AVERAGEIFS(historical_events_FACT!J:J, historical_events_FACT!G:G, A18, historical_events_FACT!C:C, 9, historical_events_FACT!B:B, 2016), 0) &gt; 0,
                  AVERAGEIFS(historical_events_FACT!J:J, historical_events_FACT!G:G, A18, historical_events_FACT!C:C, 9, historical_events_FACT!B:B, 2016),
                  NA()),
              IF(IFERROR(AVERAGEIFS(historical_events_FACT!J:J, historical_events_FACT!G:G, A18, historical_events_FACT!C:C, 9, historical_events_FACT!B:B, 2015), 0) &gt; 0,
                  AVERAGEIFS(historical_events_FACT!J:J, historical_events_FACT!G:G, A18, historical_events_FACT!C:C, 9, historical_events_FACT!B:B, 2015),
                  NA())), 2)</f>
        <v>14.72</v>
      </c>
      <c r="D18" s="53">
        <v>0.0</v>
      </c>
      <c r="E18" s="53">
        <f t="array" ref="E18">XLOOKUP(A18,'Event 8'!A:A,'Event 8'!I:I)</f>
        <v>12.3</v>
      </c>
      <c r="F18" s="53">
        <f t="array" ref="F18">IF(XLOOKUP(A18,Stances!B:B,Stances!E:E)=1,0,1)</f>
        <v>1</v>
      </c>
      <c r="I18" s="53">
        <f>SUMIFS('2018 Data'!J:J,'2018 Data'!G:G,A18,'2018 Data'!C:C,9)</f>
        <v>24.57</v>
      </c>
    </row>
    <row r="19">
      <c r="A19" s="54" t="s">
        <v>42</v>
      </c>
      <c r="B19" s="55">
        <v>2.0</v>
      </c>
      <c r="C19" s="53">
        <f>ROUND(AVERAGE(IF(IFERROR(AVERAGEIFS(historical_events_FACT!J:J, historical_events_FACT!G:G, A19, historical_events_FACT!C:C, 9, historical_events_FACT!B:B, 2017), 0) &gt; 0,
                  AVERAGEIFS(historical_events_FACT!J:J, historical_events_FACT!G:G, A19, historical_events_FACT!C:C, 9, historical_events_FACT!B:B, 2017),
                  NA()),
              IF(IFERROR(AVERAGEIFS(historical_events_FACT!J:J, historical_events_FACT!G:G, A19, historical_events_FACT!C:C, 9, historical_events_FACT!B:B, 2016), 0) &gt; 0,
                  AVERAGEIFS(historical_events_FACT!J:J, historical_events_FACT!G:G, A19, historical_events_FACT!C:C, 9, historical_events_FACT!B:B, 2016),
                  NA()),
              IF(IFERROR(AVERAGEIFS(historical_events_FACT!J:J, historical_events_FACT!G:G, A19, historical_events_FACT!C:C, 9, historical_events_FACT!B:B, 2015), 0) &gt; 0,
                  AVERAGEIFS(historical_events_FACT!J:J, historical_events_FACT!G:G, A19, historical_events_FACT!C:C, 9, historical_events_FACT!B:B, 2015),
                  NA())), 2)</f>
        <v>13.45</v>
      </c>
      <c r="D19" s="53">
        <v>0.0</v>
      </c>
      <c r="E19" s="53">
        <f t="array" ref="E19">XLOOKUP(A19,'Event 8'!A:A,'Event 8'!I:I)</f>
        <v>14.6</v>
      </c>
      <c r="F19" s="53">
        <f t="array" ref="F19">IF(XLOOKUP(A19,Stances!B:B,Stances!E:E)=1,0,1)</f>
        <v>0</v>
      </c>
      <c r="I19" s="53">
        <f>SUMIFS('2018 Data'!J:J,'2018 Data'!G:G,A19,'2018 Data'!C:C,9)</f>
        <v>53.03</v>
      </c>
    </row>
    <row r="20">
      <c r="A20" s="54" t="s">
        <v>69</v>
      </c>
      <c r="B20" s="55">
        <v>2.0</v>
      </c>
      <c r="C20" s="53">
        <v>11.72</v>
      </c>
      <c r="D20" s="53">
        <v>0.0</v>
      </c>
      <c r="E20" s="53">
        <f t="array" ref="E20">XLOOKUP(A20,'Event 8'!A:A,'Event 8'!I:I)</f>
        <v>12.64</v>
      </c>
      <c r="F20" s="53">
        <f t="array" ref="F20">IF(XLOOKUP(A20,Stances!B:B,Stances!E:E)=1,0,1)</f>
        <v>0</v>
      </c>
      <c r="I20" s="53">
        <f>SUMIFS('2018 Data'!J:J,'2018 Data'!G:G,A20,'2018 Data'!C:C,9)</f>
        <v>38.42</v>
      </c>
    </row>
    <row r="21" ht="15.75" customHeight="1">
      <c r="A21" s="54" t="s">
        <v>38</v>
      </c>
      <c r="B21" s="55">
        <v>2.0</v>
      </c>
      <c r="C21" s="53">
        <f>ROUND(AVERAGE(IF(IFERROR(AVERAGEIFS(historical_events_FACT!J:J, historical_events_FACT!G:G, A21, historical_events_FACT!C:C, 9, historical_events_FACT!B:B, 2017), 0) &gt; 0,
                  AVERAGEIFS(historical_events_FACT!J:J, historical_events_FACT!G:G, A21, historical_events_FACT!C:C, 9, historical_events_FACT!B:B, 2017),
                  NA()),
              IF(IFERROR(AVERAGEIFS(historical_events_FACT!J:J, historical_events_FACT!G:G, A21, historical_events_FACT!C:C, 9, historical_events_FACT!B:B, 2016), 0) &gt; 0,
                  AVERAGEIFS(historical_events_FACT!J:J, historical_events_FACT!G:G, A21, historical_events_FACT!C:C, 9, historical_events_FACT!B:B, 2016),
                  NA()),
              IF(IFERROR(AVERAGEIFS(historical_events_FACT!J:J, historical_events_FACT!G:G, A21, historical_events_FACT!C:C, 9, historical_events_FACT!B:B, 2015), 0) &gt; 0,
                  AVERAGEIFS(historical_events_FACT!J:J, historical_events_FACT!G:G, A21, historical_events_FACT!C:C, 9, historical_events_FACT!B:B, 2015),
                  NA())), 2)</f>
        <v>12.25</v>
      </c>
      <c r="D21" s="53">
        <v>0.0</v>
      </c>
      <c r="E21" s="53">
        <f t="array" ref="E21">XLOOKUP(A21,'Event 8'!A:A,'Event 8'!I:I)</f>
        <v>30.57</v>
      </c>
      <c r="F21" s="53">
        <f t="array" ref="F21">IF(XLOOKUP(A21,Stances!B:B,Stances!E:E)=1,0,1)</f>
        <v>0</v>
      </c>
      <c r="I21" s="53">
        <f>SUMIFS('2018 Data'!J:J,'2018 Data'!G:G,A21,'2018 Data'!C:C,9)</f>
        <v>50.03</v>
      </c>
    </row>
    <row r="22" ht="15.75" customHeight="1">
      <c r="A22" s="54" t="s">
        <v>150</v>
      </c>
      <c r="B22" s="55">
        <v>2.0</v>
      </c>
      <c r="C22" s="53">
        <v>12.6</v>
      </c>
      <c r="D22" s="53">
        <v>0.0</v>
      </c>
      <c r="E22" s="53">
        <f t="array" ref="E22">XLOOKUP(A22,'Event 8'!A:A,'Event 8'!I:I)</f>
        <v>15.07</v>
      </c>
      <c r="F22" s="53">
        <f t="array" ref="F22">IF(XLOOKUP(A22,Stances!B:B,Stances!E:E)=1,0,1)</f>
        <v>1</v>
      </c>
      <c r="I22" s="53">
        <f>SUMIFS('2018 Data'!J:J,'2018 Data'!G:G,A22,'2018 Data'!C:C,9)</f>
        <v>30.61</v>
      </c>
    </row>
    <row r="23" ht="15.75" customHeight="1">
      <c r="A23" s="54" t="s">
        <v>64</v>
      </c>
      <c r="B23" s="55">
        <v>2.0</v>
      </c>
      <c r="C23" s="53">
        <v>12.34</v>
      </c>
      <c r="D23" s="53">
        <v>0.0</v>
      </c>
      <c r="E23" s="53">
        <f t="array" ref="E23">XLOOKUP(A23,'Event 8'!A:A,'Event 8'!I:I)</f>
        <v>12.23</v>
      </c>
      <c r="F23" s="53">
        <f t="array" ref="F23">IF(XLOOKUP(A23,Stances!B:B,Stances!E:E)=1,0,1)</f>
        <v>0</v>
      </c>
      <c r="I23" s="53">
        <f>SUMIFS('2018 Data'!J:J,'2018 Data'!G:G,A23,'2018 Data'!C:C,9)</f>
        <v>26.03</v>
      </c>
    </row>
    <row r="24" ht="15.75" customHeight="1">
      <c r="A24" s="54" t="s">
        <v>111</v>
      </c>
      <c r="B24" s="55">
        <v>2.0</v>
      </c>
      <c r="C24" s="53">
        <v>12.15</v>
      </c>
      <c r="D24" s="53">
        <v>0.0</v>
      </c>
      <c r="E24" s="53">
        <f t="array" ref="E24">XLOOKUP(A24,'Event 8'!A:A,'Event 8'!I:I)</f>
        <v>14.63</v>
      </c>
      <c r="F24" s="53">
        <f t="array" ref="F24">IF(XLOOKUP(A24,Stances!B:B,Stances!E:E)=1,0,1)</f>
        <v>0</v>
      </c>
      <c r="I24" s="53">
        <f>SUMIFS('2018 Data'!J:J,'2018 Data'!G:G,A24,'2018 Data'!C:C,9)</f>
        <v>25.06</v>
      </c>
    </row>
    <row r="25" ht="15.75" customHeight="1">
      <c r="A25" s="54" t="s">
        <v>61</v>
      </c>
      <c r="B25" s="55">
        <v>2.0</v>
      </c>
      <c r="C25" s="53">
        <v>11.22</v>
      </c>
      <c r="D25" s="53">
        <v>0.0</v>
      </c>
      <c r="E25" s="53">
        <f t="array" ref="E25">XLOOKUP(A25,'Event 8'!A:A,'Event 8'!I:I)</f>
        <v>14.13</v>
      </c>
      <c r="F25" s="53">
        <f t="array" ref="F25">IF(XLOOKUP(A25,Stances!B:B,Stances!E:E)=1,0,1)</f>
        <v>1</v>
      </c>
      <c r="I25" s="53">
        <f>SUMIFS('2018 Data'!J:J,'2018 Data'!G:G,A25,'2018 Data'!C:C,9)</f>
        <v>21.24</v>
      </c>
    </row>
    <row r="26" ht="15.75" customHeight="1">
      <c r="A26" s="54" t="s">
        <v>39</v>
      </c>
      <c r="B26" s="55">
        <v>3.0</v>
      </c>
      <c r="C26" s="53">
        <f>ROUND(AVERAGE(IF(IFERROR(AVERAGEIFS(historical_events_FACT!J:J, historical_events_FACT!G:G, A26, historical_events_FACT!C:C, 9, historical_events_FACT!B:B, 2017), 0) &gt; 0,
                  AVERAGEIFS(historical_events_FACT!J:J, historical_events_FACT!G:G, A26, historical_events_FACT!C:C, 9, historical_events_FACT!B:B, 2017),
                  NA()),
              IF(IFERROR(AVERAGEIFS(historical_events_FACT!J:J, historical_events_FACT!G:G, A26, historical_events_FACT!C:C, 9, historical_events_FACT!B:B, 2016), 0) &gt; 0,
                  AVERAGEIFS(historical_events_FACT!J:J, historical_events_FACT!G:G, A26, historical_events_FACT!C:C, 9, historical_events_FACT!B:B, 2016),
                  NA()),
              IF(IFERROR(AVERAGEIFS(historical_events_FACT!J:J, historical_events_FACT!G:G, A26, historical_events_FACT!C:C, 9, historical_events_FACT!B:B, 2015), 0) &gt; 0,
                  AVERAGEIFS(historical_events_FACT!J:J, historical_events_FACT!G:G, A26, historical_events_FACT!C:C, 9, historical_events_FACT!B:B, 2015),
                  NA())), 2)</f>
        <v>8.8</v>
      </c>
      <c r="D26" s="53">
        <v>0.0</v>
      </c>
      <c r="E26" s="53">
        <f t="array" ref="E26">XLOOKUP(A26,'Event 8'!A:A,'Event 8'!I:I)</f>
        <v>10.83</v>
      </c>
      <c r="F26" s="53">
        <f t="array" ref="F26">IF(XLOOKUP(A26,Stances!B:B,Stances!E:E)=1,0,1)</f>
        <v>0</v>
      </c>
      <c r="I26" s="53">
        <f>SUMIFS('2018 Data'!J:J,'2018 Data'!G:G,A26,'2018 Data'!C:C,9)</f>
        <v>21.83</v>
      </c>
    </row>
    <row r="27" ht="15.75" customHeight="1">
      <c r="A27" s="62" t="s">
        <v>41</v>
      </c>
      <c r="B27" s="63"/>
      <c r="C27" s="53" t="str">
        <f>ROUND(AVERAGE(IF(IFERROR(AVERAGEIFS(historical_events_FACT!J:J, historical_events_FACT!G:G, A27, historical_events_FACT!C:C, 9, historical_events_FACT!B:B, 2017), 0) &gt; 0,
                  AVERAGEIFS(historical_events_FACT!J:J, historical_events_FACT!G:G, A27, historical_events_FACT!C:C, 9, historical_events_FACT!B:B, 2017),
                  NA()),
              IF(IFERROR(AVERAGEIFS(historical_events_FACT!J:J, historical_events_FACT!G:G, A27, historical_events_FACT!C:C, 9, historical_events_FACT!B:B, 2016), 0) &gt; 0,
                  AVERAGEIFS(historical_events_FACT!J:J, historical_events_FACT!G:G, A27, historical_events_FACT!C:C, 9, historical_events_FACT!B:B, 2016),
                  NA()),
              IF(IFERROR(AVERAGEIFS(historical_events_FACT!J:J, historical_events_FACT!G:G, A27, historical_events_FACT!C:C, 9, historical_events_FACT!B:B, 2015), 0) &gt; 0,
                  AVERAGEIFS(historical_events_FACT!J:J, historical_events_FACT!G:G, A27, historical_events_FACT!C:C, 9, historical_events_FACT!B:B, 2015),
                  NA())), 2)</f>
        <v>#N/A</v>
      </c>
      <c r="E27" s="53" t="str">
        <f t="array" ref="E27">XLOOKUP(A27,'Event 8'!A:A,'Event 8'!I:I)</f>
        <v>#N/A</v>
      </c>
      <c r="F27" s="53">
        <f t="array" ref="F27">IF(XLOOKUP(A27,Stances!B:B,Stances!E:E)=1,0,1)</f>
        <v>0</v>
      </c>
      <c r="I27" s="53">
        <f>SUMIFS('2018 Data'!J:J,'2018 Data'!G:G,A27,'2018 Data'!C:C,9)</f>
        <v>0</v>
      </c>
    </row>
    <row r="28" ht="15.75" customHeight="1">
      <c r="A28" s="54" t="s">
        <v>110</v>
      </c>
      <c r="B28" s="55">
        <v>3.0</v>
      </c>
      <c r="C28" s="53">
        <v>12.6</v>
      </c>
      <c r="D28" s="53">
        <v>0.0</v>
      </c>
      <c r="E28" s="53">
        <f t="array" ref="E28">XLOOKUP(A28,'Event 8'!A:A,'Event 8'!I:I)</f>
        <v>11.13</v>
      </c>
      <c r="F28" s="53">
        <f t="array" ref="F28">IF(XLOOKUP(A28,Stances!B:B,Stances!E:E)=1,0,1)</f>
        <v>0</v>
      </c>
      <c r="I28" s="53">
        <f>SUMIFS('2018 Data'!J:J,'2018 Data'!G:G,A28,'2018 Data'!C:C,9)</f>
        <v>23.7</v>
      </c>
    </row>
    <row r="29" ht="15.75" customHeight="1">
      <c r="A29" s="54" t="s">
        <v>123</v>
      </c>
      <c r="B29" s="55">
        <v>3.0</v>
      </c>
      <c r="C29" s="53">
        <v>12.6</v>
      </c>
      <c r="D29" s="53">
        <v>0.0</v>
      </c>
      <c r="E29" s="53">
        <f t="array" ref="E29">XLOOKUP(A29,'Event 8'!A:A,'Event 8'!I:I)</f>
        <v>12.17</v>
      </c>
      <c r="F29" s="53">
        <f t="array" ref="F29">IF(XLOOKUP(A29,Stances!B:B,Stances!E:E)=1,0,1)</f>
        <v>1</v>
      </c>
      <c r="I29" s="53">
        <f>SUMIFS('2018 Data'!J:J,'2018 Data'!G:G,A29,'2018 Data'!C:C,9)</f>
        <v>22.26</v>
      </c>
    </row>
    <row r="30" ht="15.75" customHeight="1">
      <c r="A30" s="62" t="s">
        <v>26</v>
      </c>
      <c r="B30" s="63"/>
      <c r="C30" s="53">
        <f>ROUND(AVERAGE(IF(IFERROR(AVERAGEIFS(historical_events_FACT!J:J, historical_events_FACT!G:G, A30, historical_events_FACT!C:C, 9, historical_events_FACT!B:B, 2017), 0) &gt; 0,
                  AVERAGEIFS(historical_events_FACT!J:J, historical_events_FACT!G:G, A30, historical_events_FACT!C:C, 9, historical_events_FACT!B:B, 2017),
                  NA()),
              IF(IFERROR(AVERAGEIFS(historical_events_FACT!J:J, historical_events_FACT!G:G, A30, historical_events_FACT!C:C, 9, historical_events_FACT!B:B, 2016), 0) &gt; 0,
                  AVERAGEIFS(historical_events_FACT!J:J, historical_events_FACT!G:G, A30, historical_events_FACT!C:C, 9, historical_events_FACT!B:B, 2016),
                  NA()),
              IF(IFERROR(AVERAGEIFS(historical_events_FACT!J:J, historical_events_FACT!G:G, A30, historical_events_FACT!C:C, 9, historical_events_FACT!B:B, 2015), 0) &gt; 0,
                  AVERAGEIFS(historical_events_FACT!J:J, historical_events_FACT!G:G, A30, historical_events_FACT!C:C, 9, historical_events_FACT!B:B, 2015),
                  NA())), 2)</f>
        <v>16.29</v>
      </c>
      <c r="D30" s="53">
        <v>0.0</v>
      </c>
      <c r="E30" s="53" t="str">
        <f t="array" ref="E30">XLOOKUP(A30,'Event 8'!A:A,'Event 8'!I:I)</f>
        <v>#N/A</v>
      </c>
      <c r="F30" s="53">
        <f t="array" ref="F30">IF(XLOOKUP(A30,Stances!B:B,Stances!E:E)=1,0,1)</f>
        <v>0</v>
      </c>
      <c r="I30" s="53">
        <f>SUMIFS('2018 Data'!J:J,'2018 Data'!G:G,A30,'2018 Data'!C:C,9)</f>
        <v>0</v>
      </c>
    </row>
    <row r="31" ht="15.75" customHeight="1">
      <c r="A31" s="54" t="s">
        <v>226</v>
      </c>
      <c r="B31" s="55">
        <v>3.0</v>
      </c>
      <c r="C31" s="53">
        <v>12.6</v>
      </c>
      <c r="D31" s="53">
        <v>0.0</v>
      </c>
      <c r="E31" s="53">
        <f t="array" ref="E31">XLOOKUP(A31,'Event 8'!A:A,'Event 8'!I:I)</f>
        <v>14.1</v>
      </c>
      <c r="F31" s="53">
        <f t="array" ref="F31">IF(XLOOKUP(A31,Stances!B:B,Stances!E:E)=1,0,1)</f>
        <v>0</v>
      </c>
      <c r="I31" s="53">
        <f>SUMIFS('2018 Data'!J:J,'2018 Data'!G:G,A31,'2018 Data'!C:C,9)</f>
        <v>32.03</v>
      </c>
    </row>
    <row r="32" ht="15.75" customHeight="1">
      <c r="A32" s="54" t="s">
        <v>67</v>
      </c>
      <c r="B32" s="55">
        <v>3.0</v>
      </c>
      <c r="C32" s="53">
        <v>15.17</v>
      </c>
      <c r="D32" s="53">
        <v>0.0</v>
      </c>
      <c r="E32" s="53">
        <f t="array" ref="E32">XLOOKUP(A32,'Event 8'!A:A,'Event 8'!I:I)</f>
        <v>14.33</v>
      </c>
      <c r="F32" s="53">
        <f t="array" ref="F32">IF(XLOOKUP(A32,Stances!B:B,Stances!E:E)=1,0,1)</f>
        <v>1</v>
      </c>
      <c r="I32" s="53">
        <f>SUMIFS('2018 Data'!J:J,'2018 Data'!G:G,A32,'2018 Data'!C:C,9)</f>
        <v>35.89</v>
      </c>
    </row>
    <row r="33" ht="15.75" customHeight="1">
      <c r="A33" s="62" t="s">
        <v>37</v>
      </c>
      <c r="B33" s="63"/>
      <c r="C33" s="53">
        <v>12.0</v>
      </c>
      <c r="D33" s="53">
        <v>0.0</v>
      </c>
      <c r="E33" s="53">
        <f t="array" ref="E33">XLOOKUP(A33,'Event 8'!A:A,'Event 8'!I:I)</f>
        <v>32.04</v>
      </c>
      <c r="F33" s="53">
        <f t="array" ref="F33">IF(XLOOKUP(A33,Stances!B:B,Stances!E:E)=1,0,1)</f>
        <v>0</v>
      </c>
      <c r="I33" s="53">
        <f>SUMIFS('2018 Data'!J:J,'2018 Data'!G:G,A33,'2018 Data'!C:C,9)</f>
        <v>0</v>
      </c>
    </row>
    <row r="34" ht="15.75" customHeight="1">
      <c r="A34" s="54" t="s">
        <v>55</v>
      </c>
      <c r="B34" s="55">
        <v>3.0</v>
      </c>
      <c r="C34" s="53">
        <f>ROUND(AVERAGE(IF(IFERROR(AVERAGEIFS(historical_events_FACT!J:J, historical_events_FACT!G:G, A34, historical_events_FACT!C:C, 9, historical_events_FACT!B:B, 2017), 0) &gt; 0,
                  AVERAGEIFS(historical_events_FACT!J:J, historical_events_FACT!G:G, A34, historical_events_FACT!C:C, 9, historical_events_FACT!B:B, 2017),
                  NA()),
              IF(IFERROR(AVERAGEIFS(historical_events_FACT!J:J, historical_events_FACT!G:G, A34, historical_events_FACT!C:C, 9, historical_events_FACT!B:B, 2016), 0) &gt; 0,
                  AVERAGEIFS(historical_events_FACT!J:J, historical_events_FACT!G:G, A34, historical_events_FACT!C:C, 9, historical_events_FACT!B:B, 2016),
                  NA()),
              IF(IFERROR(AVERAGEIFS(historical_events_FACT!J:J, historical_events_FACT!G:G, A34, historical_events_FACT!C:C, 9, historical_events_FACT!B:B, 2015), 0) &gt; 0,
                  AVERAGEIFS(historical_events_FACT!J:J, historical_events_FACT!G:G, A34, historical_events_FACT!C:C, 9, historical_events_FACT!B:B, 2015),
                  NA())), 2)</f>
        <v>11.32</v>
      </c>
      <c r="D34" s="53">
        <v>0.0</v>
      </c>
      <c r="E34" s="53">
        <f t="array" ref="E34">XLOOKUP(A34,'Event 8'!A:A,'Event 8'!I:I)</f>
        <v>28.52</v>
      </c>
      <c r="F34" s="53">
        <f t="array" ref="F34">IF(XLOOKUP(A34,Stances!B:B,Stances!E:E)=1,0,1)</f>
        <v>1</v>
      </c>
      <c r="I34" s="53">
        <f>SUMIFS('2018 Data'!J:J,'2018 Data'!G:G,A34,'2018 Data'!C:C,9)</f>
        <v>12.1</v>
      </c>
    </row>
    <row r="35" ht="15.75" customHeight="1">
      <c r="A35" s="54" t="s">
        <v>34</v>
      </c>
      <c r="B35" s="55">
        <v>3.0</v>
      </c>
      <c r="C35" s="53">
        <f>ROUND(AVERAGE(IF(IFERROR(AVERAGEIFS(historical_events_FACT!J:J, historical_events_FACT!G:G, A35, historical_events_FACT!C:C, 9, historical_events_FACT!B:B, 2017), 0) &gt; 0,
                  AVERAGEIFS(historical_events_FACT!J:J, historical_events_FACT!G:G, A35, historical_events_FACT!C:C, 9, historical_events_FACT!B:B, 2017),
                  NA()),
              IF(IFERROR(AVERAGEIFS(historical_events_FACT!J:J, historical_events_FACT!G:G, A35, historical_events_FACT!C:C, 9, historical_events_FACT!B:B, 2016), 0) &gt; 0,
                  AVERAGEIFS(historical_events_FACT!J:J, historical_events_FACT!G:G, A35, historical_events_FACT!C:C, 9, historical_events_FACT!B:B, 2016),
                  NA()),
              IF(IFERROR(AVERAGEIFS(historical_events_FACT!J:J, historical_events_FACT!G:G, A35, historical_events_FACT!C:C, 9, historical_events_FACT!B:B, 2015), 0) &gt; 0,
                  AVERAGEIFS(historical_events_FACT!J:J, historical_events_FACT!G:G, A35, historical_events_FACT!C:C, 9, historical_events_FACT!B:B, 2015),
                  NA())), 2)</f>
        <v>12.65</v>
      </c>
      <c r="D35" s="53">
        <v>0.0</v>
      </c>
      <c r="E35" s="53">
        <f t="array" ref="E35">XLOOKUP(A35,'Event 8'!A:A,'Event 8'!I:I)</f>
        <v>11.03</v>
      </c>
      <c r="F35" s="53">
        <f t="array" ref="F35">IF(XLOOKUP(A35,Stances!B:B,Stances!E:E)=1,0,1)</f>
        <v>1</v>
      </c>
      <c r="I35" s="53">
        <f>SUMIFS('2018 Data'!J:J,'2018 Data'!G:G,A35,'2018 Data'!C:C,9)</f>
        <v>47.27</v>
      </c>
    </row>
    <row r="36" ht="15.75" customHeight="1">
      <c r="A36" s="54" t="s">
        <v>65</v>
      </c>
      <c r="B36" s="55">
        <v>3.0</v>
      </c>
      <c r="C36" s="53">
        <v>14.0</v>
      </c>
      <c r="D36" s="53">
        <v>1.0</v>
      </c>
      <c r="E36" s="53">
        <f t="array" ref="E36">XLOOKUP(A36,'Event 8'!A:A,'Event 8'!I:I)</f>
        <v>14.6</v>
      </c>
      <c r="F36" s="53">
        <f t="array" ref="F36">IF(XLOOKUP(A36,Stances!B:B,Stances!E:E)=1,0,1)</f>
        <v>1</v>
      </c>
      <c r="I36" s="53">
        <f>SUMIFS('2018 Data'!J:J,'2018 Data'!G:G,A36,'2018 Data'!C:C,9)</f>
        <v>31.3</v>
      </c>
    </row>
    <row r="37" ht="15.75" customHeight="1">
      <c r="A37" s="54" t="s">
        <v>25</v>
      </c>
      <c r="B37" s="55">
        <v>3.0</v>
      </c>
      <c r="C37" s="53">
        <f>ROUND(AVERAGE(IF(IFERROR(AVERAGEIFS(historical_events_FACT!J:J, historical_events_FACT!G:G, A37, historical_events_FACT!C:C, 9, historical_events_FACT!B:B, 2017), 0) &gt; 0,
                  AVERAGEIFS(historical_events_FACT!J:J, historical_events_FACT!G:G, A37, historical_events_FACT!C:C, 9, historical_events_FACT!B:B, 2017),
                  NA()),
              IF(IFERROR(AVERAGEIFS(historical_events_FACT!J:J, historical_events_FACT!G:G, A37, historical_events_FACT!C:C, 9, historical_events_FACT!B:B, 2016), 0) &gt; 0,
                  AVERAGEIFS(historical_events_FACT!J:J, historical_events_FACT!G:G, A37, historical_events_FACT!C:C, 9, historical_events_FACT!B:B, 2016),
                  NA()),
              IF(IFERROR(AVERAGEIFS(historical_events_FACT!J:J, historical_events_FACT!G:G, A37, historical_events_FACT!C:C, 9, historical_events_FACT!B:B, 2015), 0) &gt; 0,
                  AVERAGEIFS(historical_events_FACT!J:J, historical_events_FACT!G:G, A37, historical_events_FACT!C:C, 9, historical_events_FACT!B:B, 2015),
                  NA())), 2)</f>
        <v>10.3</v>
      </c>
      <c r="D37" s="53">
        <v>0.0</v>
      </c>
      <c r="E37" s="53">
        <f t="array" ref="E37">XLOOKUP(A37,'Event 8'!A:A,'Event 8'!I:I)</f>
        <v>13.1</v>
      </c>
      <c r="F37" s="53">
        <f t="array" ref="F37">IF(XLOOKUP(A37,Stances!B:B,Stances!E:E)=1,0,1)</f>
        <v>0</v>
      </c>
      <c r="I37" s="53">
        <f>SUMIFS('2018 Data'!J:J,'2018 Data'!G:G,A37,'2018 Data'!C:C,9)</f>
        <v>21.83</v>
      </c>
    </row>
    <row r="38" ht="15.75" customHeight="1">
      <c r="A38" s="54" t="s">
        <v>54</v>
      </c>
      <c r="B38" s="55">
        <v>3.0</v>
      </c>
      <c r="C38" s="53">
        <f>ROUND(AVERAGE(IF(IFERROR(AVERAGEIFS(historical_events_FACT!J:J, historical_events_FACT!G:G, A38, historical_events_FACT!C:C, 9, historical_events_FACT!B:B, 2017), 0) &gt; 0,
                  AVERAGEIFS(historical_events_FACT!J:J, historical_events_FACT!G:G, A38, historical_events_FACT!C:C, 9, historical_events_FACT!B:B, 2017),
                  NA()),
              IF(IFERROR(AVERAGEIFS(historical_events_FACT!J:J, historical_events_FACT!G:G, A38, historical_events_FACT!C:C, 9, historical_events_FACT!B:B, 2016), 0) &gt; 0,
                  AVERAGEIFS(historical_events_FACT!J:J, historical_events_FACT!G:G, A38, historical_events_FACT!C:C, 9, historical_events_FACT!B:B, 2016),
                  NA()),
              IF(IFERROR(AVERAGEIFS(historical_events_FACT!J:J, historical_events_FACT!G:G, A38, historical_events_FACT!C:C, 9, historical_events_FACT!B:B, 2015), 0) &gt; 0,
                  AVERAGEIFS(historical_events_FACT!J:J, historical_events_FACT!G:G, A38, historical_events_FACT!C:C, 9, historical_events_FACT!B:B, 2015),
                  NA())), 2)</f>
        <v>9.93</v>
      </c>
      <c r="E38" s="53">
        <f t="array" ref="E38">XLOOKUP(A38,'Event 8'!A:A,'Event 8'!I:I)</f>
        <v>9.47</v>
      </c>
      <c r="F38" s="53">
        <f t="array" ref="F38">IF(XLOOKUP(A38,Stances!B:B,Stances!E:E)=1,0,1)</f>
        <v>1</v>
      </c>
      <c r="I38" s="53">
        <f>SUMIFS('2018 Data'!J:J,'2018 Data'!G:G,A38,'2018 Data'!C:C,9)</f>
        <v>26.11</v>
      </c>
    </row>
    <row r="39" ht="15.75" customHeight="1">
      <c r="A39" s="62" t="s">
        <v>40</v>
      </c>
      <c r="B39" s="63"/>
      <c r="C39" s="53">
        <f>ROUND(AVERAGE(IF(IFERROR(AVERAGEIFS(historical_events_FACT!J:J, historical_events_FACT!G:G, A39, historical_events_FACT!C:C, 9, historical_events_FACT!B:B, 2017), 0) &gt; 0,
                  AVERAGEIFS(historical_events_FACT!J:J, historical_events_FACT!G:G, A39, historical_events_FACT!C:C, 9, historical_events_FACT!B:B, 2017),
                  NA()),
              IF(IFERROR(AVERAGEIFS(historical_events_FACT!J:J, historical_events_FACT!G:G, A39, historical_events_FACT!C:C, 9, historical_events_FACT!B:B, 2016), 0) &gt; 0,
                  AVERAGEIFS(historical_events_FACT!J:J, historical_events_FACT!G:G, A39, historical_events_FACT!C:C, 9, historical_events_FACT!B:B, 2016),
                  NA()),
              IF(IFERROR(AVERAGEIFS(historical_events_FACT!J:J, historical_events_FACT!G:G, A39, historical_events_FACT!C:C, 9, historical_events_FACT!B:B, 2015), 0) &gt; 0,
                  AVERAGEIFS(historical_events_FACT!J:J, historical_events_FACT!G:G, A39, historical_events_FACT!C:C, 9, historical_events_FACT!B:B, 2015),
                  NA())), 2)</f>
        <v>11.2</v>
      </c>
      <c r="D39" s="53">
        <v>0.0</v>
      </c>
      <c r="E39" s="53" t="str">
        <f t="array" ref="E39">XLOOKUP(A39,'Event 8'!A:A,'Event 8'!I:I)</f>
        <v>#N/A</v>
      </c>
      <c r="F39" s="53">
        <f t="array" ref="F39">IF(XLOOKUP(A39,Stances!B:B,Stances!E:E)=1,0,1)</f>
        <v>0</v>
      </c>
      <c r="I39" s="53">
        <f>SUMIFS('2018 Data'!J:J,'2018 Data'!G:G,A39,'2018 Data'!C:C,9)</f>
        <v>0</v>
      </c>
    </row>
    <row r="40" ht="15.75" customHeight="1">
      <c r="A40" s="62" t="s">
        <v>247</v>
      </c>
      <c r="B40" s="63"/>
      <c r="C40" s="53" t="str">
        <f>ROUND(AVERAGE(IF(IFERROR(AVERAGEIFS(historical_events_FACT!J:J, historical_events_FACT!G:G, A40, historical_events_FACT!C:C, 9, historical_events_FACT!B:B, 2017), 0) &gt; 0,
                  AVERAGEIFS(historical_events_FACT!J:J, historical_events_FACT!G:G, A40, historical_events_FACT!C:C, 9, historical_events_FACT!B:B, 2017),
                  NA()),
              IF(IFERROR(AVERAGEIFS(historical_events_FACT!J:J, historical_events_FACT!G:G, A40, historical_events_FACT!C:C, 9, historical_events_FACT!B:B, 2016), 0) &gt; 0,
                  AVERAGEIFS(historical_events_FACT!J:J, historical_events_FACT!G:G, A40, historical_events_FACT!C:C, 9, historical_events_FACT!B:B, 2016),
                  NA()),
              IF(IFERROR(AVERAGEIFS(historical_events_FACT!J:J, historical_events_FACT!G:G, A40, historical_events_FACT!C:C, 9, historical_events_FACT!B:B, 2015), 0) &gt; 0,
                  AVERAGEIFS(historical_events_FACT!J:J, historical_events_FACT!G:G, A40, historical_events_FACT!C:C, 9, historical_events_FACT!B:B, 2015),
                  NA())), 2)</f>
        <v>#N/A</v>
      </c>
      <c r="D40" s="53">
        <v>0.0</v>
      </c>
      <c r="E40" s="53" t="str">
        <f t="array" ref="E40">XLOOKUP(A40,'Event 8'!A:A,'Event 8'!I:I)</f>
        <v>#N/A</v>
      </c>
      <c r="F40" s="53" t="str">
        <f t="array" ref="F40">IF(XLOOKUP(A40,Stances!B:B,Stances!E:E)=1,0,1)</f>
        <v>#N/A</v>
      </c>
      <c r="I40" s="53">
        <f>SUMIFS('2018 Data'!J:J,'2018 Data'!G:G,A40,'2018 Data'!C:C,9)</f>
        <v>0</v>
      </c>
    </row>
    <row r="41" ht="15.75" customHeight="1">
      <c r="A41" s="62" t="s">
        <v>76</v>
      </c>
      <c r="B41" s="63"/>
      <c r="C41" s="53" t="str">
        <f>ROUND(AVERAGE(IF(IFERROR(AVERAGEIFS(historical_events_FACT!J:J, historical_events_FACT!G:G, A41, historical_events_FACT!C:C, 9, historical_events_FACT!B:B, 2017), 0) &gt; 0,
                  AVERAGEIFS(historical_events_FACT!J:J, historical_events_FACT!G:G, A41, historical_events_FACT!C:C, 9, historical_events_FACT!B:B, 2017),
                  NA()),
              IF(IFERROR(AVERAGEIFS(historical_events_FACT!J:J, historical_events_FACT!G:G, A41, historical_events_FACT!C:C, 9, historical_events_FACT!B:B, 2016), 0) &gt; 0,
                  AVERAGEIFS(historical_events_FACT!J:J, historical_events_FACT!G:G, A41, historical_events_FACT!C:C, 9, historical_events_FACT!B:B, 2016),
                  NA()),
              IF(IFERROR(AVERAGEIFS(historical_events_FACT!J:J, historical_events_FACT!G:G, A41, historical_events_FACT!C:C, 9, historical_events_FACT!B:B, 2015), 0) &gt; 0,
                  AVERAGEIFS(historical_events_FACT!J:J, historical_events_FACT!G:G, A41, historical_events_FACT!C:C, 9, historical_events_FACT!B:B, 2015),
                  NA())), 2)</f>
        <v>#N/A</v>
      </c>
      <c r="D41" s="53">
        <v>0.0</v>
      </c>
      <c r="E41" s="53" t="str">
        <f t="array" ref="E41">XLOOKUP(A41,'Event 8'!A:A,'Event 8'!I:I)</f>
        <v>#N/A</v>
      </c>
      <c r="F41" s="53">
        <f t="array" ref="F41">IF(XLOOKUP(A41,Stances!B:B,Stances!E:E)=1,0,1)</f>
        <v>0</v>
      </c>
      <c r="I41" s="53">
        <f>SUMIFS('2018 Data'!J:J,'2018 Data'!G:G,A41,'2018 Data'!C:C,9)</f>
        <v>0</v>
      </c>
    </row>
    <row r="42" ht="15.75" customHeight="1">
      <c r="A42" s="62" t="s">
        <v>241</v>
      </c>
      <c r="B42" s="63"/>
      <c r="C42" s="53" t="str">
        <f>ROUND(AVERAGE(IF(IFERROR(AVERAGEIFS(historical_events_FACT!J:J, historical_events_FACT!G:G, A42, historical_events_FACT!C:C, 9, historical_events_FACT!B:B, 2017), 0) &gt; 0,
                  AVERAGEIFS(historical_events_FACT!J:J, historical_events_FACT!G:G, A42, historical_events_FACT!C:C, 9, historical_events_FACT!B:B, 2017),
                  NA()),
              IF(IFERROR(AVERAGEIFS(historical_events_FACT!J:J, historical_events_FACT!G:G, A42, historical_events_FACT!C:C, 9, historical_events_FACT!B:B, 2016), 0) &gt; 0,
                  AVERAGEIFS(historical_events_FACT!J:J, historical_events_FACT!G:G, A42, historical_events_FACT!C:C, 9, historical_events_FACT!B:B, 2016),
                  NA()),
              IF(IFERROR(AVERAGEIFS(historical_events_FACT!J:J, historical_events_FACT!G:G, A42, historical_events_FACT!C:C, 9, historical_events_FACT!B:B, 2015), 0) &gt; 0,
                  AVERAGEIFS(historical_events_FACT!J:J, historical_events_FACT!G:G, A42, historical_events_FACT!C:C, 9, historical_events_FACT!B:B, 2015),
                  NA())), 2)</f>
        <v>#N/A</v>
      </c>
      <c r="D42" s="53">
        <v>0.0</v>
      </c>
      <c r="E42" s="53" t="str">
        <f t="array" ref="E42">XLOOKUP(A42,'Event 8'!A:A,'Event 8'!I:I)</f>
        <v>#N/A</v>
      </c>
      <c r="F42" s="53" t="str">
        <f t="array" ref="F42">IF(XLOOKUP(A42,Stances!B:B,Stances!E:E)=1,0,1)</f>
        <v>#N/A</v>
      </c>
      <c r="I42" s="53">
        <f>SUMIFS('2018 Data'!J:J,'2018 Data'!G:G,A42,'2018 Data'!C:C,9)</f>
        <v>0</v>
      </c>
    </row>
    <row r="43" ht="15.75" customHeight="1">
      <c r="A43" s="62" t="s">
        <v>74</v>
      </c>
      <c r="B43" s="63"/>
      <c r="C43" s="53" t="str">
        <f>ROUND(AVERAGE(IF(IFERROR(AVERAGEIFS(historical_events_FACT!J:J, historical_events_FACT!G:G, A43, historical_events_FACT!C:C, 9, historical_events_FACT!B:B, 2017), 0) &gt; 0,
                  AVERAGEIFS(historical_events_FACT!J:J, historical_events_FACT!G:G, A43, historical_events_FACT!C:C, 9, historical_events_FACT!B:B, 2017),
                  NA()),
              IF(IFERROR(AVERAGEIFS(historical_events_FACT!J:J, historical_events_FACT!G:G, A43, historical_events_FACT!C:C, 9, historical_events_FACT!B:B, 2016), 0) &gt; 0,
                  AVERAGEIFS(historical_events_FACT!J:J, historical_events_FACT!G:G, A43, historical_events_FACT!C:C, 9, historical_events_FACT!B:B, 2016),
                  NA()),
              IF(IFERROR(AVERAGEIFS(historical_events_FACT!J:J, historical_events_FACT!G:G, A43, historical_events_FACT!C:C, 9, historical_events_FACT!B:B, 2015), 0) &gt; 0,
                  AVERAGEIFS(historical_events_FACT!J:J, historical_events_FACT!G:G, A43, historical_events_FACT!C:C, 9, historical_events_FACT!B:B, 2015),
                  NA())), 2)</f>
        <v>#N/A</v>
      </c>
      <c r="D43" s="53">
        <v>0.0</v>
      </c>
      <c r="E43" s="53" t="str">
        <f t="array" ref="E43">XLOOKUP(A43,'Event 8'!A:A,'Event 8'!I:I)</f>
        <v>#N/A</v>
      </c>
      <c r="F43" s="53" t="str">
        <f t="array" ref="F43">IF(XLOOKUP(A43,Stances!B:B,Stances!E:E)=1,0,1)</f>
        <v>#N/A</v>
      </c>
      <c r="I43" s="53">
        <f>SUMIFS('2018 Data'!J:J,'2018 Data'!G:G,A43,'2018 Data'!C:C,9)</f>
        <v>0</v>
      </c>
    </row>
    <row r="44" ht="15.75" customHeight="1">
      <c r="A44" s="62" t="s">
        <v>122</v>
      </c>
      <c r="B44" s="63"/>
      <c r="C44" s="53" t="str">
        <f>ROUND(AVERAGE(IF(IFERROR(AVERAGEIFS(historical_events_FACT!J:J, historical_events_FACT!G:G, A44, historical_events_FACT!C:C, 9, historical_events_FACT!B:B, 2017), 0) &gt; 0,
                  AVERAGEIFS(historical_events_FACT!J:J, historical_events_FACT!G:G, A44, historical_events_FACT!C:C, 9, historical_events_FACT!B:B, 2017),
                  NA()),
              IF(IFERROR(AVERAGEIFS(historical_events_FACT!J:J, historical_events_FACT!G:G, A44, historical_events_FACT!C:C, 9, historical_events_FACT!B:B, 2016), 0) &gt; 0,
                  AVERAGEIFS(historical_events_FACT!J:J, historical_events_FACT!G:G, A44, historical_events_FACT!C:C, 9, historical_events_FACT!B:B, 2016),
                  NA()),
              IF(IFERROR(AVERAGEIFS(historical_events_FACT!J:J, historical_events_FACT!G:G, A44, historical_events_FACT!C:C, 9, historical_events_FACT!B:B, 2015), 0) &gt; 0,
                  AVERAGEIFS(historical_events_FACT!J:J, historical_events_FACT!G:G, A44, historical_events_FACT!C:C, 9, historical_events_FACT!B:B, 2015),
                  NA())), 2)</f>
        <v>#N/A</v>
      </c>
      <c r="D44" s="53">
        <v>0.0</v>
      </c>
      <c r="E44" s="53" t="str">
        <f t="array" ref="E44">XLOOKUP(A44,'Event 8'!A:A,'Event 8'!I:I)</f>
        <v/>
      </c>
      <c r="F44" s="53" t="str">
        <f t="array" ref="F44">IF(XLOOKUP(A44,Stances!B:B,Stances!E:E)=1,0,1)</f>
        <v>#N/A</v>
      </c>
      <c r="I44" s="53">
        <f>SUMIFS('2018 Data'!J:J,'2018 Data'!G:G,A44,'2018 Data'!C:C,9)</f>
        <v>0</v>
      </c>
    </row>
    <row r="45" ht="15.75" customHeight="1">
      <c r="A45" s="62" t="s">
        <v>233</v>
      </c>
      <c r="B45" s="63"/>
      <c r="C45" s="53" t="str">
        <f>ROUND(AVERAGE(IF(IFERROR(AVERAGEIFS(historical_events_FACT!J:J, historical_events_FACT!G:G, A45, historical_events_FACT!C:C, 9, historical_events_FACT!B:B, 2017), 0) &gt; 0,
                  AVERAGEIFS(historical_events_FACT!J:J, historical_events_FACT!G:G, A45, historical_events_FACT!C:C, 9, historical_events_FACT!B:B, 2017),
                  NA()),
              IF(IFERROR(AVERAGEIFS(historical_events_FACT!J:J, historical_events_FACT!G:G, A45, historical_events_FACT!C:C, 9, historical_events_FACT!B:B, 2016), 0) &gt; 0,
                  AVERAGEIFS(historical_events_FACT!J:J, historical_events_FACT!G:G, A45, historical_events_FACT!C:C, 9, historical_events_FACT!B:B, 2016),
                  NA()),
              IF(IFERROR(AVERAGEIFS(historical_events_FACT!J:J, historical_events_FACT!G:G, A45, historical_events_FACT!C:C, 9, historical_events_FACT!B:B, 2015), 0) &gt; 0,
                  AVERAGEIFS(historical_events_FACT!J:J, historical_events_FACT!G:G, A45, historical_events_FACT!C:C, 9, historical_events_FACT!B:B, 2015),
                  NA())), 2)</f>
        <v>#N/A</v>
      </c>
      <c r="D45" s="53">
        <v>0.0</v>
      </c>
      <c r="E45" s="53" t="str">
        <f t="array" ref="E45">XLOOKUP(A45,'Event 8'!A:A,'Event 8'!I:I)</f>
        <v>#N/A</v>
      </c>
      <c r="F45" s="53" t="str">
        <f t="array" ref="F45">IF(XLOOKUP(A45,Stances!B:B,Stances!E:E)=1,0,1)</f>
        <v>#N/A</v>
      </c>
      <c r="I45" s="53">
        <f>SUMIFS('2018 Data'!J:J,'2018 Data'!G:G,A45,'2018 Data'!C:C,9)</f>
        <v>0</v>
      </c>
    </row>
    <row r="46" ht="15.75" customHeight="1">
      <c r="A46" s="62" t="s">
        <v>235</v>
      </c>
      <c r="B46" s="63"/>
      <c r="C46" s="53" t="str">
        <f>ROUND(AVERAGE(IF(IFERROR(AVERAGEIFS(historical_events_FACT!J:J, historical_events_FACT!G:G, A46, historical_events_FACT!C:C, 9, historical_events_FACT!B:B, 2017), 0) &gt; 0,
                  AVERAGEIFS(historical_events_FACT!J:J, historical_events_FACT!G:G, A46, historical_events_FACT!C:C, 9, historical_events_FACT!B:B, 2017),
                  NA()),
              IF(IFERROR(AVERAGEIFS(historical_events_FACT!J:J, historical_events_FACT!G:G, A46, historical_events_FACT!C:C, 9, historical_events_FACT!B:B, 2016), 0) &gt; 0,
                  AVERAGEIFS(historical_events_FACT!J:J, historical_events_FACT!G:G, A46, historical_events_FACT!C:C, 9, historical_events_FACT!B:B, 2016),
                  NA()),
              IF(IFERROR(AVERAGEIFS(historical_events_FACT!J:J, historical_events_FACT!G:G, A46, historical_events_FACT!C:C, 9, historical_events_FACT!B:B, 2015), 0) &gt; 0,
                  AVERAGEIFS(historical_events_FACT!J:J, historical_events_FACT!G:G, A46, historical_events_FACT!C:C, 9, historical_events_FACT!B:B, 2015),
                  NA())), 2)</f>
        <v>#N/A</v>
      </c>
      <c r="D46" s="53">
        <v>0.0</v>
      </c>
      <c r="E46" s="53" t="str">
        <f t="array" ref="E46">XLOOKUP(A46,'Event 8'!A:A,'Event 8'!I:I)</f>
        <v>#N/A</v>
      </c>
      <c r="F46" s="53" t="str">
        <f t="array" ref="F46">IF(XLOOKUP(A46,Stances!B:B,Stances!E:E)=1,0,1)</f>
        <v>#N/A</v>
      </c>
      <c r="I46" s="53">
        <f>SUMIFS('2018 Data'!J:J,'2018 Data'!G:G,A46,'2018 Data'!C:C,9)</f>
        <v>0</v>
      </c>
    </row>
    <row r="47" ht="15.75" customHeight="1">
      <c r="A47" s="62" t="s">
        <v>78</v>
      </c>
      <c r="B47" s="63"/>
      <c r="C47" s="53" t="str">
        <f>ROUND(AVERAGE(IF(IFERROR(AVERAGEIFS(historical_events_FACT!J:J, historical_events_FACT!G:G, A47, historical_events_FACT!C:C, 9, historical_events_FACT!B:B, 2017), 0) &gt; 0,
                  AVERAGEIFS(historical_events_FACT!J:J, historical_events_FACT!G:G, A47, historical_events_FACT!C:C, 9, historical_events_FACT!B:B, 2017),
                  NA()),
              IF(IFERROR(AVERAGEIFS(historical_events_FACT!J:J, historical_events_FACT!G:G, A47, historical_events_FACT!C:C, 9, historical_events_FACT!B:B, 2016), 0) &gt; 0,
                  AVERAGEIFS(historical_events_FACT!J:J, historical_events_FACT!G:G, A47, historical_events_FACT!C:C, 9, historical_events_FACT!B:B, 2016),
                  NA()),
              IF(IFERROR(AVERAGEIFS(historical_events_FACT!J:J, historical_events_FACT!G:G, A47, historical_events_FACT!C:C, 9, historical_events_FACT!B:B, 2015), 0) &gt; 0,
                  AVERAGEIFS(historical_events_FACT!J:J, historical_events_FACT!G:G, A47, historical_events_FACT!C:C, 9, historical_events_FACT!B:B, 2015),
                  NA())), 2)</f>
        <v>#N/A</v>
      </c>
      <c r="D47" s="53">
        <v>0.0</v>
      </c>
      <c r="E47" s="53" t="str">
        <f t="array" ref="E47">XLOOKUP(A47,'Event 8'!A:A,'Event 8'!I:I)</f>
        <v>#N/A</v>
      </c>
      <c r="F47" s="53">
        <f t="array" ref="F47">IF(XLOOKUP(A47,Stances!B:B,Stances!E:E)=1,0,1)</f>
        <v>1</v>
      </c>
      <c r="I47" s="53">
        <f>SUMIFS('2018 Data'!J:J,'2018 Data'!G:G,A47,'2018 Data'!C:C,9)</f>
        <v>0</v>
      </c>
    </row>
    <row r="48" ht="15.75" customHeight="1">
      <c r="A48" s="62" t="s">
        <v>237</v>
      </c>
      <c r="B48" s="63"/>
      <c r="C48" s="53" t="str">
        <f>ROUND(AVERAGE(IF(IFERROR(AVERAGEIFS(historical_events_FACT!J:J, historical_events_FACT!G:G, A48, historical_events_FACT!C:C, 9, historical_events_FACT!B:B, 2017), 0) &gt; 0,
                  AVERAGEIFS(historical_events_FACT!J:J, historical_events_FACT!G:G, A48, historical_events_FACT!C:C, 9, historical_events_FACT!B:B, 2017),
                  NA()),
              IF(IFERROR(AVERAGEIFS(historical_events_FACT!J:J, historical_events_FACT!G:G, A48, historical_events_FACT!C:C, 9, historical_events_FACT!B:B, 2016), 0) &gt; 0,
                  AVERAGEIFS(historical_events_FACT!J:J, historical_events_FACT!G:G, A48, historical_events_FACT!C:C, 9, historical_events_FACT!B:B, 2016),
                  NA()),
              IF(IFERROR(AVERAGEIFS(historical_events_FACT!J:J, historical_events_FACT!G:G, A48, historical_events_FACT!C:C, 9, historical_events_FACT!B:B, 2015), 0) &gt; 0,
                  AVERAGEIFS(historical_events_FACT!J:J, historical_events_FACT!G:G, A48, historical_events_FACT!C:C, 9, historical_events_FACT!B:B, 2015),
                  NA())), 2)</f>
        <v>#N/A</v>
      </c>
      <c r="D48" s="53">
        <v>0.0</v>
      </c>
      <c r="E48" s="53" t="str">
        <f t="array" ref="E48">XLOOKUP(A48,'Event 8'!A:A,'Event 8'!I:I)</f>
        <v>#N/A</v>
      </c>
      <c r="F48" s="53" t="str">
        <f t="array" ref="F48">IF(XLOOKUP(A48,Stances!B:B,Stances!E:E)=1,0,1)</f>
        <v>#N/A</v>
      </c>
      <c r="I48" s="53">
        <f>SUMIFS('2018 Data'!J:J,'2018 Data'!G:G,A48,'2018 Data'!C:C,9)</f>
        <v>0</v>
      </c>
    </row>
    <row r="49" ht="15.75" customHeight="1">
      <c r="A49" s="62" t="s">
        <v>239</v>
      </c>
      <c r="B49" s="63"/>
      <c r="C49" s="53" t="str">
        <f>ROUND(AVERAGE(IF(IFERROR(AVERAGEIFS(historical_events_FACT!J:J, historical_events_FACT!G:G, A49, historical_events_FACT!C:C, 9, historical_events_FACT!B:B, 2017), 0) &gt; 0,
                  AVERAGEIFS(historical_events_FACT!J:J, historical_events_FACT!G:G, A49, historical_events_FACT!C:C, 9, historical_events_FACT!B:B, 2017),
                  NA()),
              IF(IFERROR(AVERAGEIFS(historical_events_FACT!J:J, historical_events_FACT!G:G, A49, historical_events_FACT!C:C, 9, historical_events_FACT!B:B, 2016), 0) &gt; 0,
                  AVERAGEIFS(historical_events_FACT!J:J, historical_events_FACT!G:G, A49, historical_events_FACT!C:C, 9, historical_events_FACT!B:B, 2016),
                  NA()),
              IF(IFERROR(AVERAGEIFS(historical_events_FACT!J:J, historical_events_FACT!G:G, A49, historical_events_FACT!C:C, 9, historical_events_FACT!B:B, 2015), 0) &gt; 0,
                  AVERAGEIFS(historical_events_FACT!J:J, historical_events_FACT!G:G, A49, historical_events_FACT!C:C, 9, historical_events_FACT!B:B, 2015),
                  NA())), 2)</f>
        <v>#N/A</v>
      </c>
      <c r="D49" s="53">
        <v>0.0</v>
      </c>
      <c r="E49" s="53" t="str">
        <f t="array" ref="E49">XLOOKUP(A49,'Event 8'!A:A,'Event 8'!I:I)</f>
        <v>#N/A</v>
      </c>
      <c r="F49" s="53" t="str">
        <f t="array" ref="F49">IF(XLOOKUP(A49,Stances!B:B,Stances!E:E)=1,0,1)</f>
        <v>#N/A</v>
      </c>
      <c r="I49" s="53">
        <f>SUMIFS('2018 Data'!J:J,'2018 Data'!G:G,A49,'2018 Data'!C:C,9)</f>
        <v>0</v>
      </c>
    </row>
    <row r="50" ht="15.75" customHeight="1">
      <c r="A50" s="62" t="s">
        <v>243</v>
      </c>
      <c r="B50" s="63"/>
      <c r="C50" s="53" t="str">
        <f>ROUND(AVERAGE(IF(IFERROR(AVERAGEIFS(historical_events_FACT!J:J, historical_events_FACT!G:G, A50, historical_events_FACT!C:C, 9, historical_events_FACT!B:B, 2017), 0) &gt; 0,
                  AVERAGEIFS(historical_events_FACT!J:J, historical_events_FACT!G:G, A50, historical_events_FACT!C:C, 9, historical_events_FACT!B:B, 2017),
                  NA()),
              IF(IFERROR(AVERAGEIFS(historical_events_FACT!J:J, historical_events_FACT!G:G, A50, historical_events_FACT!C:C, 9, historical_events_FACT!B:B, 2016), 0) &gt; 0,
                  AVERAGEIFS(historical_events_FACT!J:J, historical_events_FACT!G:G, A50, historical_events_FACT!C:C, 9, historical_events_FACT!B:B, 2016),
                  NA()),
              IF(IFERROR(AVERAGEIFS(historical_events_FACT!J:J, historical_events_FACT!G:G, A50, historical_events_FACT!C:C, 9, historical_events_FACT!B:B, 2015), 0) &gt; 0,
                  AVERAGEIFS(historical_events_FACT!J:J, historical_events_FACT!G:G, A50, historical_events_FACT!C:C, 9, historical_events_FACT!B:B, 2015),
                  NA())), 2)</f>
        <v>#N/A</v>
      </c>
      <c r="D50" s="53">
        <v>0.0</v>
      </c>
      <c r="E50" s="53" t="str">
        <f t="array" ref="E50">XLOOKUP(A50,'Event 8'!A:A,'Event 8'!I:I)</f>
        <v>#N/A</v>
      </c>
      <c r="F50" s="53" t="str">
        <f t="array" ref="F50">IF(XLOOKUP(A50,Stances!B:B,Stances!E:E)=1,0,1)</f>
        <v>#N/A</v>
      </c>
      <c r="I50" s="53">
        <f>SUMIFS('2018 Data'!J:J,'2018 Data'!G:G,A50,'2018 Data'!C:C,9)</f>
        <v>0</v>
      </c>
    </row>
    <row r="51" ht="15.75" customHeight="1">
      <c r="A51" s="62" t="s">
        <v>256</v>
      </c>
      <c r="B51" s="63"/>
      <c r="C51" s="53" t="str">
        <f>ROUND(AVERAGE(IF(IFERROR(AVERAGEIFS(historical_events_FACT!J:J, historical_events_FACT!G:G, A51, historical_events_FACT!C:C, 9, historical_events_FACT!B:B, 2017), 0) &gt; 0,
                  AVERAGEIFS(historical_events_FACT!J:J, historical_events_FACT!G:G, A51, historical_events_FACT!C:C, 9, historical_events_FACT!B:B, 2017),
                  NA()),
              IF(IFERROR(AVERAGEIFS(historical_events_FACT!J:J, historical_events_FACT!G:G, A51, historical_events_FACT!C:C, 9, historical_events_FACT!B:B, 2016), 0) &gt; 0,
                  AVERAGEIFS(historical_events_FACT!J:J, historical_events_FACT!G:G, A51, historical_events_FACT!C:C, 9, historical_events_FACT!B:B, 2016),
                  NA()),
              IF(IFERROR(AVERAGEIFS(historical_events_FACT!J:J, historical_events_FACT!G:G, A51, historical_events_FACT!C:C, 9, historical_events_FACT!B:B, 2015), 0) &gt; 0,
                  AVERAGEIFS(historical_events_FACT!J:J, historical_events_FACT!G:G, A51, historical_events_FACT!C:C, 9, historical_events_FACT!B:B, 2015),
                  NA())), 2)</f>
        <v>#N/A</v>
      </c>
      <c r="D51" s="53">
        <v>0.0</v>
      </c>
      <c r="E51" s="53" t="str">
        <f t="array" ref="E51">XLOOKUP(A51,'Event 8'!A:A,'Event 8'!I:I)</f>
        <v>#N/A</v>
      </c>
      <c r="F51" s="53" t="str">
        <f t="array" ref="F51">IF(XLOOKUP(A51,Stances!B:B,Stances!E:E)=1,0,1)</f>
        <v>#N/A</v>
      </c>
      <c r="I51" s="53">
        <f>SUMIFS('2018 Data'!J:J,'2018 Data'!G:G,A51,'2018 Data'!C:C,9)</f>
        <v>0</v>
      </c>
    </row>
    <row r="52" ht="15.75" customHeight="1">
      <c r="A52" s="62" t="s">
        <v>245</v>
      </c>
      <c r="B52" s="63"/>
      <c r="C52" s="53" t="str">
        <f>ROUND(AVERAGE(IF(IFERROR(AVERAGEIFS(historical_events_FACT!J:J, historical_events_FACT!G:G, A52, historical_events_FACT!C:C, 9, historical_events_FACT!B:B, 2017), 0) &gt; 0,
                  AVERAGEIFS(historical_events_FACT!J:J, historical_events_FACT!G:G, A52, historical_events_FACT!C:C, 9, historical_events_FACT!B:B, 2017),
                  NA()),
              IF(IFERROR(AVERAGEIFS(historical_events_FACT!J:J, historical_events_FACT!G:G, A52, historical_events_FACT!C:C, 9, historical_events_FACT!B:B, 2016), 0) &gt; 0,
                  AVERAGEIFS(historical_events_FACT!J:J, historical_events_FACT!G:G, A52, historical_events_FACT!C:C, 9, historical_events_FACT!B:B, 2016),
                  NA()),
              IF(IFERROR(AVERAGEIFS(historical_events_FACT!J:J, historical_events_FACT!G:G, A52, historical_events_FACT!C:C, 9, historical_events_FACT!B:B, 2015), 0) &gt; 0,
                  AVERAGEIFS(historical_events_FACT!J:J, historical_events_FACT!G:G, A52, historical_events_FACT!C:C, 9, historical_events_FACT!B:B, 2015),
                  NA())), 2)</f>
        <v>#N/A</v>
      </c>
      <c r="D52" s="53">
        <v>0.0</v>
      </c>
      <c r="E52" s="53" t="str">
        <f t="array" ref="E52">XLOOKUP(A52,'Event 8'!A:A,'Event 8'!I:I)</f>
        <v>#N/A</v>
      </c>
      <c r="F52" s="53" t="str">
        <f t="array" ref="F52">IF(XLOOKUP(A52,Stances!B:B,Stances!E:E)=1,0,1)</f>
        <v>#N/A</v>
      </c>
      <c r="I52" s="53">
        <f>SUMIFS('2018 Data'!J:J,'2018 Data'!G:G,A52,'2018 Data'!C:C,9)</f>
        <v>0</v>
      </c>
    </row>
    <row r="53" ht="15.75" customHeight="1">
      <c r="A53" s="62" t="s">
        <v>116</v>
      </c>
      <c r="B53" s="63"/>
      <c r="C53" s="53" t="str">
        <f>ROUND(AVERAGE(IF(IFERROR(AVERAGEIFS(historical_events_FACT!J:J, historical_events_FACT!G:G, A53, historical_events_FACT!C:C, 9, historical_events_FACT!B:B, 2017), 0) &gt; 0,
                  AVERAGEIFS(historical_events_FACT!J:J, historical_events_FACT!G:G, A53, historical_events_FACT!C:C, 9, historical_events_FACT!B:B, 2017),
                  NA()),
              IF(IFERROR(AVERAGEIFS(historical_events_FACT!J:J, historical_events_FACT!G:G, A53, historical_events_FACT!C:C, 9, historical_events_FACT!B:B, 2016), 0) &gt; 0,
                  AVERAGEIFS(historical_events_FACT!J:J, historical_events_FACT!G:G, A53, historical_events_FACT!C:C, 9, historical_events_FACT!B:B, 2016),
                  NA()),
              IF(IFERROR(AVERAGEIFS(historical_events_FACT!J:J, historical_events_FACT!G:G, A53, historical_events_FACT!C:C, 9, historical_events_FACT!B:B, 2015), 0) &gt; 0,
                  AVERAGEIFS(historical_events_FACT!J:J, historical_events_FACT!G:G, A53, historical_events_FACT!C:C, 9, historical_events_FACT!B:B, 2015),
                  NA())), 2)</f>
        <v>#N/A</v>
      </c>
      <c r="D53" s="53">
        <v>0.0</v>
      </c>
      <c r="E53" s="53">
        <f t="array" ref="E53">XLOOKUP(A53,'Event 8'!A:A,'Event 8'!I:I)</f>
        <v>12.23</v>
      </c>
      <c r="F53" s="53" t="str">
        <f t="array" ref="F53">IF(XLOOKUP(A53,Stances!B:B,Stances!E:E)=1,0,1)</f>
        <v>#N/A</v>
      </c>
      <c r="I53" s="53">
        <f>SUMIFS('2018 Data'!J:J,'2018 Data'!G:G,A53,'2018 Data'!C:C,9)</f>
        <v>0</v>
      </c>
    </row>
    <row r="54" ht="15.75" customHeight="1">
      <c r="A54" s="54" t="s">
        <v>249</v>
      </c>
      <c r="B54" s="55">
        <v>3.0</v>
      </c>
      <c r="C54" s="53">
        <v>12.6</v>
      </c>
      <c r="D54" s="53">
        <v>1.0</v>
      </c>
      <c r="E54" s="53" t="str">
        <f t="array" ref="E54">XLOOKUP(A54,'Event 8'!A:A,'Event 8'!I:I)</f>
        <v>#N/A</v>
      </c>
      <c r="F54" s="53">
        <f t="array" ref="F54">IF(XLOOKUP(A54,Stances!B:B,Stances!E:E)=1,0,1)</f>
        <v>0</v>
      </c>
      <c r="I54" s="53">
        <f>SUMIFS('2018 Data'!J:J,'2018 Data'!G:G,A54,'2018 Data'!C:C,9)</f>
        <v>11.77</v>
      </c>
    </row>
    <row r="55" ht="15.75" customHeight="1">
      <c r="A55" s="54" t="s">
        <v>18</v>
      </c>
      <c r="B55" s="55">
        <v>3.0</v>
      </c>
      <c r="C55" s="53">
        <v>13.29</v>
      </c>
      <c r="D55" s="53">
        <v>1.0</v>
      </c>
      <c r="E55" s="53" t="str">
        <f t="array" ref="E55">XLOOKUP(A55,'Event 8'!A:A,'Event 8'!I:I)</f>
        <v>#N/A</v>
      </c>
      <c r="F55" s="53">
        <f t="array" ref="F55">IF(XLOOKUP(A55,Stances!B:B,Stances!E:E)=1,0,1)</f>
        <v>1</v>
      </c>
      <c r="I55" s="53">
        <f>SUMIFS('2018 Data'!J:J,'2018 Data'!G:G,A55,'2018 Data'!C:C,9)</f>
        <v>107.06</v>
      </c>
    </row>
    <row r="56" ht="15.75" customHeight="1"/>
    <row r="57" ht="15.75" customHeight="1">
      <c r="A57" s="60" t="s">
        <v>64</v>
      </c>
    </row>
    <row r="58" ht="15.75" customHeight="1">
      <c r="A58" s="60" t="s">
        <v>61</v>
      </c>
    </row>
    <row r="59" ht="15.75" customHeight="1">
      <c r="A59" s="60" t="s">
        <v>65</v>
      </c>
    </row>
    <row r="60" ht="15.75" customHeight="1">
      <c r="A60" s="60" t="s">
        <v>122</v>
      </c>
    </row>
    <row r="61" ht="15.75" customHeight="1">
      <c r="A61" s="60" t="s">
        <v>69</v>
      </c>
    </row>
    <row r="62" ht="15.75" customHeight="1">
      <c r="A62" s="60" t="s">
        <v>63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65" t="s">
        <v>336</v>
      </c>
      <c r="B1" s="65" t="s">
        <v>2</v>
      </c>
      <c r="C1" s="65" t="s">
        <v>6</v>
      </c>
      <c r="D1" s="65" t="s">
        <v>337</v>
      </c>
      <c r="E1" s="65" t="s">
        <v>314</v>
      </c>
      <c r="F1" s="65" t="s">
        <v>338</v>
      </c>
      <c r="G1" s="65" t="s">
        <v>339</v>
      </c>
      <c r="H1" s="70" t="s">
        <v>340</v>
      </c>
    </row>
    <row r="2">
      <c r="A2" s="76">
        <v>1.0</v>
      </c>
      <c r="B2" s="55">
        <v>9.0</v>
      </c>
      <c r="C2" s="54" t="s">
        <v>33</v>
      </c>
      <c r="D2" s="55">
        <v>49785.0</v>
      </c>
      <c r="E2" s="55">
        <v>1.0</v>
      </c>
      <c r="F2" s="76">
        <v>0.0</v>
      </c>
      <c r="G2" s="81">
        <v>45483.0</v>
      </c>
      <c r="H2" s="55">
        <v>1.0</v>
      </c>
    </row>
    <row r="3">
      <c r="A3" s="76">
        <v>2.0</v>
      </c>
      <c r="B3" s="55">
        <v>9.0</v>
      </c>
      <c r="C3" s="54" t="s">
        <v>30</v>
      </c>
      <c r="D3" s="55">
        <v>45685.0</v>
      </c>
      <c r="E3" s="55">
        <v>1.0</v>
      </c>
      <c r="F3" s="76">
        <v>0.0</v>
      </c>
      <c r="G3" s="61"/>
      <c r="H3" s="55">
        <v>1.0</v>
      </c>
    </row>
    <row r="4">
      <c r="A4" s="76">
        <v>3.0</v>
      </c>
      <c r="B4" s="55">
        <v>9.0</v>
      </c>
      <c r="C4" s="54" t="s">
        <v>31</v>
      </c>
      <c r="D4" s="55">
        <v>37125.0</v>
      </c>
      <c r="E4" s="55">
        <v>1.0</v>
      </c>
      <c r="F4" s="76">
        <v>0.0</v>
      </c>
      <c r="G4" s="61"/>
      <c r="H4" s="55">
        <v>1.0</v>
      </c>
    </row>
    <row r="5">
      <c r="A5" s="55">
        <v>3.0</v>
      </c>
      <c r="B5" s="55">
        <v>9.0</v>
      </c>
      <c r="C5" s="54" t="s">
        <v>17</v>
      </c>
      <c r="D5" s="55">
        <v>31825.0</v>
      </c>
      <c r="E5" s="55">
        <v>1.0</v>
      </c>
      <c r="F5" s="76">
        <v>0.0</v>
      </c>
      <c r="G5" s="61"/>
      <c r="H5" s="55">
        <v>1.0</v>
      </c>
    </row>
    <row r="6">
      <c r="A6" s="55">
        <v>3.0</v>
      </c>
      <c r="B6" s="55">
        <v>9.0</v>
      </c>
      <c r="C6" s="54" t="s">
        <v>57</v>
      </c>
      <c r="D6" s="55">
        <v>29485.0</v>
      </c>
      <c r="E6" s="55">
        <v>1.0</v>
      </c>
      <c r="F6" s="76">
        <v>0.0</v>
      </c>
      <c r="G6" s="61"/>
      <c r="H6" s="55">
        <v>1.0</v>
      </c>
    </row>
    <row r="7">
      <c r="A7" s="55">
        <v>6.0</v>
      </c>
      <c r="B7" s="55">
        <v>9.0</v>
      </c>
      <c r="C7" s="54" t="s">
        <v>28</v>
      </c>
      <c r="D7" s="55">
        <v>27275.0</v>
      </c>
      <c r="E7" s="55">
        <v>1.0</v>
      </c>
      <c r="F7" s="76">
        <v>0.0</v>
      </c>
      <c r="G7" s="61"/>
      <c r="H7" s="55">
        <v>1.0</v>
      </c>
    </row>
    <row r="8">
      <c r="A8" s="55">
        <v>7.0</v>
      </c>
      <c r="B8" s="55">
        <v>9.0</v>
      </c>
      <c r="C8" s="54" t="s">
        <v>43</v>
      </c>
      <c r="D8" s="55">
        <v>26970.0</v>
      </c>
      <c r="E8" s="55">
        <v>1.0</v>
      </c>
      <c r="F8" s="76">
        <v>0.0</v>
      </c>
      <c r="G8" s="61"/>
      <c r="H8" s="55">
        <v>1.0</v>
      </c>
    </row>
    <row r="9">
      <c r="A9" s="55">
        <v>8.0</v>
      </c>
      <c r="B9" s="55">
        <v>9.0</v>
      </c>
      <c r="C9" s="54" t="s">
        <v>32</v>
      </c>
      <c r="D9" s="55">
        <v>24690.0</v>
      </c>
      <c r="E9" s="55">
        <v>1.0</v>
      </c>
      <c r="F9" s="55">
        <v>0.0</v>
      </c>
      <c r="G9" s="61"/>
      <c r="H9" s="55">
        <v>1.0</v>
      </c>
    </row>
    <row r="10">
      <c r="A10" s="55">
        <v>9.0</v>
      </c>
      <c r="B10" s="55">
        <v>9.0</v>
      </c>
      <c r="C10" s="54" t="s">
        <v>53</v>
      </c>
      <c r="D10" s="55">
        <v>24530.0</v>
      </c>
      <c r="E10" s="55">
        <v>1.0</v>
      </c>
      <c r="F10" s="55">
        <v>0.0</v>
      </c>
      <c r="G10" s="61"/>
      <c r="H10" s="55">
        <v>2.0</v>
      </c>
    </row>
    <row r="11">
      <c r="A11" s="55">
        <v>10.0</v>
      </c>
      <c r="B11" s="55">
        <v>9.0</v>
      </c>
      <c r="C11" s="54" t="s">
        <v>27</v>
      </c>
      <c r="D11" s="55">
        <v>24370.0</v>
      </c>
      <c r="E11" s="55">
        <v>1.0</v>
      </c>
      <c r="F11" s="76">
        <v>0.0</v>
      </c>
      <c r="G11" s="61"/>
      <c r="H11" s="55">
        <v>2.0</v>
      </c>
    </row>
    <row r="12">
      <c r="A12" s="55">
        <v>11.0</v>
      </c>
      <c r="B12" s="55">
        <v>9.0</v>
      </c>
      <c r="C12" s="54" t="s">
        <v>46</v>
      </c>
      <c r="D12" s="55">
        <v>22530.0</v>
      </c>
      <c r="E12" s="55">
        <v>1.0</v>
      </c>
      <c r="F12" s="55">
        <v>0.0</v>
      </c>
      <c r="G12" s="61"/>
      <c r="H12" s="55">
        <v>2.0</v>
      </c>
    </row>
    <row r="13">
      <c r="A13" s="55">
        <v>12.0</v>
      </c>
      <c r="B13" s="55">
        <v>9.0</v>
      </c>
      <c r="C13" s="54" t="s">
        <v>231</v>
      </c>
      <c r="D13" s="55">
        <v>22245.0</v>
      </c>
      <c r="E13" s="55">
        <v>1.0</v>
      </c>
      <c r="F13" s="55">
        <v>0.0</v>
      </c>
      <c r="G13" s="61"/>
      <c r="H13" s="55">
        <v>2.0</v>
      </c>
    </row>
    <row r="14">
      <c r="A14" s="55">
        <v>12.0</v>
      </c>
      <c r="B14" s="55">
        <v>9.0</v>
      </c>
      <c r="C14" s="54" t="s">
        <v>50</v>
      </c>
      <c r="D14" s="55">
        <v>21610.0</v>
      </c>
      <c r="E14" s="55">
        <v>1.0</v>
      </c>
      <c r="F14" s="76">
        <v>0.0</v>
      </c>
      <c r="G14" s="61"/>
      <c r="H14" s="55">
        <v>2.0</v>
      </c>
    </row>
    <row r="15">
      <c r="A15" s="55">
        <v>14.0</v>
      </c>
      <c r="B15" s="55">
        <v>9.0</v>
      </c>
      <c r="C15" s="54" t="s">
        <v>52</v>
      </c>
      <c r="D15" s="55">
        <v>21060.0</v>
      </c>
      <c r="E15" s="55">
        <v>1.0</v>
      </c>
      <c r="F15" s="76">
        <v>0.0</v>
      </c>
      <c r="G15" s="61"/>
      <c r="H15" s="55">
        <v>2.0</v>
      </c>
    </row>
    <row r="16">
      <c r="A16" s="55">
        <v>15.0</v>
      </c>
      <c r="B16" s="55">
        <v>9.0</v>
      </c>
      <c r="C16" s="54" t="s">
        <v>229</v>
      </c>
      <c r="D16" s="55">
        <v>20365.0</v>
      </c>
      <c r="E16" s="55">
        <v>1.0</v>
      </c>
      <c r="F16" s="55">
        <v>0.0</v>
      </c>
      <c r="G16" s="61"/>
      <c r="H16" s="55">
        <v>2.0</v>
      </c>
    </row>
    <row r="17">
      <c r="A17" s="55">
        <v>16.0</v>
      </c>
      <c r="B17" s="55">
        <v>9.0</v>
      </c>
      <c r="C17" s="54" t="s">
        <v>224</v>
      </c>
      <c r="D17" s="55">
        <v>20270.0</v>
      </c>
      <c r="E17" s="55">
        <v>1.0</v>
      </c>
      <c r="F17" s="76">
        <v>0.0</v>
      </c>
      <c r="G17" s="61"/>
      <c r="H17" s="55">
        <v>2.0</v>
      </c>
    </row>
    <row r="18">
      <c r="A18" s="55">
        <v>17.0</v>
      </c>
      <c r="B18" s="55">
        <v>9.0</v>
      </c>
      <c r="C18" s="54" t="s">
        <v>47</v>
      </c>
      <c r="D18" s="55">
        <v>19000.0</v>
      </c>
      <c r="E18" s="55">
        <v>1.0</v>
      </c>
      <c r="F18" s="76">
        <v>0.0</v>
      </c>
      <c r="G18" s="61"/>
      <c r="H18" s="55">
        <v>2.0</v>
      </c>
    </row>
    <row r="19">
      <c r="A19" s="55">
        <v>18.0</v>
      </c>
      <c r="B19" s="55">
        <v>9.0</v>
      </c>
      <c r="C19" s="54" t="s">
        <v>42</v>
      </c>
      <c r="D19" s="55">
        <v>18180.0</v>
      </c>
      <c r="E19" s="55">
        <v>1.0</v>
      </c>
      <c r="F19" s="76">
        <v>0.0</v>
      </c>
      <c r="G19" s="61"/>
      <c r="H19" s="55">
        <v>2.0</v>
      </c>
    </row>
    <row r="20">
      <c r="A20" s="55">
        <v>18.0</v>
      </c>
      <c r="B20" s="55">
        <v>9.0</v>
      </c>
      <c r="C20" s="54" t="s">
        <v>69</v>
      </c>
      <c r="D20" s="55">
        <v>17785.0</v>
      </c>
      <c r="E20" s="55">
        <v>1.0</v>
      </c>
      <c r="F20" s="76">
        <v>0.0</v>
      </c>
      <c r="G20" s="61"/>
      <c r="H20" s="55">
        <v>2.0</v>
      </c>
    </row>
    <row r="21" ht="15.75" customHeight="1">
      <c r="A21" s="55">
        <v>18.0</v>
      </c>
      <c r="B21" s="55">
        <v>9.0</v>
      </c>
      <c r="C21" s="54" t="s">
        <v>38</v>
      </c>
      <c r="D21" s="55">
        <v>17780.0</v>
      </c>
      <c r="E21" s="55">
        <v>1.0</v>
      </c>
      <c r="F21" s="55">
        <v>0.0</v>
      </c>
      <c r="G21" s="61"/>
      <c r="H21" s="55">
        <v>2.0</v>
      </c>
    </row>
    <row r="22" ht="15.75" customHeight="1">
      <c r="A22" s="55">
        <v>21.0</v>
      </c>
      <c r="B22" s="55">
        <v>9.0</v>
      </c>
      <c r="C22" s="54" t="s">
        <v>150</v>
      </c>
      <c r="D22" s="55">
        <v>16735.0</v>
      </c>
      <c r="E22" s="55">
        <v>1.0</v>
      </c>
      <c r="F22" s="76">
        <v>0.0</v>
      </c>
      <c r="G22" s="61"/>
      <c r="H22" s="55">
        <v>2.0</v>
      </c>
    </row>
    <row r="23" ht="15.75" customHeight="1">
      <c r="A23" s="55">
        <v>22.0</v>
      </c>
      <c r="B23" s="55">
        <v>9.0</v>
      </c>
      <c r="C23" s="54" t="s">
        <v>64</v>
      </c>
      <c r="D23" s="55">
        <v>15945.0</v>
      </c>
      <c r="E23" s="55">
        <v>1.0</v>
      </c>
      <c r="F23" s="55">
        <v>0.0</v>
      </c>
      <c r="G23" s="61"/>
      <c r="H23" s="55">
        <v>2.0</v>
      </c>
    </row>
    <row r="24" ht="15.75" customHeight="1">
      <c r="A24" s="55">
        <v>23.0</v>
      </c>
      <c r="B24" s="55">
        <v>9.0</v>
      </c>
      <c r="C24" s="54" t="s">
        <v>111</v>
      </c>
      <c r="D24" s="55">
        <v>14005.0</v>
      </c>
      <c r="E24" s="55">
        <v>1.0</v>
      </c>
      <c r="F24" s="76">
        <v>0.0</v>
      </c>
      <c r="G24" s="61"/>
      <c r="H24" s="55">
        <v>2.0</v>
      </c>
    </row>
    <row r="25" ht="15.75" customHeight="1">
      <c r="A25" s="55">
        <v>23.0</v>
      </c>
      <c r="B25" s="55">
        <v>9.0</v>
      </c>
      <c r="C25" s="54" t="s">
        <v>61</v>
      </c>
      <c r="D25" s="55">
        <v>13655.0</v>
      </c>
      <c r="E25" s="55">
        <v>1.0</v>
      </c>
      <c r="F25" s="55">
        <v>0.0</v>
      </c>
      <c r="G25" s="61"/>
      <c r="H25" s="55">
        <v>2.0</v>
      </c>
    </row>
    <row r="26" ht="15.75" customHeight="1">
      <c r="A26" s="55">
        <v>25.0</v>
      </c>
      <c r="B26" s="55">
        <v>9.0</v>
      </c>
      <c r="C26" s="54" t="s">
        <v>39</v>
      </c>
      <c r="D26" s="55">
        <v>12445.0</v>
      </c>
      <c r="E26" s="55">
        <v>1.0</v>
      </c>
      <c r="F26" s="76">
        <v>0.0</v>
      </c>
      <c r="G26" s="61"/>
      <c r="H26" s="55">
        <v>3.0</v>
      </c>
    </row>
    <row r="27" ht="15.75" customHeight="1">
      <c r="A27" s="55">
        <v>26.0</v>
      </c>
      <c r="B27" s="55">
        <v>9.0</v>
      </c>
      <c r="C27" s="62" t="s">
        <v>41</v>
      </c>
      <c r="D27" s="72">
        <v>11500.0</v>
      </c>
      <c r="E27" s="72">
        <v>0.0</v>
      </c>
      <c r="F27" s="72">
        <v>0.0</v>
      </c>
      <c r="G27" s="61"/>
      <c r="H27" s="63"/>
    </row>
    <row r="28" ht="15.75" customHeight="1">
      <c r="A28" s="55">
        <v>27.0</v>
      </c>
      <c r="B28" s="55">
        <v>9.0</v>
      </c>
      <c r="C28" s="54" t="s">
        <v>110</v>
      </c>
      <c r="D28" s="55">
        <v>11420.0</v>
      </c>
      <c r="E28" s="55">
        <v>1.0</v>
      </c>
      <c r="F28" s="76">
        <v>0.0</v>
      </c>
      <c r="G28" s="61"/>
      <c r="H28" s="55">
        <v>3.0</v>
      </c>
    </row>
    <row r="29" ht="15.75" customHeight="1">
      <c r="A29" s="55">
        <v>28.0</v>
      </c>
      <c r="B29" s="55">
        <v>9.0</v>
      </c>
      <c r="C29" s="54" t="s">
        <v>123</v>
      </c>
      <c r="D29" s="55">
        <v>10375.0</v>
      </c>
      <c r="E29" s="55">
        <v>1.0</v>
      </c>
      <c r="F29" s="76">
        <v>0.0</v>
      </c>
      <c r="G29" s="61"/>
      <c r="H29" s="55">
        <v>3.0</v>
      </c>
    </row>
    <row r="30" ht="15.75" customHeight="1">
      <c r="A30" s="55">
        <v>28.0</v>
      </c>
      <c r="B30" s="55">
        <v>9.0</v>
      </c>
      <c r="C30" s="62" t="s">
        <v>26</v>
      </c>
      <c r="D30" s="72">
        <v>10375.0</v>
      </c>
      <c r="E30" s="72">
        <v>0.0</v>
      </c>
      <c r="F30" s="72">
        <v>1.0</v>
      </c>
      <c r="G30" s="61"/>
      <c r="H30" s="63"/>
    </row>
    <row r="31" ht="15.75" customHeight="1">
      <c r="A31" s="55">
        <v>30.0</v>
      </c>
      <c r="B31" s="55">
        <v>9.0</v>
      </c>
      <c r="C31" s="54" t="s">
        <v>226</v>
      </c>
      <c r="D31" s="55">
        <v>10270.0</v>
      </c>
      <c r="E31" s="55">
        <v>1.0</v>
      </c>
      <c r="F31" s="76">
        <v>0.0</v>
      </c>
      <c r="G31" s="61"/>
      <c r="H31" s="55">
        <v>3.0</v>
      </c>
    </row>
    <row r="32" ht="15.75" customHeight="1">
      <c r="A32" s="55">
        <v>31.0</v>
      </c>
      <c r="B32" s="55">
        <v>9.0</v>
      </c>
      <c r="C32" s="54" t="s">
        <v>67</v>
      </c>
      <c r="D32" s="55">
        <v>9130.0</v>
      </c>
      <c r="E32" s="55">
        <v>1.0</v>
      </c>
      <c r="F32" s="76">
        <v>0.0</v>
      </c>
      <c r="G32" s="61"/>
      <c r="H32" s="55">
        <v>3.0</v>
      </c>
    </row>
    <row r="33" ht="15.75" customHeight="1">
      <c r="A33" s="55">
        <v>32.0</v>
      </c>
      <c r="B33" s="55">
        <v>9.0</v>
      </c>
      <c r="C33" s="62" t="s">
        <v>37</v>
      </c>
      <c r="D33" s="72">
        <v>9025.0</v>
      </c>
      <c r="E33" s="72">
        <v>0.0</v>
      </c>
      <c r="F33" s="72">
        <v>1.0</v>
      </c>
      <c r="G33" s="61"/>
      <c r="H33" s="63"/>
    </row>
    <row r="34" ht="15.75" customHeight="1">
      <c r="A34" s="55">
        <v>32.0</v>
      </c>
      <c r="B34" s="55">
        <v>9.0</v>
      </c>
      <c r="C34" s="54" t="s">
        <v>55</v>
      </c>
      <c r="D34" s="55">
        <v>8090.0</v>
      </c>
      <c r="E34" s="55">
        <v>1.0</v>
      </c>
      <c r="F34" s="76">
        <v>0.0</v>
      </c>
      <c r="G34" s="61"/>
      <c r="H34" s="55">
        <v>3.0</v>
      </c>
    </row>
    <row r="35" ht="15.75" customHeight="1">
      <c r="A35" s="55">
        <v>34.0</v>
      </c>
      <c r="B35" s="55">
        <v>9.0</v>
      </c>
      <c r="C35" s="54" t="s">
        <v>34</v>
      </c>
      <c r="D35" s="55">
        <v>7885.0</v>
      </c>
      <c r="E35" s="55">
        <v>1.0</v>
      </c>
      <c r="F35" s="76">
        <v>0.0</v>
      </c>
      <c r="G35" s="61"/>
      <c r="H35" s="55">
        <v>3.0</v>
      </c>
    </row>
    <row r="36" ht="15.75" customHeight="1">
      <c r="A36" s="55">
        <v>35.0</v>
      </c>
      <c r="B36" s="55">
        <v>9.0</v>
      </c>
      <c r="C36" s="54" t="s">
        <v>65</v>
      </c>
      <c r="D36" s="55">
        <v>7885.0</v>
      </c>
      <c r="E36" s="55">
        <v>1.0</v>
      </c>
      <c r="F36" s="76">
        <v>0.0</v>
      </c>
      <c r="G36" s="61"/>
      <c r="H36" s="55">
        <v>3.0</v>
      </c>
    </row>
    <row r="37" ht="15.75" customHeight="1">
      <c r="A37" s="55">
        <v>36.0</v>
      </c>
      <c r="B37" s="55">
        <v>9.0</v>
      </c>
      <c r="C37" s="54" t="s">
        <v>25</v>
      </c>
      <c r="D37" s="55">
        <v>7095.0</v>
      </c>
      <c r="E37" s="55">
        <v>1.0</v>
      </c>
      <c r="F37" s="76">
        <v>0.0</v>
      </c>
      <c r="G37" s="61"/>
      <c r="H37" s="55">
        <v>3.0</v>
      </c>
    </row>
    <row r="38" ht="15.75" customHeight="1">
      <c r="A38" s="55">
        <v>37.0</v>
      </c>
      <c r="B38" s="55">
        <v>9.0</v>
      </c>
      <c r="C38" s="54" t="s">
        <v>54</v>
      </c>
      <c r="D38" s="55">
        <v>4170.0</v>
      </c>
      <c r="E38" s="55">
        <v>1.0</v>
      </c>
      <c r="F38" s="76">
        <v>0.0</v>
      </c>
      <c r="G38" s="61"/>
      <c r="H38" s="55">
        <v>3.0</v>
      </c>
    </row>
    <row r="39" ht="15.75" customHeight="1">
      <c r="A39" s="55">
        <v>38.0</v>
      </c>
      <c r="B39" s="55">
        <v>9.0</v>
      </c>
      <c r="C39" s="62" t="s">
        <v>40</v>
      </c>
      <c r="D39" s="72">
        <v>3360.0</v>
      </c>
      <c r="E39" s="72">
        <v>0.0</v>
      </c>
      <c r="F39" s="72">
        <v>1.0</v>
      </c>
      <c r="G39" s="61"/>
      <c r="H39" s="63"/>
    </row>
    <row r="40" ht="15.75" customHeight="1">
      <c r="A40" s="55">
        <v>38.0</v>
      </c>
      <c r="B40" s="55">
        <v>9.0</v>
      </c>
      <c r="C40" s="62" t="s">
        <v>247</v>
      </c>
      <c r="D40" s="72">
        <v>1665.0</v>
      </c>
      <c r="E40" s="72">
        <v>0.0</v>
      </c>
      <c r="F40" s="82">
        <v>0.0</v>
      </c>
      <c r="G40" s="61"/>
      <c r="H40" s="63"/>
    </row>
    <row r="41" ht="15.75" customHeight="1">
      <c r="A41" s="55">
        <v>40.0</v>
      </c>
      <c r="B41" s="55">
        <v>9.0</v>
      </c>
      <c r="C41" s="62" t="s">
        <v>76</v>
      </c>
      <c r="D41" s="72">
        <v>1665.0</v>
      </c>
      <c r="E41" s="72">
        <v>0.0</v>
      </c>
      <c r="F41" s="82">
        <v>0.0</v>
      </c>
      <c r="G41" s="61"/>
      <c r="H41" s="63"/>
    </row>
    <row r="42" ht="15.75" customHeight="1">
      <c r="A42" s="55">
        <v>41.0</v>
      </c>
      <c r="B42" s="55">
        <v>9.0</v>
      </c>
      <c r="C42" s="62" t="s">
        <v>241</v>
      </c>
      <c r="D42" s="72">
        <v>1665.0</v>
      </c>
      <c r="E42" s="72">
        <v>0.0</v>
      </c>
      <c r="F42" s="82">
        <v>0.0</v>
      </c>
      <c r="G42" s="61"/>
      <c r="H42" s="63"/>
    </row>
    <row r="43" ht="15.75" customHeight="1">
      <c r="A43" s="55">
        <v>41.0</v>
      </c>
      <c r="B43" s="55">
        <v>9.0</v>
      </c>
      <c r="C43" s="62" t="s">
        <v>74</v>
      </c>
      <c r="D43" s="82">
        <v>1665.0</v>
      </c>
      <c r="E43" s="72">
        <v>0.0</v>
      </c>
      <c r="F43" s="72">
        <v>0.0</v>
      </c>
      <c r="G43" s="61"/>
      <c r="H43" s="63"/>
    </row>
    <row r="44" ht="15.75" customHeight="1">
      <c r="A44" s="55">
        <v>41.0</v>
      </c>
      <c r="B44" s="55">
        <v>9.0</v>
      </c>
      <c r="C44" s="62" t="s">
        <v>122</v>
      </c>
      <c r="D44" s="72">
        <v>420.0</v>
      </c>
      <c r="E44" s="72">
        <v>0.0</v>
      </c>
      <c r="F44" s="72">
        <v>0.0</v>
      </c>
      <c r="G44" s="61"/>
      <c r="H44" s="63"/>
    </row>
    <row r="45" ht="15.75" customHeight="1">
      <c r="A45" s="55">
        <v>44.0</v>
      </c>
      <c r="B45" s="55">
        <v>9.0</v>
      </c>
      <c r="C45" s="62" t="s">
        <v>233</v>
      </c>
      <c r="D45" s="72">
        <v>420.0</v>
      </c>
      <c r="E45" s="72">
        <v>0.0</v>
      </c>
      <c r="F45" s="72">
        <v>0.0</v>
      </c>
      <c r="G45" s="61"/>
      <c r="H45" s="63"/>
    </row>
    <row r="46" ht="15.75" customHeight="1">
      <c r="A46" s="55">
        <v>44.0</v>
      </c>
      <c r="B46" s="55">
        <v>9.0</v>
      </c>
      <c r="C46" s="62" t="s">
        <v>235</v>
      </c>
      <c r="D46" s="72">
        <v>420.0</v>
      </c>
      <c r="E46" s="72">
        <v>0.0</v>
      </c>
      <c r="F46" s="72">
        <v>0.0</v>
      </c>
      <c r="G46" s="61"/>
      <c r="H46" s="63"/>
    </row>
    <row r="47" ht="15.75" customHeight="1">
      <c r="A47" s="55">
        <v>46.0</v>
      </c>
      <c r="B47" s="55">
        <v>9.0</v>
      </c>
      <c r="C47" s="62" t="s">
        <v>78</v>
      </c>
      <c r="D47" s="72">
        <v>420.0</v>
      </c>
      <c r="E47" s="72">
        <v>0.0</v>
      </c>
      <c r="F47" s="72">
        <v>0.0</v>
      </c>
      <c r="G47" s="61"/>
      <c r="H47" s="63"/>
    </row>
    <row r="48" ht="15.75" customHeight="1">
      <c r="A48" s="55">
        <v>46.0</v>
      </c>
      <c r="B48" s="55">
        <v>9.0</v>
      </c>
      <c r="C48" s="62" t="s">
        <v>237</v>
      </c>
      <c r="D48" s="72">
        <v>420.0</v>
      </c>
      <c r="E48" s="72">
        <v>0.0</v>
      </c>
      <c r="F48" s="72">
        <v>0.0</v>
      </c>
      <c r="G48" s="61"/>
      <c r="H48" s="63"/>
    </row>
    <row r="49" ht="15.75" customHeight="1">
      <c r="A49" s="55">
        <v>46.0</v>
      </c>
      <c r="B49" s="55">
        <v>9.0</v>
      </c>
      <c r="C49" s="62" t="s">
        <v>239</v>
      </c>
      <c r="D49" s="72">
        <v>420.0</v>
      </c>
      <c r="E49" s="72">
        <v>0.0</v>
      </c>
      <c r="F49" s="72">
        <v>0.0</v>
      </c>
      <c r="G49" s="61"/>
      <c r="H49" s="63"/>
    </row>
    <row r="50" ht="15.75" customHeight="1">
      <c r="A50" s="55">
        <v>46.0</v>
      </c>
      <c r="B50" s="55">
        <v>9.0</v>
      </c>
      <c r="C50" s="62" t="s">
        <v>243</v>
      </c>
      <c r="D50" s="72">
        <v>420.0</v>
      </c>
      <c r="E50" s="72">
        <v>0.0</v>
      </c>
      <c r="F50" s="72">
        <v>0.0</v>
      </c>
      <c r="G50" s="61"/>
      <c r="H50" s="63"/>
    </row>
    <row r="51" ht="15.75" customHeight="1">
      <c r="A51" s="55">
        <v>50.0</v>
      </c>
      <c r="B51" s="55">
        <v>9.0</v>
      </c>
      <c r="C51" s="62" t="s">
        <v>256</v>
      </c>
      <c r="D51" s="72">
        <v>420.0</v>
      </c>
      <c r="E51" s="72">
        <v>0.0</v>
      </c>
      <c r="F51" s="72">
        <v>0.0</v>
      </c>
      <c r="G51" s="61"/>
      <c r="H51" s="63"/>
    </row>
    <row r="52" ht="15.75" customHeight="1">
      <c r="A52" s="55">
        <v>50.0</v>
      </c>
      <c r="B52" s="55">
        <v>9.0</v>
      </c>
      <c r="C52" s="62" t="s">
        <v>245</v>
      </c>
      <c r="D52" s="72">
        <v>420.0</v>
      </c>
      <c r="E52" s="72">
        <v>0.0</v>
      </c>
      <c r="F52" s="72">
        <v>0.0</v>
      </c>
      <c r="G52" s="61"/>
      <c r="H52" s="63"/>
    </row>
    <row r="53" ht="15.75" customHeight="1">
      <c r="A53" s="61"/>
      <c r="B53" s="61"/>
      <c r="C53" s="62" t="s">
        <v>116</v>
      </c>
      <c r="D53" s="72">
        <v>420.0</v>
      </c>
      <c r="E53" s="72">
        <v>0.0</v>
      </c>
      <c r="F53" s="72">
        <v>0.0</v>
      </c>
      <c r="G53" s="61"/>
      <c r="H53" s="63"/>
    </row>
    <row r="54" ht="15.75" customHeight="1">
      <c r="A54" s="61"/>
      <c r="B54" s="61"/>
      <c r="C54" s="54" t="s">
        <v>249</v>
      </c>
      <c r="D54" s="54" t="s">
        <v>341</v>
      </c>
      <c r="E54" s="55">
        <v>1.0</v>
      </c>
      <c r="F54" s="55">
        <v>0.0</v>
      </c>
      <c r="G54" s="61"/>
      <c r="H54" s="55">
        <v>3.0</v>
      </c>
    </row>
    <row r="55" ht="15.75" customHeight="1">
      <c r="A55" s="61"/>
      <c r="B55" s="61"/>
      <c r="C55" s="54" t="s">
        <v>18</v>
      </c>
      <c r="D55" s="54" t="s">
        <v>341</v>
      </c>
      <c r="E55" s="55">
        <v>1.0</v>
      </c>
      <c r="F55" s="55">
        <v>0.0</v>
      </c>
      <c r="G55" s="61"/>
      <c r="H55" s="55">
        <v>3.0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21.75"/>
    <col customWidth="1" min="7" max="26" width="8.63"/>
  </cols>
  <sheetData>
    <row r="1">
      <c r="A1" s="43" t="s">
        <v>6</v>
      </c>
      <c r="B1" s="53" t="s">
        <v>265</v>
      </c>
      <c r="C1" s="53" t="s">
        <v>342</v>
      </c>
      <c r="D1" s="53" t="s">
        <v>343</v>
      </c>
      <c r="E1" s="53" t="s">
        <v>311</v>
      </c>
      <c r="F1" s="53" t="s">
        <v>305</v>
      </c>
      <c r="G1" s="53" t="s">
        <v>272</v>
      </c>
      <c r="H1" s="53" t="s">
        <v>273</v>
      </c>
      <c r="I1" s="53" t="s">
        <v>271</v>
      </c>
    </row>
    <row r="2">
      <c r="A2" s="54" t="s">
        <v>159</v>
      </c>
      <c r="B2" s="55">
        <v>1.0</v>
      </c>
      <c r="C2" s="53">
        <v>1.0</v>
      </c>
      <c r="D2" s="53">
        <v>63.33</v>
      </c>
      <c r="E2" s="53">
        <v>61.41</v>
      </c>
      <c r="F2" s="53">
        <v>17.67</v>
      </c>
      <c r="G2" s="53">
        <v>1.0</v>
      </c>
      <c r="H2" s="53">
        <v>1.0</v>
      </c>
      <c r="I2" s="53">
        <v>69.33</v>
      </c>
    </row>
    <row r="3">
      <c r="A3" s="54" t="s">
        <v>166</v>
      </c>
      <c r="B3" s="55">
        <v>1.0</v>
      </c>
      <c r="C3" s="53">
        <v>25.0</v>
      </c>
      <c r="D3" s="53">
        <v>41.54</v>
      </c>
      <c r="E3" s="53">
        <v>46.08</v>
      </c>
      <c r="F3" s="53">
        <v>19.0</v>
      </c>
      <c r="G3" s="53">
        <v>0.0</v>
      </c>
      <c r="H3" s="53">
        <v>0.0</v>
      </c>
      <c r="I3" s="53">
        <v>34.33</v>
      </c>
      <c r="L3" s="53" t="s">
        <v>344</v>
      </c>
      <c r="M3" s="53">
        <f>SUMPRODUCT(G2:G36,C2:C36)+SUMPRODUCT(H2:H36,C2:C36)</f>
        <v>65</v>
      </c>
    </row>
    <row r="4">
      <c r="A4" s="54" t="s">
        <v>164</v>
      </c>
      <c r="B4" s="55">
        <v>1.0</v>
      </c>
      <c r="C4" s="53">
        <v>2.0</v>
      </c>
      <c r="D4" s="53">
        <v>88.41</v>
      </c>
      <c r="E4" s="53">
        <v>45.85</v>
      </c>
      <c r="F4" s="53">
        <v>16.83</v>
      </c>
      <c r="G4" s="53">
        <v>1.0</v>
      </c>
      <c r="H4" s="53">
        <v>0.0</v>
      </c>
      <c r="I4" s="53">
        <v>45.6</v>
      </c>
      <c r="M4" s="53">
        <f>SUMPRODUCT(G2:G36,D2:D36)+SUMPRODUCT(H2:H36,D2:D36)</f>
        <v>559.92</v>
      </c>
      <c r="N4" s="53" t="s">
        <v>276</v>
      </c>
      <c r="O4" s="53">
        <v>550.0</v>
      </c>
    </row>
    <row r="5">
      <c r="A5" s="54" t="s">
        <v>170</v>
      </c>
      <c r="B5" s="55">
        <v>1.0</v>
      </c>
      <c r="C5" s="53">
        <v>13.0</v>
      </c>
      <c r="D5" s="53">
        <v>27.240000000000002</v>
      </c>
      <c r="E5" s="53">
        <v>29.86</v>
      </c>
      <c r="F5" s="53">
        <v>18.27</v>
      </c>
      <c r="G5" s="53">
        <v>0.0</v>
      </c>
      <c r="H5" s="53">
        <v>0.0</v>
      </c>
      <c r="I5" s="53">
        <v>87.70000000000002</v>
      </c>
      <c r="M5" s="53">
        <f>SUMPRODUCT(G2:G36,E2:E36)+SUMPRODUCT(H2:H36,E2:E36)</f>
        <v>454.35</v>
      </c>
      <c r="N5" s="53" t="s">
        <v>276</v>
      </c>
      <c r="O5" s="53">
        <v>450.0</v>
      </c>
    </row>
    <row r="6">
      <c r="A6" s="54" t="s">
        <v>158</v>
      </c>
      <c r="B6" s="55">
        <v>1.0</v>
      </c>
      <c r="C6" s="53">
        <v>13.0</v>
      </c>
      <c r="D6" s="53">
        <v>49.59</v>
      </c>
      <c r="E6" s="53">
        <v>30.42</v>
      </c>
      <c r="F6" s="53">
        <v>17.4</v>
      </c>
      <c r="G6" s="53">
        <v>0.0</v>
      </c>
      <c r="H6" s="53">
        <v>0.0</v>
      </c>
      <c r="I6" s="53">
        <v>22.5</v>
      </c>
      <c r="M6" s="53">
        <f>SUMPRODUCT(G2:G36,F2:F36)+SUMPRODUCT(H2:H36,F2:F36)</f>
        <v>162.73</v>
      </c>
      <c r="N6" s="53" t="s">
        <v>276</v>
      </c>
      <c r="O6" s="83">
        <v>150.0</v>
      </c>
    </row>
    <row r="7">
      <c r="A7" s="54" t="s">
        <v>190</v>
      </c>
      <c r="B7" s="55">
        <v>1.0</v>
      </c>
      <c r="C7" s="53">
        <v>25.0</v>
      </c>
      <c r="D7" s="53">
        <v>22.73</v>
      </c>
      <c r="E7" s="53">
        <v>49.2</v>
      </c>
      <c r="F7" s="53">
        <v>12.37</v>
      </c>
      <c r="G7" s="53">
        <v>0.0</v>
      </c>
      <c r="H7" s="53">
        <v>0.0</v>
      </c>
      <c r="I7" s="53">
        <v>66.93</v>
      </c>
    </row>
    <row r="8">
      <c r="A8" s="54" t="s">
        <v>173</v>
      </c>
      <c r="B8" s="55">
        <v>2.0</v>
      </c>
      <c r="C8" s="53">
        <v>13.0</v>
      </c>
      <c r="D8" s="53">
        <v>75.59</v>
      </c>
      <c r="E8" s="53">
        <v>35.57</v>
      </c>
      <c r="F8" s="53">
        <v>15.0</v>
      </c>
      <c r="G8" s="53">
        <v>1.0</v>
      </c>
      <c r="H8" s="53">
        <v>0.0</v>
      </c>
      <c r="I8" s="53">
        <v>22.560000000000002</v>
      </c>
      <c r="L8" s="53" t="s">
        <v>265</v>
      </c>
      <c r="M8" s="53">
        <f>SUM(G3:G8)</f>
        <v>2</v>
      </c>
      <c r="N8" s="53" t="s">
        <v>279</v>
      </c>
      <c r="O8" s="53">
        <v>2.0</v>
      </c>
    </row>
    <row r="9">
      <c r="A9" s="54" t="s">
        <v>160</v>
      </c>
      <c r="B9" s="55">
        <v>2.0</v>
      </c>
      <c r="C9" s="53">
        <v>3.0</v>
      </c>
      <c r="D9" s="53">
        <v>29.81</v>
      </c>
      <c r="E9" s="53">
        <v>29.03</v>
      </c>
      <c r="F9" s="53">
        <v>18.0</v>
      </c>
      <c r="G9" s="53">
        <v>1.0</v>
      </c>
      <c r="H9" s="53">
        <v>0.0</v>
      </c>
      <c r="I9" s="53">
        <v>31.490000000000002</v>
      </c>
      <c r="M9" s="53">
        <f>SUM(G9:G24)</f>
        <v>4</v>
      </c>
      <c r="N9" s="53" t="s">
        <v>279</v>
      </c>
      <c r="O9" s="53">
        <v>4.0</v>
      </c>
    </row>
    <row r="10">
      <c r="A10" s="54" t="s">
        <v>232</v>
      </c>
      <c r="B10" s="55">
        <v>2.0</v>
      </c>
      <c r="C10" s="53">
        <v>19.0</v>
      </c>
      <c r="D10" s="53">
        <v>45.68</v>
      </c>
      <c r="E10" s="53">
        <v>27.52</v>
      </c>
      <c r="F10" s="53">
        <v>12.33</v>
      </c>
      <c r="G10" s="53">
        <v>0.0</v>
      </c>
      <c r="H10" s="53">
        <v>0.0</v>
      </c>
      <c r="I10" s="53">
        <v>28.560000000000002</v>
      </c>
      <c r="M10" s="53">
        <f>SUM(G25:G37)</f>
        <v>2</v>
      </c>
      <c r="N10" s="53" t="s">
        <v>279</v>
      </c>
      <c r="O10" s="53">
        <v>2.0</v>
      </c>
    </row>
    <row r="11">
      <c r="A11" s="54" t="s">
        <v>175</v>
      </c>
      <c r="B11" s="55">
        <v>2.0</v>
      </c>
      <c r="C11" s="53">
        <v>3.0</v>
      </c>
      <c r="D11" s="53">
        <v>17.23</v>
      </c>
      <c r="E11" s="53">
        <v>29.74</v>
      </c>
      <c r="F11" s="53">
        <v>16.83</v>
      </c>
      <c r="G11" s="53">
        <v>1.0</v>
      </c>
      <c r="H11" s="53">
        <v>0.0</v>
      </c>
      <c r="I11" s="53">
        <v>42.07</v>
      </c>
      <c r="M11" s="53">
        <v>0.0</v>
      </c>
      <c r="O11" s="53">
        <v>0.0</v>
      </c>
    </row>
    <row r="12">
      <c r="A12" s="54" t="s">
        <v>162</v>
      </c>
      <c r="B12" s="55">
        <v>2.0</v>
      </c>
      <c r="C12" s="53">
        <v>13.0</v>
      </c>
      <c r="D12" s="53">
        <v>20.9</v>
      </c>
      <c r="E12" s="53">
        <v>19.64</v>
      </c>
      <c r="F12" s="53">
        <v>17.23</v>
      </c>
      <c r="G12" s="53">
        <v>0.0</v>
      </c>
      <c r="H12" s="53">
        <v>0.0</v>
      </c>
      <c r="I12" s="53">
        <v>35.84</v>
      </c>
      <c r="M12" s="53">
        <f>SUM(H2:H37)</f>
        <v>1</v>
      </c>
      <c r="N12" s="53" t="s">
        <v>279</v>
      </c>
      <c r="O12" s="53">
        <v>1.0</v>
      </c>
    </row>
    <row r="13">
      <c r="A13" s="54" t="s">
        <v>225</v>
      </c>
      <c r="B13" s="55">
        <v>2.0</v>
      </c>
      <c r="C13" s="53">
        <v>19.0</v>
      </c>
      <c r="D13" s="53">
        <v>35.83</v>
      </c>
      <c r="E13" s="53">
        <v>25.63</v>
      </c>
      <c r="F13" s="53">
        <v>12.33</v>
      </c>
      <c r="G13" s="53">
        <v>0.0</v>
      </c>
      <c r="H13" s="53">
        <v>0.0</v>
      </c>
      <c r="I13" s="53">
        <v>25.810000000000002</v>
      </c>
    </row>
    <row r="14">
      <c r="A14" s="54" t="s">
        <v>167</v>
      </c>
      <c r="B14" s="55">
        <v>2.0</v>
      </c>
      <c r="C14" s="53">
        <v>13.0</v>
      </c>
      <c r="D14" s="53">
        <v>53.03</v>
      </c>
      <c r="E14" s="53">
        <v>30.59</v>
      </c>
      <c r="F14" s="53">
        <v>16.27</v>
      </c>
      <c r="G14" s="53">
        <v>1.0</v>
      </c>
      <c r="H14" s="53">
        <v>0.0</v>
      </c>
      <c r="I14" s="53">
        <v>10.67</v>
      </c>
      <c r="M14" s="75">
        <f>SUMPRODUCT(G2:G36,I2:I36)+SUMPRODUCT(H2:H36,I2:I36)</f>
        <v>339.68</v>
      </c>
    </row>
    <row r="15">
      <c r="A15" s="54" t="s">
        <v>161</v>
      </c>
      <c r="B15" s="55">
        <v>2.0</v>
      </c>
      <c r="C15" s="53">
        <v>5.0</v>
      </c>
      <c r="D15" s="53">
        <v>50.03</v>
      </c>
      <c r="E15" s="53">
        <v>34.16</v>
      </c>
      <c r="F15" s="53">
        <v>14.83</v>
      </c>
      <c r="G15" s="53">
        <v>1.0</v>
      </c>
      <c r="H15" s="53">
        <v>0.0</v>
      </c>
      <c r="I15" s="53">
        <v>13.370000000000001</v>
      </c>
    </row>
    <row r="16">
      <c r="A16" s="54" t="s">
        <v>180</v>
      </c>
      <c r="B16" s="55">
        <v>2.0</v>
      </c>
      <c r="C16" s="53">
        <v>25.0</v>
      </c>
      <c r="D16" s="53">
        <v>15.4</v>
      </c>
      <c r="E16" s="53">
        <v>32.16</v>
      </c>
      <c r="F16" s="53">
        <v>17.26</v>
      </c>
      <c r="G16" s="53">
        <v>0.0</v>
      </c>
      <c r="H16" s="53">
        <v>0.0</v>
      </c>
      <c r="I16" s="53">
        <v>24.07</v>
      </c>
    </row>
    <row r="17">
      <c r="A17" s="54" t="s">
        <v>230</v>
      </c>
      <c r="B17" s="55">
        <v>2.0</v>
      </c>
      <c r="C17" s="53">
        <v>19.0</v>
      </c>
      <c r="D17" s="53">
        <v>26.57</v>
      </c>
      <c r="E17" s="53">
        <v>20.33</v>
      </c>
      <c r="F17" s="53">
        <v>12.33</v>
      </c>
      <c r="G17" s="53">
        <v>0.0</v>
      </c>
      <c r="H17" s="53">
        <v>0.0</v>
      </c>
      <c r="I17" s="53">
        <v>20.83</v>
      </c>
    </row>
    <row r="18">
      <c r="A18" s="54" t="s">
        <v>169</v>
      </c>
      <c r="B18" s="55">
        <v>2.0</v>
      </c>
      <c r="C18" s="53">
        <v>13.0</v>
      </c>
      <c r="D18" s="53">
        <v>24.57</v>
      </c>
      <c r="E18" s="53">
        <v>19.82</v>
      </c>
      <c r="F18" s="53">
        <v>15.5</v>
      </c>
      <c r="G18" s="53">
        <v>0.0</v>
      </c>
      <c r="H18" s="53">
        <v>0.0</v>
      </c>
      <c r="I18" s="53">
        <v>29.89</v>
      </c>
    </row>
    <row r="19">
      <c r="A19" s="54" t="s">
        <v>254</v>
      </c>
      <c r="B19" s="55">
        <v>2.0</v>
      </c>
      <c r="C19" s="53">
        <v>25.0</v>
      </c>
      <c r="D19" s="53">
        <v>38.42</v>
      </c>
      <c r="E19" s="53">
        <v>28.59</v>
      </c>
      <c r="F19" s="53">
        <v>6.9</v>
      </c>
      <c r="G19" s="53">
        <v>0.0</v>
      </c>
      <c r="H19" s="53">
        <v>0.0</v>
      </c>
      <c r="I19" s="53">
        <v>41.66</v>
      </c>
    </row>
    <row r="20">
      <c r="A20" s="54" t="s">
        <v>223</v>
      </c>
      <c r="B20" s="55">
        <v>2.0</v>
      </c>
      <c r="C20" s="53">
        <v>19.0</v>
      </c>
      <c r="D20" s="53">
        <v>30.61</v>
      </c>
      <c r="E20" s="53">
        <v>30.16</v>
      </c>
      <c r="F20" s="53">
        <v>12.33</v>
      </c>
      <c r="G20" s="53">
        <v>0.0</v>
      </c>
      <c r="H20" s="53">
        <v>0.0</v>
      </c>
      <c r="I20" s="53">
        <v>14.73</v>
      </c>
    </row>
    <row r="21" ht="15.75" customHeight="1">
      <c r="A21" s="54" t="s">
        <v>192</v>
      </c>
      <c r="B21" s="55">
        <v>2.0</v>
      </c>
      <c r="C21" s="53">
        <v>5.0</v>
      </c>
      <c r="D21" s="53">
        <v>26.03</v>
      </c>
      <c r="E21" s="53">
        <v>20.59</v>
      </c>
      <c r="F21" s="53">
        <v>16.43</v>
      </c>
      <c r="G21" s="53">
        <v>0.0</v>
      </c>
      <c r="H21" s="53">
        <v>0.0</v>
      </c>
      <c r="I21" s="53">
        <v>32.6</v>
      </c>
    </row>
    <row r="22" ht="15.75" customHeight="1">
      <c r="A22" s="54" t="s">
        <v>253</v>
      </c>
      <c r="B22" s="55">
        <v>2.0</v>
      </c>
      <c r="C22" s="53">
        <v>5.0</v>
      </c>
      <c r="D22" s="53">
        <v>21.240000000000002</v>
      </c>
      <c r="E22" s="53">
        <v>24.17</v>
      </c>
      <c r="F22" s="53">
        <v>15.73</v>
      </c>
      <c r="G22" s="53">
        <v>0.0</v>
      </c>
      <c r="H22" s="53">
        <v>0.0</v>
      </c>
      <c r="I22" s="53">
        <v>20.36</v>
      </c>
    </row>
    <row r="23" ht="15.75" customHeight="1">
      <c r="A23" s="54" t="s">
        <v>228</v>
      </c>
      <c r="B23" s="55">
        <v>2.0</v>
      </c>
      <c r="C23" s="53">
        <v>19.0</v>
      </c>
      <c r="D23" s="53">
        <v>25.060000000000002</v>
      </c>
      <c r="E23" s="53">
        <v>16.69</v>
      </c>
      <c r="F23" s="53">
        <v>12.83</v>
      </c>
      <c r="G23" s="53">
        <v>0.0</v>
      </c>
      <c r="H23" s="53">
        <v>0.0</v>
      </c>
      <c r="I23" s="53">
        <v>15.8</v>
      </c>
    </row>
    <row r="24" ht="15.75" customHeight="1">
      <c r="A24" s="54" t="s">
        <v>227</v>
      </c>
      <c r="B24" s="55">
        <v>3.0</v>
      </c>
      <c r="C24" s="53">
        <v>19.0</v>
      </c>
      <c r="D24" s="53">
        <v>32.03</v>
      </c>
      <c r="E24" s="53">
        <v>21.89</v>
      </c>
      <c r="F24" s="53">
        <v>12.33</v>
      </c>
      <c r="G24" s="53">
        <v>0.0</v>
      </c>
      <c r="H24" s="53">
        <v>0.0</v>
      </c>
      <c r="I24" s="53">
        <v>22.84</v>
      </c>
    </row>
    <row r="25" ht="15.75" customHeight="1">
      <c r="A25" s="54" t="s">
        <v>211</v>
      </c>
      <c r="B25" s="55">
        <v>3.0</v>
      </c>
      <c r="C25" s="53">
        <v>19.0</v>
      </c>
      <c r="D25" s="53">
        <v>23.7</v>
      </c>
      <c r="E25" s="53">
        <v>28.75</v>
      </c>
      <c r="F25" s="53">
        <v>12.33</v>
      </c>
      <c r="G25" s="53">
        <v>0.0</v>
      </c>
      <c r="H25" s="53">
        <v>0.0</v>
      </c>
      <c r="I25" s="53">
        <v>16.57</v>
      </c>
    </row>
    <row r="26" ht="15.75" customHeight="1">
      <c r="A26" s="54" t="s">
        <v>161</v>
      </c>
      <c r="B26" s="55">
        <v>3.0</v>
      </c>
      <c r="C26" s="53">
        <v>13.0</v>
      </c>
      <c r="D26" s="53">
        <v>47.269999999999996</v>
      </c>
      <c r="E26" s="53">
        <v>27.08</v>
      </c>
      <c r="F26" s="53">
        <v>15.63</v>
      </c>
      <c r="G26" s="53">
        <v>0.0</v>
      </c>
      <c r="H26" s="53">
        <v>0.0</v>
      </c>
      <c r="I26" s="53">
        <v>55.260000000000005</v>
      </c>
    </row>
    <row r="27" ht="15.75" customHeight="1">
      <c r="A27" s="54" t="s">
        <v>210</v>
      </c>
      <c r="B27" s="55">
        <v>3.0</v>
      </c>
      <c r="C27" s="53">
        <v>19.0</v>
      </c>
      <c r="D27" s="53">
        <v>22.259999999999998</v>
      </c>
      <c r="E27" s="53">
        <v>21.62</v>
      </c>
      <c r="F27" s="53">
        <v>12.33</v>
      </c>
      <c r="G27" s="53">
        <v>0.0</v>
      </c>
      <c r="H27" s="53">
        <v>0.0</v>
      </c>
      <c r="I27" s="53">
        <v>22.130000000000003</v>
      </c>
    </row>
    <row r="28" ht="15.75" customHeight="1">
      <c r="A28" s="54" t="s">
        <v>207</v>
      </c>
      <c r="B28" s="55">
        <v>3.0</v>
      </c>
      <c r="C28" s="53">
        <v>25.0</v>
      </c>
      <c r="D28" s="53">
        <v>35.89</v>
      </c>
      <c r="E28" s="53">
        <v>27.14</v>
      </c>
      <c r="F28" s="53">
        <v>5.97</v>
      </c>
      <c r="G28" s="53">
        <v>0.0</v>
      </c>
      <c r="H28" s="53">
        <v>0.0</v>
      </c>
      <c r="I28" s="53">
        <v>12.67</v>
      </c>
    </row>
    <row r="29" ht="15.75" customHeight="1">
      <c r="A29" s="54" t="s">
        <v>197</v>
      </c>
      <c r="B29" s="55">
        <v>3.0</v>
      </c>
      <c r="C29" s="53">
        <v>25.0</v>
      </c>
      <c r="D29" s="53">
        <v>31.299999999999997</v>
      </c>
      <c r="E29" s="53">
        <v>20.03</v>
      </c>
      <c r="F29" s="53">
        <v>9.23</v>
      </c>
      <c r="G29" s="53">
        <v>0.0</v>
      </c>
      <c r="H29" s="53">
        <v>0.0</v>
      </c>
      <c r="I29" s="53">
        <v>75.94</v>
      </c>
    </row>
    <row r="30" ht="15.75" customHeight="1">
      <c r="A30" s="54" t="s">
        <v>177</v>
      </c>
      <c r="B30" s="55">
        <v>3.0</v>
      </c>
      <c r="C30" s="53">
        <v>5.0</v>
      </c>
      <c r="D30" s="53">
        <v>12.1</v>
      </c>
      <c r="E30" s="53">
        <v>19.53</v>
      </c>
      <c r="F30" s="53">
        <v>16.43</v>
      </c>
      <c r="G30" s="53">
        <v>1.0</v>
      </c>
      <c r="H30" s="53">
        <v>0.0</v>
      </c>
      <c r="I30" s="53">
        <v>18.4</v>
      </c>
    </row>
    <row r="31" ht="15.75" customHeight="1">
      <c r="A31" s="54" t="s">
        <v>186</v>
      </c>
      <c r="B31" s="55">
        <v>3.0</v>
      </c>
      <c r="C31" s="53">
        <v>19.0</v>
      </c>
      <c r="D31" s="53">
        <v>107.06</v>
      </c>
      <c r="E31" s="53">
        <v>107.06</v>
      </c>
      <c r="F31" s="53">
        <v>13.2</v>
      </c>
      <c r="G31" s="53">
        <v>1.0</v>
      </c>
      <c r="H31" s="53">
        <v>0.0</v>
      </c>
      <c r="I31" s="53">
        <v>16.86</v>
      </c>
    </row>
    <row r="32" ht="15.75" customHeight="1">
      <c r="A32" s="54" t="s">
        <v>179</v>
      </c>
      <c r="B32" s="55">
        <v>3.0</v>
      </c>
      <c r="C32" s="53">
        <v>19.0</v>
      </c>
      <c r="D32" s="53">
        <v>21.83</v>
      </c>
      <c r="E32" s="53">
        <v>18.6</v>
      </c>
      <c r="F32" s="53">
        <v>15.83</v>
      </c>
      <c r="G32" s="53">
        <v>0.0</v>
      </c>
      <c r="H32" s="53">
        <v>0.0</v>
      </c>
      <c r="I32" s="53">
        <v>14.21</v>
      </c>
    </row>
    <row r="33" ht="15.75" customHeight="1">
      <c r="A33" s="54" t="s">
        <v>176</v>
      </c>
      <c r="B33" s="55">
        <v>3.0</v>
      </c>
      <c r="C33" s="53">
        <v>25.0</v>
      </c>
      <c r="D33" s="53">
        <v>26.11</v>
      </c>
      <c r="E33" s="53">
        <v>23.82</v>
      </c>
      <c r="F33" s="53">
        <v>15.0</v>
      </c>
      <c r="G33" s="53">
        <v>0.0</v>
      </c>
      <c r="H33" s="53">
        <v>0.0</v>
      </c>
      <c r="I33" s="53">
        <v>14.16</v>
      </c>
    </row>
    <row r="34" ht="15.75" customHeight="1">
      <c r="A34" s="54" t="s">
        <v>220</v>
      </c>
      <c r="B34" s="55">
        <v>3.0</v>
      </c>
      <c r="C34" s="53">
        <v>13.0</v>
      </c>
      <c r="D34" s="53">
        <v>59.0</v>
      </c>
      <c r="E34" s="53">
        <v>29.0</v>
      </c>
      <c r="F34" s="53">
        <v>14.36</v>
      </c>
      <c r="G34" s="53">
        <v>0.0</v>
      </c>
      <c r="H34" s="53">
        <v>0.0</v>
      </c>
      <c r="I34" s="53">
        <v>17.37</v>
      </c>
    </row>
    <row r="35" ht="15.75" customHeight="1">
      <c r="A35" s="54" t="s">
        <v>204</v>
      </c>
      <c r="B35" s="55">
        <v>3.0</v>
      </c>
      <c r="C35" s="53">
        <v>19.0</v>
      </c>
      <c r="D35" s="53">
        <v>59.0</v>
      </c>
      <c r="E35" s="53">
        <v>29.0</v>
      </c>
      <c r="F35" s="53">
        <v>12.33</v>
      </c>
      <c r="G35" s="53">
        <v>0.0</v>
      </c>
      <c r="H35" s="53">
        <v>0.0</v>
      </c>
      <c r="I35" s="53">
        <v>11.06</v>
      </c>
    </row>
    <row r="36" ht="15.75" customHeight="1">
      <c r="A36" s="54" t="s">
        <v>201</v>
      </c>
      <c r="B36" s="55">
        <v>3.0</v>
      </c>
      <c r="C36" s="53">
        <v>19.0</v>
      </c>
      <c r="D36" s="53">
        <v>59.0</v>
      </c>
      <c r="E36" s="53">
        <v>29.0</v>
      </c>
      <c r="F36" s="53">
        <v>12.33</v>
      </c>
      <c r="G36" s="53">
        <v>0.0</v>
      </c>
      <c r="H36" s="53">
        <v>0.0</v>
      </c>
      <c r="I36" s="53">
        <v>11.9</v>
      </c>
    </row>
    <row r="37" ht="15.75" customHeight="1">
      <c r="C37" s="53">
        <f>SUMIFS('2017 Data'!J:J,'2017 Data'!G:G,A37,'2017 Data'!C:C,10)</f>
        <v>0</v>
      </c>
      <c r="D37" s="53" t="str">
        <f t="array" ref="D37">XLOOKUP(A37,'Event 9'!A:A,'Event 9'!I:I)</f>
        <v>#N/A</v>
      </c>
      <c r="E37" s="53" t="str">
        <f t="array" ref="E37">ROUND(AVERAGE(
    IF(XLOOKUP(A37,Event7!A:A,Event7!I:I)&lt;&gt;0, XLOOKUP(A37,Event7!A:A,Event7!I:I)),
    IF(XLOOKUP(A37,'Event 8'!A:A,'Event 8'!I:I)&lt;&gt;0, XLOOKUP(A37,'Event 8'!A:A,'Event 8'!I:I)),
    IF(XLOOKUP(A37,'Event 9'!A:A,'Event 9'!I:I)&lt;&gt;0, XLOOKUP(A37,'Event 9'!A:A,'Event 9'!I:I))
), 2)</f>
        <v>#N/A</v>
      </c>
    </row>
    <row r="38" ht="15.75" customHeight="1">
      <c r="A38" s="60" t="s">
        <v>64</v>
      </c>
      <c r="C38" s="53">
        <f>SUMIFS('2017 Data'!J:J,'2017 Data'!G:G,A38,'2017 Data'!C:C,10)</f>
        <v>46.47</v>
      </c>
      <c r="D38" s="53">
        <f t="array" ref="D38">XLOOKUP(A38,'Event 9'!A:A,'Event 9'!I:I)</f>
        <v>26.03</v>
      </c>
      <c r="E38" s="53" t="str">
        <f t="array" ref="E38">ROUND(AVERAGE(
    IF(XLOOKUP(A38,Event7!A:A,Event7!I:I)&lt;&gt;0, XLOOKUP(A38,Event7!A:A,Event7!I:I)),
    IF(XLOOKUP(A38,'Event 8'!A:A,'Event 8'!I:I)&lt;&gt;0, XLOOKUP(A38,'Event 8'!A:A,'Event 8'!I:I)),
    IF(XLOOKUP(A38,'Event 9'!A:A,'Event 9'!I:I)&lt;&gt;0, XLOOKUP(A38,'Event 9'!A:A,'Event 9'!I:I))
), 2)</f>
        <v>#N/A</v>
      </c>
      <c r="F38" s="53">
        <f>MAXIFS(historical_events_FACT!J:J,historical_events_FACT!G:G,A38,historical_events_FACT!C:C,10)</f>
        <v>16.43</v>
      </c>
    </row>
    <row r="39" ht="15.75" customHeight="1">
      <c r="A39" s="60" t="s">
        <v>61</v>
      </c>
      <c r="C39" s="53">
        <f>SUMIFS('2017 Data'!J:J,'2017 Data'!G:G,A39,'2017 Data'!C:C,10)</f>
        <v>57.17</v>
      </c>
      <c r="D39" s="53">
        <f t="array" ref="D39">XLOOKUP(A39,'Event 9'!A:A,'Event 9'!I:I)</f>
        <v>21.24</v>
      </c>
      <c r="E39" s="53" t="str">
        <f t="array" ref="E39">ROUND(AVERAGE(
    IF(XLOOKUP(A39,Event7!A:A,Event7!I:I)&lt;&gt;0, XLOOKUP(A39,Event7!A:A,Event7!I:I)),
    IF(XLOOKUP(A39,'Event 8'!A:A,'Event 8'!I:I)&lt;&gt;0, XLOOKUP(A39,'Event 8'!A:A,'Event 8'!I:I)),
    IF(XLOOKUP(A39,'Event 9'!A:A,'Event 9'!I:I)&lt;&gt;0, XLOOKUP(A39,'Event 9'!A:A,'Event 9'!I:I))
), 2)</f>
        <v>#N/A</v>
      </c>
      <c r="F39" s="53">
        <f>MAXIFS(historical_events_FACT!J:J,historical_events_FACT!G:G,A39,historical_events_FACT!C:C,10)</f>
        <v>15.73</v>
      </c>
    </row>
    <row r="40" ht="15.75" customHeight="1">
      <c r="A40" s="60" t="s">
        <v>65</v>
      </c>
      <c r="C40" s="53">
        <f>SUMIFS('2017 Data'!J:J,'2017 Data'!G:G,A40,'2017 Data'!C:C,10)</f>
        <v>13.96</v>
      </c>
      <c r="D40" s="53">
        <f t="array" ref="D40">XLOOKUP(A40,'Event 9'!A:A,'Event 9'!I:I)</f>
        <v>31.3</v>
      </c>
      <c r="E40" s="53" t="str">
        <f t="array" ref="E40">ROUND(AVERAGE(
    IF(XLOOKUP(A40,Event7!A:A,Event7!I:I)&lt;&gt;0, XLOOKUP(A40,Event7!A:A,Event7!I:I)),
    IF(XLOOKUP(A40,'Event 8'!A:A,'Event 8'!I:I)&lt;&gt;0, XLOOKUP(A40,'Event 8'!A:A,'Event 8'!I:I)),
    IF(XLOOKUP(A40,'Event 9'!A:A,'Event 9'!I:I)&lt;&gt;0, XLOOKUP(A40,'Event 9'!A:A,'Event 9'!I:I))
), 2)</f>
        <v>#N/A</v>
      </c>
      <c r="F40" s="53">
        <f>MAXIFS(historical_events_FACT!J:J,historical_events_FACT!G:G,A40,historical_events_FACT!C:C,10)</f>
        <v>9.23</v>
      </c>
    </row>
    <row r="41" ht="15.75" customHeight="1">
      <c r="A41" s="60" t="s">
        <v>122</v>
      </c>
      <c r="C41" s="53">
        <f>SUMIFS('2017 Data'!J:J,'2017 Data'!G:G,A41,'2017 Data'!C:C,10)</f>
        <v>47.9</v>
      </c>
      <c r="D41" s="53">
        <f t="array" ref="D41">XLOOKUP(A41,'Event 9'!A:A,'Event 9'!I:I)</f>
        <v>0</v>
      </c>
      <c r="E41" s="53" t="str">
        <f t="array" ref="E41">ROUND(AVERAGE(
    IF(XLOOKUP(A41,Event7!A:A,Event7!I:I)&lt;&gt;0, XLOOKUP(A41,Event7!A:A,Event7!I:I)),
    IF(XLOOKUP(A41,'Event 8'!A:A,'Event 8'!I:I)&lt;&gt;0, XLOOKUP(A41,'Event 8'!A:A,'Event 8'!I:I)),
    IF(XLOOKUP(A41,'Event 9'!A:A,'Event 9'!I:I)&lt;&gt;0, XLOOKUP(A41,'Event 9'!A:A,'Event 9'!I:I))
), 2)</f>
        <v>#N/A</v>
      </c>
      <c r="F41" s="53">
        <f>MAXIFS(historical_events_FACT!J:J,historical_events_FACT!G:G,A41,historical_events_FACT!C:C,10)</f>
        <v>15.34</v>
      </c>
    </row>
    <row r="42" ht="15.75" customHeight="1">
      <c r="A42" s="60" t="s">
        <v>69</v>
      </c>
      <c r="C42" s="53">
        <f>SUMIFS('2017 Data'!J:J,'2017 Data'!G:G,A42,'2017 Data'!C:C,10)</f>
        <v>10.87</v>
      </c>
      <c r="D42" s="53">
        <f t="array" ref="D42">XLOOKUP(A42,'Event 9'!A:A,'Event 9'!I:I)</f>
        <v>38.42</v>
      </c>
      <c r="E42" s="53" t="str">
        <f t="array" ref="E42">ROUND(AVERAGE(
    IF(XLOOKUP(A42,Event7!A:A,Event7!I:I)&lt;&gt;0, XLOOKUP(A42,Event7!A:A,Event7!I:I)),
    IF(XLOOKUP(A42,'Event 8'!A:A,'Event 8'!I:I)&lt;&gt;0, XLOOKUP(A42,'Event 8'!A:A,'Event 8'!I:I)),
    IF(XLOOKUP(A42,'Event 9'!A:A,'Event 9'!I:I)&lt;&gt;0, XLOOKUP(A42,'Event 9'!A:A,'Event 9'!I:I))
), 2)</f>
        <v>#N/A</v>
      </c>
      <c r="F42" s="53">
        <f>MAXIFS(historical_events_FACT!J:J,historical_events_FACT!G:G,A42,historical_events_FACT!C:C,10)</f>
        <v>6.9</v>
      </c>
    </row>
    <row r="43" ht="15.75" customHeight="1">
      <c r="A43" s="60" t="s">
        <v>63</v>
      </c>
      <c r="C43" s="53">
        <v>13.0</v>
      </c>
      <c r="D43" s="53" t="str">
        <f t="array" ref="D43">XLOOKUP(A43,'Event 9'!A:A,'Event 9'!I:I)</f>
        <v/>
      </c>
      <c r="E43" s="53" t="str">
        <f t="array" ref="E43">ROUND(AVERAGE(
    IF(XLOOKUP(A43,Event7!A:A,Event7!I:I)&lt;&gt;0, XLOOKUP(A43,Event7!A:A,Event7!I:I)),
    IF(XLOOKUP(A43,'Event 8'!A:A,'Event 8'!I:I)&lt;&gt;0, XLOOKUP(A43,'Event 8'!A:A,'Event 8'!I:I)),
    IF(XLOOKUP(A43,'Event 9'!A:A,'Event 9'!I:I)&lt;&gt;0, XLOOKUP(A43,'Event 9'!A:A,'Event 9'!I:I))
), 2)</f>
        <v>#N/A</v>
      </c>
      <c r="F43" s="53">
        <f>MAXIFS(historical_events_FACT!J:J,historical_events_FACT!G:G,A43,historical_events_FACT!C:C,10)</f>
        <v>10.4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63"/>
  </cols>
  <sheetData>
    <row r="1">
      <c r="A1" s="43"/>
      <c r="B1" s="43" t="s">
        <v>6</v>
      </c>
      <c r="C1" s="53" t="s">
        <v>265</v>
      </c>
      <c r="D1" s="53" t="s">
        <v>305</v>
      </c>
      <c r="E1" s="53" t="s">
        <v>343</v>
      </c>
      <c r="F1" s="53" t="s">
        <v>332</v>
      </c>
      <c r="G1" s="53" t="s">
        <v>283</v>
      </c>
      <c r="H1" s="53" t="s">
        <v>272</v>
      </c>
      <c r="I1" s="53" t="s">
        <v>273</v>
      </c>
      <c r="J1" s="53" t="s">
        <v>271</v>
      </c>
      <c r="K1" s="53" t="s">
        <v>303</v>
      </c>
      <c r="L1" s="53" t="s">
        <v>304</v>
      </c>
      <c r="M1" s="53" t="s">
        <v>321</v>
      </c>
    </row>
    <row r="2">
      <c r="A2" s="84" t="str">
        <f t="array" ref="A2">XLOOKUP(B2,Names!A:A,Names!B:B)</f>
        <v>Tank Evans</v>
      </c>
      <c r="B2" s="54" t="s">
        <v>30</v>
      </c>
      <c r="C2" s="55">
        <v>1.0</v>
      </c>
      <c r="D2" s="53">
        <f>MAXIFS(historical_events_FACT!J:J,historical_events_FACT!G:G,B2,historical_events_FACT!C:C,11)</f>
        <v>17.97</v>
      </c>
      <c r="E2" s="53" t="str">
        <f t="array" ref="E2">XLOOKUP(B2,'Event 10'!A:A,'Event 10'!I:I)</f>
        <v>#N/A</v>
      </c>
      <c r="F2" s="53">
        <v>12.71</v>
      </c>
      <c r="G2" s="53">
        <v>0.0</v>
      </c>
      <c r="J2" s="53">
        <f>SUMIFS('2018 Data'!J:J,'2018 Data'!G:G,B2,'2018 Data'!C:C,11)</f>
        <v>98.4</v>
      </c>
      <c r="K2" s="53">
        <f>AVERAGEIFS(historical_events_FACT!J:J,historical_events_FACT!G:G,B2,historical_events_FACT!B:B,2015,historical_events_FACT!C:C,11)</f>
        <v>12.54</v>
      </c>
      <c r="L2" s="53">
        <f>AVERAGEIFS(historical_events_FACT!J:J,historical_events_FACT!G:G,B2,historical_events_FACT!B:B,2016,historical_events_FACT!C:C,11)</f>
        <v>13.265</v>
      </c>
      <c r="M2" s="53">
        <f>AVERAGEIFS(historical_events_FACT!J:J,historical_events_FACT!G:G,B2,historical_events_FACT!B:B,2017,historical_events_FACT!C:C,11)</f>
        <v>12.31166667</v>
      </c>
    </row>
    <row r="3">
      <c r="A3" s="84" t="str">
        <f t="array" ref="A3">XLOOKUP(B3,Names!A:A,Names!B:B)</f>
        <v>Duke Fury</v>
      </c>
      <c r="B3" s="54" t="s">
        <v>33</v>
      </c>
      <c r="C3" s="55">
        <v>1.0</v>
      </c>
      <c r="D3" s="53">
        <f>MAXIFS(historical_events_FACT!J:J,historical_events_FACT!G:G,B3,historical_events_FACT!C:C,11)</f>
        <v>15.5</v>
      </c>
      <c r="E3" s="53" t="str">
        <f t="array" ref="E3">XLOOKUP(B3,'Event 10'!A:A,'Event 10'!I:I)</f>
        <v>#N/A</v>
      </c>
      <c r="F3" s="53">
        <v>9.02</v>
      </c>
      <c r="G3" s="53">
        <v>0.0</v>
      </c>
      <c r="J3" s="53">
        <f>SUMIFS('2018 Data'!J:J,'2018 Data'!G:G,B3,'2018 Data'!C:C,11)</f>
        <v>24.51</v>
      </c>
      <c r="K3" s="53">
        <f>AVERAGEIFS(historical_events_FACT!J:J,historical_events_FACT!G:G,B3,historical_events_FACT!B:B,2015,historical_events_FACT!C:C,11)</f>
        <v>9.58</v>
      </c>
      <c r="L3" s="53">
        <f>AVERAGEIFS(historical_events_FACT!J:J,historical_events_FACT!G:G,B3,historical_events_FACT!B:B,2016,historical_events_FACT!C:C,11)</f>
        <v>10.82</v>
      </c>
      <c r="M3" s="53">
        <f>AVERAGEIFS(historical_events_FACT!J:J,historical_events_FACT!G:G,B3,historical_events_FACT!B:B,2017,historical_events_FACT!C:C,11)</f>
        <v>6.65</v>
      </c>
    </row>
    <row r="4">
      <c r="A4" s="84" t="str">
        <f t="array" ref="A4">XLOOKUP(B4,Names!A:A,Names!B:B)</f>
        <v>Renato</v>
      </c>
      <c r="B4" s="54" t="s">
        <v>31</v>
      </c>
      <c r="C4" s="55">
        <v>1.0</v>
      </c>
      <c r="D4" s="53">
        <f>MAXIFS(historical_events_FACT!J:J,historical_events_FACT!G:G,B4,historical_events_FACT!C:C,11)</f>
        <v>15.26</v>
      </c>
      <c r="E4" s="53" t="str">
        <f t="array" ref="E4">XLOOKUP(B4,'Event 10'!A:A,'Event 10'!I:I)</f>
        <v>#N/A</v>
      </c>
      <c r="F4" s="53">
        <v>9.28</v>
      </c>
      <c r="G4" s="53">
        <v>0.0</v>
      </c>
      <c r="J4" s="53">
        <f>SUMIFS('2018 Data'!J:J,'2018 Data'!G:G,B4,'2018 Data'!C:C,11)</f>
        <v>73.34</v>
      </c>
      <c r="K4" s="53">
        <f>AVERAGEIFS(historical_events_FACT!J:J,historical_events_FACT!G:G,B4,historical_events_FACT!B:B,2015,historical_events_FACT!C:C,11)</f>
        <v>10.61</v>
      </c>
      <c r="L4" s="53">
        <f>AVERAGEIFS(historical_events_FACT!J:J,historical_events_FACT!G:G,B4,historical_events_FACT!B:B,2016,historical_events_FACT!C:C,11)</f>
        <v>9.335</v>
      </c>
      <c r="M4" s="53">
        <f>AVERAGEIFS(historical_events_FACT!J:J,historical_events_FACT!G:G,B4,historical_events_FACT!B:B,2017,historical_events_FACT!C:C,11)</f>
        <v>7.898333333</v>
      </c>
    </row>
    <row r="5">
      <c r="A5" s="84" t="str">
        <f t="array" ref="A5">XLOOKUP(B5,Names!A:A,Names!B:B)</f>
        <v>Jett Blaze</v>
      </c>
      <c r="B5" s="54" t="s">
        <v>17</v>
      </c>
      <c r="C5" s="55">
        <v>1.0</v>
      </c>
      <c r="D5" s="53">
        <f>MAXIFS(historical_events_FACT!J:J,historical_events_FACT!G:G,B5,historical_events_FACT!C:C,11)</f>
        <v>14.26</v>
      </c>
      <c r="E5" s="53" t="str">
        <f t="array" ref="E5">XLOOKUP(B5,'Event 10'!A:A,'Event 10'!I:I)</f>
        <v>#N/A</v>
      </c>
      <c r="F5" s="53">
        <v>9.67</v>
      </c>
      <c r="G5" s="53">
        <v>0.0</v>
      </c>
      <c r="J5" s="53">
        <f>SUMIFS('2018 Data'!J:J,'2018 Data'!G:G,B5,'2018 Data'!C:C,11)</f>
        <v>15.73</v>
      </c>
      <c r="K5" s="53">
        <f>AVERAGEIFS(historical_events_FACT!J:J,historical_events_FACT!G:G,B5,historical_events_FACT!B:B,2015,historical_events_FACT!C:C,11)</f>
        <v>9.415</v>
      </c>
      <c r="L5" s="53">
        <f>AVERAGEIFS(historical_events_FACT!J:J,historical_events_FACT!G:G,B5,historical_events_FACT!B:B,2016,historical_events_FACT!C:C,11)</f>
        <v>10.42</v>
      </c>
      <c r="M5" s="53">
        <f>AVERAGEIFS(historical_events_FACT!J:J,historical_events_FACT!G:G,B5,historical_events_FACT!B:B,2017,historical_events_FACT!C:C,11)</f>
        <v>9.166</v>
      </c>
    </row>
    <row r="6">
      <c r="A6" s="84" t="str">
        <f t="array" ref="A6">XLOOKUP(B6,Names!A:A,Names!B:B)</f>
        <v>Chicken Joe</v>
      </c>
      <c r="B6" s="54" t="s">
        <v>57</v>
      </c>
      <c r="C6" s="55">
        <v>1.0</v>
      </c>
      <c r="D6" s="53">
        <f>MAXIFS(historical_events_FACT!J:J,historical_events_FACT!G:G,B6,historical_events_FACT!C:C,11)</f>
        <v>10.77</v>
      </c>
      <c r="E6" s="53" t="str">
        <f t="array" ref="E6">XLOOKUP(B6,'Event 10'!A:A,'Event 10'!I:I)</f>
        <v>#N/A</v>
      </c>
      <c r="F6" s="53">
        <v>7.07</v>
      </c>
      <c r="G6" s="53">
        <v>0.0</v>
      </c>
      <c r="J6" s="53">
        <f>SUMIFS('2018 Data'!J:J,'2018 Data'!G:G,B6,'2018 Data'!C:C,11)</f>
        <v>19.6</v>
      </c>
      <c r="K6" s="53" t="str">
        <f>AVERAGEIFS(historical_events_FACT!J:J,historical_events_FACT!G:G,B6,historical_events_FACT!B:B,2015,historical_events_FACT!C:C,11)</f>
        <v>#DIV/0!</v>
      </c>
      <c r="L6" s="53" t="str">
        <f>AVERAGEIFS(historical_events_FACT!J:J,historical_events_FACT!G:G,B6,historical_events_FACT!B:B,2016,historical_events_FACT!C:C,11)</f>
        <v>#DIV/0!</v>
      </c>
      <c r="M6" s="53">
        <f>AVERAGEIFS(historical_events_FACT!J:J,historical_events_FACT!G:G,B6,historical_events_FACT!B:B,2017,historical_events_FACT!C:C,11)</f>
        <v>7.07</v>
      </c>
    </row>
    <row r="7">
      <c r="A7" s="84" t="str">
        <f t="array" ref="A7">XLOOKUP(B7,Names!A:A,Names!B:B)</f>
        <v>Blaze Thunder</v>
      </c>
      <c r="B7" s="54" t="s">
        <v>28</v>
      </c>
      <c r="C7" s="55">
        <v>1.0</v>
      </c>
      <c r="D7" s="53">
        <f>MAXIFS(historical_events_FACT!J:J,historical_events_FACT!G:G,B7,historical_events_FACT!C:C,11)</f>
        <v>18.1</v>
      </c>
      <c r="E7" s="53" t="str">
        <f t="array" ref="E7">XLOOKUP(B7,'Event 10'!A:A,'Event 10'!I:I)</f>
        <v>#N/A</v>
      </c>
      <c r="F7" s="53">
        <v>12.02</v>
      </c>
      <c r="G7" s="53">
        <v>0.0</v>
      </c>
      <c r="J7" s="53">
        <f>SUMIFS('2018 Data'!J:J,'2018 Data'!G:G,B7,'2018 Data'!C:C,11)</f>
        <v>62.65</v>
      </c>
      <c r="K7" s="53">
        <f>AVERAGEIFS(historical_events_FACT!J:J,historical_events_FACT!G:G,B7,historical_events_FACT!B:B,2015,historical_events_FACT!C:C,11)</f>
        <v>9.223333333</v>
      </c>
      <c r="L7" s="53">
        <f>AVERAGEIFS(historical_events_FACT!J:J,historical_events_FACT!G:G,B7,historical_events_FACT!B:B,2016,historical_events_FACT!C:C,11)</f>
        <v>14.624</v>
      </c>
      <c r="M7" s="53">
        <f>AVERAGEIFS(historical_events_FACT!J:J,historical_events_FACT!G:G,B7,historical_events_FACT!B:B,2017,historical_events_FACT!C:C,11)</f>
        <v>12.22</v>
      </c>
    </row>
    <row r="8">
      <c r="A8" s="84" t="str">
        <f t="array" ref="A8">XLOOKUP(B8,Names!A:A,Names!B:B)</f>
        <v>Cruz Finn</v>
      </c>
      <c r="B8" s="54" t="s">
        <v>43</v>
      </c>
      <c r="C8" s="55">
        <v>1.0</v>
      </c>
      <c r="D8" s="53">
        <f>MAXIFS(historical_events_FACT!J:J,historical_events_FACT!G:G,B8,historical_events_FACT!C:C,11)</f>
        <v>6</v>
      </c>
      <c r="E8" s="53" t="str">
        <f t="array" ref="E8">XLOOKUP(B8,'Event 10'!A:A,'Event 10'!I:I)</f>
        <v>#N/A</v>
      </c>
      <c r="F8" s="53">
        <v>4.87</v>
      </c>
      <c r="G8" s="53">
        <v>0.0</v>
      </c>
      <c r="J8" s="53">
        <f>SUMIFS('2018 Data'!J:J,'2018 Data'!G:G,B8,'2018 Data'!C:C,11)</f>
        <v>10.27</v>
      </c>
      <c r="K8" s="53">
        <f>AVERAGEIFS(historical_events_FACT!J:J,historical_events_FACT!G:G,B8,historical_events_FACT!B:B,2015,historical_events_FACT!C:C,11)</f>
        <v>4.865</v>
      </c>
      <c r="L8" s="53" t="str">
        <f>AVERAGEIFS(historical_events_FACT!J:J,historical_events_FACT!G:G,B8,historical_events_FACT!B:B,2016,historical_events_FACT!C:C,11)</f>
        <v>#DIV/0!</v>
      </c>
      <c r="M8" s="53" t="str">
        <f>AVERAGEIFS(historical_events_FACT!J:J,historical_events_FACT!G:G,B8,historical_events_FACT!B:B,2017,historical_events_FACT!C:C,11)</f>
        <v>#DIV/0!</v>
      </c>
    </row>
    <row r="9">
      <c r="A9" s="84" t="str">
        <f t="array" ref="A9">XLOOKUP(B9,Names!A:A,Names!B:B)</f>
        <v>Tatsuhi Kobayashi</v>
      </c>
      <c r="B9" s="54" t="s">
        <v>53</v>
      </c>
      <c r="C9" s="55">
        <v>1.0</v>
      </c>
      <c r="D9" s="53">
        <f>MAXIFS(historical_events_FACT!J:J,historical_events_FACT!G:G,B9,historical_events_FACT!C:C,11)</f>
        <v>18.03</v>
      </c>
      <c r="E9" s="53" t="str">
        <f t="array" ref="E9">XLOOKUP(B9,'Event 10'!A:A,'Event 10'!I:I)</f>
        <v>#N/A</v>
      </c>
      <c r="F9" s="53">
        <v>11.24</v>
      </c>
      <c r="G9" s="53">
        <v>0.0</v>
      </c>
      <c r="J9" s="53">
        <f>SUMIFS('2018 Data'!J:J,'2018 Data'!G:G,B9,'2018 Data'!C:C,11)</f>
        <v>12.36</v>
      </c>
      <c r="K9" s="53" t="str">
        <f>AVERAGEIFS(historical_events_FACT!J:J,historical_events_FACT!G:G,B9,historical_events_FACT!B:B,2015,historical_events_FACT!C:C,11)</f>
        <v>#DIV/0!</v>
      </c>
      <c r="L9" s="53">
        <f>AVERAGEIFS(historical_events_FACT!J:J,historical_events_FACT!G:G,B9,historical_events_FACT!B:B,2016,historical_events_FACT!C:C,11)</f>
        <v>11.56285714</v>
      </c>
      <c r="M9" s="53">
        <f>AVERAGEIFS(historical_events_FACT!J:J,historical_events_FACT!G:G,B9,historical_events_FACT!B:B,2017,historical_events_FACT!C:C,11)</f>
        <v>10.90833333</v>
      </c>
    </row>
    <row r="10">
      <c r="A10" s="84" t="str">
        <f t="array" ref="A10">XLOOKUP(B10,Names!A:A,Names!B:B)</f>
        <v>Finn Wilder</v>
      </c>
      <c r="B10" s="54" t="s">
        <v>27</v>
      </c>
      <c r="C10" s="55">
        <v>2.0</v>
      </c>
      <c r="D10" s="53">
        <f>MAXIFS(historical_events_FACT!J:J,historical_events_FACT!G:G,B10,historical_events_FACT!C:C,11)</f>
        <v>17.2</v>
      </c>
      <c r="E10" s="53" t="str">
        <f t="array" ref="E10">XLOOKUP(B10,'Event 10'!A:A,'Event 10'!I:I)</f>
        <v>#N/A</v>
      </c>
      <c r="F10" s="53">
        <v>9.9</v>
      </c>
      <c r="G10" s="53">
        <v>0.0</v>
      </c>
      <c r="J10" s="53">
        <f>SUMIFS('2018 Data'!J:J,'2018 Data'!G:G,B10,'2018 Data'!C:C,11)</f>
        <v>30.3</v>
      </c>
      <c r="K10" s="53">
        <f>AVERAGEIFS(historical_events_FACT!J:J,historical_events_FACT!G:G,B10,historical_events_FACT!B:B,2015,historical_events_FACT!C:C,11)</f>
        <v>8.165</v>
      </c>
      <c r="L10" s="53">
        <f>AVERAGEIFS(historical_events_FACT!J:J,historical_events_FACT!G:G,B10,historical_events_FACT!B:B,2016,historical_events_FACT!C:C,11)</f>
        <v>13.21</v>
      </c>
      <c r="M10" s="53">
        <f>AVERAGEIFS(historical_events_FACT!J:J,historical_events_FACT!G:G,B10,historical_events_FACT!B:B,2017,historical_events_FACT!C:C,11)</f>
        <v>8.323333333</v>
      </c>
    </row>
    <row r="11">
      <c r="A11" s="84" t="str">
        <f t="array" ref="A11">XLOOKUP(B11,Names!A:A,Names!B:B)</f>
        <v>Leo Jetson</v>
      </c>
      <c r="B11" s="54" t="s">
        <v>52</v>
      </c>
      <c r="C11" s="55">
        <v>2.0</v>
      </c>
      <c r="D11" s="53">
        <f>MAXIFS(historical_events_FACT!J:J,historical_events_FACT!G:G,B11,historical_events_FACT!C:C,11)</f>
        <v>15.2</v>
      </c>
      <c r="E11" s="53" t="str">
        <f t="array" ref="E11">XLOOKUP(B11,'Event 10'!A:A,'Event 10'!I:I)</f>
        <v>#N/A</v>
      </c>
      <c r="F11" s="53">
        <v>11.17</v>
      </c>
      <c r="G11" s="53">
        <v>1.0</v>
      </c>
      <c r="J11" s="53">
        <f>SUMIFS('2018 Data'!J:J,'2018 Data'!G:G,B11,'2018 Data'!C:C,11)</f>
        <v>51.76</v>
      </c>
      <c r="K11" s="53" t="str">
        <f>AVERAGEIFS(historical_events_FACT!J:J,historical_events_FACT!G:G,B11,historical_events_FACT!B:B,2015,historical_events_FACT!C:C,11)</f>
        <v>#DIV/0!</v>
      </c>
      <c r="L11" s="53">
        <f>AVERAGEIFS(historical_events_FACT!J:J,historical_events_FACT!G:G,B11,historical_events_FACT!B:B,2016,historical_events_FACT!C:C,11)</f>
        <v>13.52333333</v>
      </c>
      <c r="M11" s="53">
        <f>AVERAGEIFS(historical_events_FACT!J:J,historical_events_FACT!G:G,B11,historical_events_FACT!B:B,2017,historical_events_FACT!C:C,11)</f>
        <v>8.8125</v>
      </c>
    </row>
    <row r="12">
      <c r="A12" s="84" t="str">
        <f t="array" ref="A12">XLOOKUP(B12,Names!A:A,Names!B:B)</f>
        <v>Ivan</v>
      </c>
      <c r="B12" s="54" t="s">
        <v>32</v>
      </c>
      <c r="C12" s="55">
        <v>2.0</v>
      </c>
      <c r="D12" s="53">
        <f>MAXIFS(historical_events_FACT!J:J,historical_events_FACT!G:G,B12,historical_events_FACT!C:C,11)</f>
        <v>17.1</v>
      </c>
      <c r="E12" s="53" t="str">
        <f t="array" ref="E12">XLOOKUP(B12,'Event 10'!A:A,'Event 10'!I:I)</f>
        <v>#N/A</v>
      </c>
      <c r="F12" s="53">
        <v>9.28</v>
      </c>
      <c r="G12" s="53">
        <v>1.0</v>
      </c>
      <c r="J12" s="53">
        <f>SUMIFS('2018 Data'!J:J,'2018 Data'!G:G,B12,'2018 Data'!C:C,11)</f>
        <v>13.1</v>
      </c>
      <c r="K12" s="53">
        <f>AVERAGEIFS(historical_events_FACT!J:J,historical_events_FACT!G:G,B12,historical_events_FACT!B:B,2015,historical_events_FACT!C:C,11)</f>
        <v>5.7</v>
      </c>
      <c r="L12" s="53">
        <f>AVERAGEIFS(historical_events_FACT!J:J,historical_events_FACT!G:G,B12,historical_events_FACT!B:B,2016,historical_events_FACT!C:C,11)</f>
        <v>12.52</v>
      </c>
      <c r="M12" s="53">
        <f>AVERAGEIFS(historical_events_FACT!J:J,historical_events_FACT!G:G,B12,historical_events_FACT!B:B,2017,historical_events_FACT!C:C,11)</f>
        <v>9.623333333</v>
      </c>
    </row>
    <row r="13">
      <c r="A13" s="84" t="str">
        <f t="array" ref="A13">XLOOKUP(B13,Names!A:A,Names!B:B)</f>
        <v>Leo Aqua</v>
      </c>
      <c r="B13" s="54" t="s">
        <v>231</v>
      </c>
      <c r="C13" s="55">
        <v>2.0</v>
      </c>
      <c r="D13" s="53">
        <f>MAXIFS(historical_events_FACT!J:J,historical_events_FACT!G:G,B13,historical_events_FACT!C:C,11)</f>
        <v>0</v>
      </c>
      <c r="E13" s="53" t="str">
        <f t="array" ref="E13">XLOOKUP(B13,'Event 10'!A:A,'Event 10'!I:I)</f>
        <v>#N/A</v>
      </c>
      <c r="F13" s="53">
        <v>9.27</v>
      </c>
      <c r="G13" s="53">
        <v>0.0</v>
      </c>
      <c r="J13" s="53">
        <f>SUMIFS('2018 Data'!J:J,'2018 Data'!G:G,B13,'2018 Data'!C:C,11)</f>
        <v>6.67</v>
      </c>
      <c r="K13" s="53" t="str">
        <f>AVERAGEIFS(historical_events_FACT!J:J,historical_events_FACT!G:G,B13,historical_events_FACT!B:B,2015,historical_events_FACT!C:C,11)</f>
        <v>#DIV/0!</v>
      </c>
      <c r="L13" s="53" t="str">
        <f>AVERAGEIFS(historical_events_FACT!J:J,historical_events_FACT!G:G,B13,historical_events_FACT!B:B,2016,historical_events_FACT!C:C,11)</f>
        <v>#DIV/0!</v>
      </c>
      <c r="M13" s="53" t="str">
        <f>AVERAGEIFS(historical_events_FACT!J:J,historical_events_FACT!G:G,B13,historical_events_FACT!B:B,2017,historical_events_FACT!C:C,11)</f>
        <v>#DIV/0!</v>
      </c>
    </row>
    <row r="14">
      <c r="A14" s="84" t="str">
        <f t="array" ref="A14">XLOOKUP(B14,Names!A:A,Names!B:B)</f>
        <v>Cruz Serpent</v>
      </c>
      <c r="B14" s="54" t="s">
        <v>224</v>
      </c>
      <c r="C14" s="55">
        <v>2.0</v>
      </c>
      <c r="D14" s="53">
        <f>MAXIFS(historical_events_FACT!J:J,historical_events_FACT!G:G,B14,historical_events_FACT!C:C,11)</f>
        <v>0</v>
      </c>
      <c r="E14" s="53" t="str">
        <f t="array" ref="E14">XLOOKUP(B14,'Event 10'!A:A,'Event 10'!I:I)</f>
        <v>#N/A</v>
      </c>
      <c r="F14" s="53">
        <v>9.27</v>
      </c>
      <c r="G14" s="53">
        <v>0.0</v>
      </c>
      <c r="J14" s="53">
        <f>SUMIFS('2018 Data'!J:J,'2018 Data'!G:G,B14,'2018 Data'!C:C,11)</f>
        <v>16.3</v>
      </c>
      <c r="K14" s="53" t="str">
        <f>AVERAGEIFS(historical_events_FACT!J:J,historical_events_FACT!G:G,B14,historical_events_FACT!B:B,2015,historical_events_FACT!C:C,11)</f>
        <v>#DIV/0!</v>
      </c>
      <c r="L14" s="53" t="str">
        <f>AVERAGEIFS(historical_events_FACT!J:J,historical_events_FACT!G:G,B14,historical_events_FACT!B:B,2016,historical_events_FACT!C:C,11)</f>
        <v>#DIV/0!</v>
      </c>
      <c r="M14" s="53" t="str">
        <f>AVERAGEIFS(historical_events_FACT!J:J,historical_events_FACT!G:G,B14,historical_events_FACT!B:B,2017,historical_events_FACT!C:C,11)</f>
        <v>#DIV/0!</v>
      </c>
    </row>
    <row r="15">
      <c r="A15" s="84" t="str">
        <f t="array" ref="A15">XLOOKUP(B15,Names!A:A,Names!B:B)</f>
        <v>Duke Waves</v>
      </c>
      <c r="B15" s="54" t="s">
        <v>47</v>
      </c>
      <c r="C15" s="55">
        <v>2.0</v>
      </c>
      <c r="D15" s="53">
        <f>MAXIFS(historical_events_FACT!J:J,historical_events_FACT!G:G,B15,historical_events_FACT!C:C,11)</f>
        <v>14.23</v>
      </c>
      <c r="E15" s="53" t="str">
        <f t="array" ref="E15">XLOOKUP(B15,'Event 10'!A:A,'Event 10'!I:I)</f>
        <v>#N/A</v>
      </c>
      <c r="F15" s="53">
        <v>8.27</v>
      </c>
      <c r="G15" s="53">
        <v>0.0</v>
      </c>
      <c r="J15" s="53">
        <f>SUMIFS('2018 Data'!J:J,'2018 Data'!G:G,B15,'2018 Data'!C:C,11)</f>
        <v>11.23</v>
      </c>
      <c r="K15" s="53">
        <f>AVERAGEIFS(historical_events_FACT!J:J,historical_events_FACT!G:G,B15,historical_events_FACT!B:B,2015,historical_events_FACT!C:C,11)</f>
        <v>8.566666667</v>
      </c>
      <c r="L15" s="53">
        <f>AVERAGEIFS(historical_events_FACT!J:J,historical_events_FACT!G:G,B15,historical_events_FACT!B:B,2016,historical_events_FACT!C:C,11)</f>
        <v>9.7</v>
      </c>
      <c r="M15" s="53">
        <f>AVERAGEIFS(historical_events_FACT!J:J,historical_events_FACT!G:G,B15,historical_events_FACT!B:B,2017,historical_events_FACT!C:C,11)</f>
        <v>6.545</v>
      </c>
    </row>
    <row r="16">
      <c r="A16" s="84" t="str">
        <f t="array" ref="A16">XLOOKUP(B16,Names!A:A,Names!B:B)</f>
        <v>Rio Jet</v>
      </c>
      <c r="B16" s="54" t="s">
        <v>50</v>
      </c>
      <c r="C16" s="55">
        <v>2.0</v>
      </c>
      <c r="D16" s="53">
        <f>MAXIFS(historical_events_FACT!J:J,historical_events_FACT!G:G,B16,historical_events_FACT!C:C,11)</f>
        <v>16.23</v>
      </c>
      <c r="E16" s="53" t="str">
        <f t="array" ref="E16">XLOOKUP(B16,'Event 10'!A:A,'Event 10'!I:I)</f>
        <v>#N/A</v>
      </c>
      <c r="F16" s="53">
        <v>11.77</v>
      </c>
      <c r="G16" s="53">
        <v>0.0</v>
      </c>
      <c r="J16" s="53">
        <f>SUMIFS('2018 Data'!J:J,'2018 Data'!G:G,B16,'2018 Data'!C:C,11)</f>
        <v>22.2</v>
      </c>
      <c r="K16" s="53">
        <f>AVERAGEIFS(historical_events_FACT!J:J,historical_events_FACT!G:G,B16,historical_events_FACT!B:B,2015,historical_events_FACT!C:C,11)</f>
        <v>10.92</v>
      </c>
      <c r="L16" s="53">
        <f>AVERAGEIFS(historical_events_FACT!J:J,historical_events_FACT!G:G,B16,historical_events_FACT!B:B,2016,historical_events_FACT!C:C,11)</f>
        <v>12.168</v>
      </c>
      <c r="M16" s="53">
        <f>AVERAGEIFS(historical_events_FACT!J:J,historical_events_FACT!G:G,B16,historical_events_FACT!B:B,2017,historical_events_FACT!C:C,11)</f>
        <v>12.22166667</v>
      </c>
    </row>
    <row r="17">
      <c r="A17" s="84" t="str">
        <f t="array" ref="A17">XLOOKUP(B17,Names!A:A,Names!B:B)</f>
        <v>Ryder Cruz</v>
      </c>
      <c r="B17" s="62" t="s">
        <v>42</v>
      </c>
      <c r="C17" s="55">
        <v>2.0</v>
      </c>
      <c r="D17" s="53">
        <f>MAXIFS(historical_events_FACT!J:J,historical_events_FACT!G:G,B17,historical_events_FACT!C:C,11)</f>
        <v>14.67</v>
      </c>
      <c r="E17" s="53" t="str">
        <f t="array" ref="E17">XLOOKUP(B17,'Event 10'!A:A,'Event 10'!I:I)</f>
        <v>#N/A</v>
      </c>
      <c r="F17" s="53">
        <v>9.78</v>
      </c>
      <c r="J17" s="53">
        <f>SUMIFS('2018 Data'!J:J,'2018 Data'!G:G,B17,'2018 Data'!C:C,11)</f>
        <v>0</v>
      </c>
      <c r="K17" s="53">
        <f>AVERAGEIFS(historical_events_FACT!J:J,historical_events_FACT!G:G,B17,historical_events_FACT!B:B,2015,historical_events_FACT!C:C,11)</f>
        <v>10.05714286</v>
      </c>
      <c r="L17" s="53">
        <f>AVERAGEIFS(historical_events_FACT!J:J,historical_events_FACT!G:G,B17,historical_events_FACT!B:B,2016,historical_events_FACT!C:C,11)</f>
        <v>9.516666667</v>
      </c>
      <c r="M17" s="53">
        <f>AVERAGEIFS(historical_events_FACT!J:J,historical_events_FACT!G:G,B17,historical_events_FACT!B:B,2017,historical_events_FACT!C:C,11)</f>
        <v>9.776666667</v>
      </c>
    </row>
    <row r="18">
      <c r="A18" s="84" t="str">
        <f t="array" ref="A18">XLOOKUP(B18,Names!A:A,Names!B:B)</f>
        <v>Zane Tides</v>
      </c>
      <c r="B18" s="54" t="s">
        <v>69</v>
      </c>
      <c r="C18" s="55">
        <v>2.0</v>
      </c>
      <c r="D18" s="53">
        <f>MAXIFS(historical_events_FACT!J:J,historical_events_FACT!G:G,B18,historical_events_FACT!C:C,11)</f>
        <v>10.5</v>
      </c>
      <c r="E18" s="53" t="str">
        <f t="array" ref="E18">XLOOKUP(B18,'Event 10'!A:A,'Event 10'!I:I)</f>
        <v/>
      </c>
      <c r="F18" s="53">
        <v>9.42</v>
      </c>
      <c r="G18" s="53">
        <v>0.0</v>
      </c>
      <c r="J18" s="53">
        <f>SUMIFS('2018 Data'!J:J,'2018 Data'!G:G,B18,'2018 Data'!C:C,11)</f>
        <v>14.83</v>
      </c>
      <c r="K18" s="53" t="str">
        <f>AVERAGEIFS(historical_events_FACT!J:J,historical_events_FACT!G:G,B18,historical_events_FACT!B:B,2015,historical_events_FACT!C:C,11)</f>
        <v>#DIV/0!</v>
      </c>
      <c r="L18" s="53" t="str">
        <f>AVERAGEIFS(historical_events_FACT!J:J,historical_events_FACT!G:G,B18,historical_events_FACT!B:B,2016,historical_events_FACT!C:C,11)</f>
        <v>#DIV/0!</v>
      </c>
      <c r="M18" s="53">
        <f>AVERAGEIFS(historical_events_FACT!J:J,historical_events_FACT!G:G,B18,historical_events_FACT!B:B,2017,historical_events_FACT!C:C,11)</f>
        <v>9.42</v>
      </c>
    </row>
    <row r="19">
      <c r="A19" s="84" t="str">
        <f t="array" ref="A19">XLOOKUP(B19,Names!A:A,Names!B:B)</f>
        <v>Chicken Bob</v>
      </c>
      <c r="B19" s="54" t="s">
        <v>38</v>
      </c>
      <c r="C19" s="55">
        <v>2.0</v>
      </c>
      <c r="D19" s="53">
        <f>MAXIFS(historical_events_FACT!J:J,historical_events_FACT!G:G,B19,historical_events_FACT!C:C,11)</f>
        <v>14.23</v>
      </c>
      <c r="E19" s="53" t="str">
        <f t="array" ref="E19">XLOOKUP(B19,'Event 10'!A:A,'Event 10'!I:I)</f>
        <v>#N/A</v>
      </c>
      <c r="F19" s="53">
        <v>9.54</v>
      </c>
      <c r="G19" s="53">
        <v>0.0</v>
      </c>
      <c r="J19" s="53">
        <f>SUMIFS('2018 Data'!J:J,'2018 Data'!G:G,B19,'2018 Data'!C:C,11)</f>
        <v>35.16</v>
      </c>
      <c r="K19" s="53">
        <f>AVERAGEIFS(historical_events_FACT!J:J,historical_events_FACT!G:G,B19,historical_events_FACT!B:B,2015,historical_events_FACT!C:C,11)</f>
        <v>9.7</v>
      </c>
      <c r="L19" s="53">
        <f>AVERAGEIFS(historical_events_FACT!J:J,historical_events_FACT!G:G,B19,historical_events_FACT!B:B,2016,historical_events_FACT!C:C,11)</f>
        <v>8.633333333</v>
      </c>
      <c r="M19" s="53">
        <f>AVERAGEIFS(historical_events_FACT!J:J,historical_events_FACT!G:G,B19,historical_events_FACT!B:B,2017,historical_events_FACT!C:C,11)</f>
        <v>10.3</v>
      </c>
    </row>
    <row r="20">
      <c r="A20" s="84" t="str">
        <f t="array" ref="A20">XLOOKUP(B20,Names!A:A,Names!B:B)</f>
        <v>Nash Seafoam</v>
      </c>
      <c r="B20" s="54" t="s">
        <v>229</v>
      </c>
      <c r="C20" s="55">
        <v>2.0</v>
      </c>
      <c r="D20" s="53">
        <f>MAXIFS(historical_events_FACT!J:J,historical_events_FACT!G:G,B20,historical_events_FACT!C:C,11)</f>
        <v>0</v>
      </c>
      <c r="E20" s="53" t="str">
        <f t="array" ref="E20">XLOOKUP(B20,'Event 10'!A:A,'Event 10'!I:I)</f>
        <v>#N/A</v>
      </c>
      <c r="F20" s="53">
        <v>9.27</v>
      </c>
      <c r="G20" s="53">
        <v>1.0</v>
      </c>
      <c r="J20" s="53">
        <f>SUMIFS('2018 Data'!J:J,'2018 Data'!G:G,B20,'2018 Data'!C:C,11)</f>
        <v>12.31</v>
      </c>
      <c r="K20" s="53" t="str">
        <f>AVERAGEIFS(historical_events_FACT!J:J,historical_events_FACT!G:G,B20,historical_events_FACT!B:B,2015,historical_events_FACT!C:C,11)</f>
        <v>#DIV/0!</v>
      </c>
      <c r="L20" s="53" t="str">
        <f>AVERAGEIFS(historical_events_FACT!J:J,historical_events_FACT!G:G,B20,historical_events_FACT!B:B,2016,historical_events_FACT!C:C,11)</f>
        <v>#DIV/0!</v>
      </c>
      <c r="M20" s="53" t="str">
        <f>AVERAGEIFS(historical_events_FACT!J:J,historical_events_FACT!G:G,B20,historical_events_FACT!B:B,2017,historical_events_FACT!C:C,11)</f>
        <v>#DIV/0!</v>
      </c>
    </row>
    <row r="21" ht="15.75" customHeight="1">
      <c r="A21" s="84" t="str">
        <f t="array" ref="A21">XLOOKUP(B21,Names!A:A,Names!B:B)</f>
        <v>Max Shore</v>
      </c>
      <c r="B21" s="54" t="s">
        <v>64</v>
      </c>
      <c r="C21" s="55">
        <v>2.0</v>
      </c>
      <c r="D21" s="53">
        <f>MAXIFS(historical_events_FACT!J:J,historical_events_FACT!G:G,B21,historical_events_FACT!C:C,11)</f>
        <v>13.27</v>
      </c>
      <c r="E21" s="53" t="str">
        <f t="array" ref="E21">XLOOKUP(B21,'Event 10'!A:A,'Event 10'!I:I)</f>
        <v/>
      </c>
      <c r="F21" s="53">
        <v>9.18</v>
      </c>
      <c r="G21" s="53">
        <v>0.0</v>
      </c>
      <c r="J21" s="53">
        <f>SUMIFS('2018 Data'!J:J,'2018 Data'!G:G,B21,'2018 Data'!C:C,11)</f>
        <v>6.94</v>
      </c>
      <c r="K21" s="53" t="str">
        <f>AVERAGEIFS(historical_events_FACT!J:J,historical_events_FACT!G:G,B21,historical_events_FACT!B:B,2015,historical_events_FACT!C:C,11)</f>
        <v>#DIV/0!</v>
      </c>
      <c r="L21" s="53">
        <f>AVERAGEIFS(historical_events_FACT!J:J,historical_events_FACT!G:G,B21,historical_events_FACT!B:B,2016,historical_events_FACT!C:C,11)</f>
        <v>10.72</v>
      </c>
      <c r="M21" s="53">
        <f>AVERAGEIFS(historical_events_FACT!J:J,historical_events_FACT!G:G,B21,historical_events_FACT!B:B,2017,historical_events_FACT!C:C,11)</f>
        <v>7.635</v>
      </c>
    </row>
    <row r="22" ht="15.75" customHeight="1">
      <c r="A22" s="84" t="str">
        <f t="array" ref="A22">XLOOKUP(B22,Names!A:A,Names!B:B)</f>
        <v>Colt Waverider</v>
      </c>
      <c r="B22" s="54" t="s">
        <v>150</v>
      </c>
      <c r="C22" s="55">
        <v>2.0</v>
      </c>
      <c r="D22" s="53">
        <f>MAXIFS(historical_events_FACT!J:J,historical_events_FACT!G:G,B22,historical_events_FACT!C:C,11)</f>
        <v>0</v>
      </c>
      <c r="E22" s="53" t="str">
        <f t="array" ref="E22">XLOOKUP(B22,'Event 10'!A:A,'Event 10'!I:I)</f>
        <v>#N/A</v>
      </c>
      <c r="F22" s="53">
        <v>9.27</v>
      </c>
      <c r="G22" s="53">
        <v>0.0</v>
      </c>
      <c r="J22" s="53">
        <f>SUMIFS('2018 Data'!J:J,'2018 Data'!G:G,B22,'2018 Data'!C:C,11)</f>
        <v>41.24</v>
      </c>
      <c r="K22" s="53" t="str">
        <f>AVERAGEIFS(historical_events_FACT!J:J,historical_events_FACT!G:G,B22,historical_events_FACT!B:B,2015,historical_events_FACT!C:C,11)</f>
        <v>#DIV/0!</v>
      </c>
      <c r="L22" s="53" t="str">
        <f>AVERAGEIFS(historical_events_FACT!J:J,historical_events_FACT!G:G,B22,historical_events_FACT!B:B,2016,historical_events_FACT!C:C,11)</f>
        <v>#DIV/0!</v>
      </c>
      <c r="M22" s="53" t="str">
        <f>AVERAGEIFS(historical_events_FACT!J:J,historical_events_FACT!G:G,B22,historical_events_FACT!B:B,2017,historical_events_FACT!C:C,11)</f>
        <v>#DIV/0!</v>
      </c>
    </row>
    <row r="23" ht="15.75" customHeight="1">
      <c r="A23" s="84" t="str">
        <f t="array" ref="A23">XLOOKUP(B23,Names!A:A,Names!B:B)</f>
        <v>Rocco Tide</v>
      </c>
      <c r="B23" s="54" t="s">
        <v>65</v>
      </c>
      <c r="C23" s="55">
        <v>2.0</v>
      </c>
      <c r="D23" s="53">
        <f>MAXIFS(historical_events_FACT!J:J,historical_events_FACT!G:G,B23,historical_events_FACT!C:C,11)</f>
        <v>11.9</v>
      </c>
      <c r="E23" s="53" t="str">
        <f t="array" ref="E23">XLOOKUP(B23,'Event 10'!A:A,'Event 10'!I:I)</f>
        <v/>
      </c>
      <c r="F23" s="53">
        <v>9.22</v>
      </c>
      <c r="G23" s="53">
        <v>0.0</v>
      </c>
      <c r="J23" s="53">
        <f>SUMIFS('2018 Data'!J:J,'2018 Data'!G:G,B23,'2018 Data'!C:C,11)</f>
        <v>57.34</v>
      </c>
      <c r="K23" s="53" t="str">
        <f>AVERAGEIFS(historical_events_FACT!J:J,historical_events_FACT!G:G,B23,historical_events_FACT!B:B,2015,historical_events_FACT!C:C,11)</f>
        <v>#DIV/0!</v>
      </c>
      <c r="L23" s="53" t="str">
        <f>AVERAGEIFS(historical_events_FACT!J:J,historical_events_FACT!G:G,B23,historical_events_FACT!B:B,2016,historical_events_FACT!C:C,11)</f>
        <v>#DIV/0!</v>
      </c>
      <c r="M23" s="53">
        <f>AVERAGEIFS(historical_events_FACT!J:J,historical_events_FACT!G:G,B23,historical_events_FACT!B:B,2017,historical_events_FACT!C:C,11)</f>
        <v>9.22</v>
      </c>
    </row>
    <row r="24" ht="15.75" customHeight="1">
      <c r="A24" s="84" t="str">
        <f t="array" ref="A24">XLOOKUP(B24,Names!A:A,Names!B:B)</f>
        <v>Chicken Bob</v>
      </c>
      <c r="B24" s="54" t="s">
        <v>34</v>
      </c>
      <c r="C24" s="55">
        <v>2.0</v>
      </c>
      <c r="D24" s="53">
        <f>MAXIFS(historical_events_FACT!J:J,historical_events_FACT!G:G,B24,historical_events_FACT!C:C,11)</f>
        <v>13.34</v>
      </c>
      <c r="E24" s="53" t="str">
        <f t="array" ref="E24">XLOOKUP(B24,'Event 10'!A:A,'Event 10'!I:I)</f>
        <v>#N/A</v>
      </c>
      <c r="F24" s="53">
        <v>6.78</v>
      </c>
      <c r="G24" s="53">
        <v>0.0</v>
      </c>
      <c r="J24" s="53">
        <f>SUMIFS('2018 Data'!J:J,'2018 Data'!G:G,B24,'2018 Data'!C:C,11)</f>
        <v>12.43</v>
      </c>
      <c r="K24" s="53">
        <f>AVERAGEIFS(historical_events_FACT!J:J,historical_events_FACT!G:G,B24,historical_events_FACT!B:B,2015,historical_events_FACT!C:C,11)</f>
        <v>4.2</v>
      </c>
      <c r="L24" s="53">
        <f>AVERAGEIFS(historical_events_FACT!J:J,historical_events_FACT!G:G,B24,historical_events_FACT!B:B,2016,historical_events_FACT!C:C,11)</f>
        <v>10.385</v>
      </c>
      <c r="M24" s="53">
        <f>AVERAGEIFS(historical_events_FACT!J:J,historical_events_FACT!G:G,B24,historical_events_FACT!B:B,2017,historical_events_FACT!C:C,11)</f>
        <v>5.75</v>
      </c>
    </row>
    <row r="25" ht="15.75" customHeight="1">
      <c r="A25" s="84" t="str">
        <f t="array" ref="A25">XLOOKUP(B25,Names!A:A,Names!B:B)</f>
        <v>Rocco Phantom</v>
      </c>
      <c r="B25" s="54" t="s">
        <v>111</v>
      </c>
      <c r="C25" s="55">
        <v>2.0</v>
      </c>
      <c r="D25" s="53">
        <f>MAXIFS(historical_events_FACT!J:J,historical_events_FACT!G:G,B25,historical_events_FACT!C:C,11)</f>
        <v>0</v>
      </c>
      <c r="E25" s="53" t="str">
        <f t="array" ref="E25">XLOOKUP(B25,'Event 10'!A:A,'Event 10'!I:I)</f>
        <v>#N/A</v>
      </c>
      <c r="F25" s="53">
        <v>9.27</v>
      </c>
      <c r="G25" s="53">
        <v>0.0</v>
      </c>
      <c r="J25" s="53">
        <f>SUMIFS('2018 Data'!J:J,'2018 Data'!G:G,B25,'2018 Data'!C:C,11)</f>
        <v>7.66</v>
      </c>
      <c r="K25" s="53" t="str">
        <f>AVERAGEIFS(historical_events_FACT!J:J,historical_events_FACT!G:G,B25,historical_events_FACT!B:B,2015,historical_events_FACT!C:C,11)</f>
        <v>#DIV/0!</v>
      </c>
      <c r="L25" s="53" t="str">
        <f>AVERAGEIFS(historical_events_FACT!J:J,historical_events_FACT!G:G,B25,historical_events_FACT!B:B,2016,historical_events_FACT!C:C,11)</f>
        <v>#DIV/0!</v>
      </c>
      <c r="M25" s="53" t="str">
        <f>AVERAGEIFS(historical_events_FACT!J:J,historical_events_FACT!G:G,B25,historical_events_FACT!B:B,2017,historical_events_FACT!C:C,11)</f>
        <v>#DIV/0!</v>
      </c>
    </row>
    <row r="26" ht="15.75" customHeight="1">
      <c r="A26" s="84" t="str">
        <f t="array" ref="A26">XLOOKUP(B26,Names!A:A,Names!B:B)</f>
        <v>Jett Coral</v>
      </c>
      <c r="B26" s="54" t="s">
        <v>61</v>
      </c>
      <c r="C26" s="55">
        <v>3.0</v>
      </c>
      <c r="D26" s="53">
        <f>MAXIFS(historical_events_FACT!J:J,historical_events_FACT!G:G,B26,historical_events_FACT!C:C,11)</f>
        <v>12.04</v>
      </c>
      <c r="E26" s="53" t="str">
        <f t="array" ref="E26">XLOOKUP(B26,'Event 10'!A:A,'Event 10'!I:I)</f>
        <v/>
      </c>
      <c r="F26" s="53">
        <v>10.89</v>
      </c>
      <c r="G26" s="53">
        <v>0.0</v>
      </c>
      <c r="J26" s="53">
        <f>SUMIFS('2018 Data'!J:J,'2018 Data'!G:G,B26,'2018 Data'!C:C,11)</f>
        <v>23.2</v>
      </c>
      <c r="K26" s="53" t="str">
        <f>AVERAGEIFS(historical_events_FACT!J:J,historical_events_FACT!G:G,B26,historical_events_FACT!B:B,2015,historical_events_FACT!C:C,11)</f>
        <v>#DIV/0!</v>
      </c>
      <c r="L26" s="53" t="str">
        <f>AVERAGEIFS(historical_events_FACT!J:J,historical_events_FACT!G:G,B26,historical_events_FACT!B:B,2016,historical_events_FACT!C:C,11)</f>
        <v>#DIV/0!</v>
      </c>
      <c r="M26" s="53">
        <f>AVERAGEIFS(historical_events_FACT!J:J,historical_events_FACT!G:G,B26,historical_events_FACT!B:B,2017,historical_events_FACT!C:C,11)</f>
        <v>10.885</v>
      </c>
    </row>
    <row r="27" ht="15.75" customHeight="1">
      <c r="A27" s="84" t="str">
        <f t="array" ref="A27">XLOOKUP(B27,Names!A:A,Names!B:B)</f>
        <v>Steele Mist</v>
      </c>
      <c r="B27" s="54" t="s">
        <v>226</v>
      </c>
      <c r="C27" s="55">
        <v>3.0</v>
      </c>
      <c r="D27" s="53">
        <f>MAXIFS(historical_events_FACT!J:J,historical_events_FACT!G:G,B27,historical_events_FACT!C:C,11)</f>
        <v>0</v>
      </c>
      <c r="E27" s="53" t="str">
        <f t="array" ref="E27">XLOOKUP(B27,'Event 10'!A:A,'Event 10'!I:I)</f>
        <v>#N/A</v>
      </c>
      <c r="F27" s="53">
        <v>9.27</v>
      </c>
      <c r="G27" s="53">
        <v>0.0</v>
      </c>
      <c r="J27" s="53">
        <f>SUMIFS('2018 Data'!J:J,'2018 Data'!G:G,B27,'2018 Data'!C:C,11)</f>
        <v>11.43</v>
      </c>
      <c r="K27" s="53" t="str">
        <f>AVERAGEIFS(historical_events_FACT!J:J,historical_events_FACT!G:G,B27,historical_events_FACT!B:B,2015,historical_events_FACT!C:C,11)</f>
        <v>#DIV/0!</v>
      </c>
      <c r="L27" s="53" t="str">
        <f>AVERAGEIFS(historical_events_FACT!J:J,historical_events_FACT!G:G,B27,historical_events_FACT!B:B,2016,historical_events_FACT!C:C,11)</f>
        <v>#DIV/0!</v>
      </c>
      <c r="M27" s="53" t="str">
        <f>AVERAGEIFS(historical_events_FACT!J:J,historical_events_FACT!G:G,B27,historical_events_FACT!B:B,2017,historical_events_FACT!C:C,11)</f>
        <v>#DIV/0!</v>
      </c>
    </row>
    <row r="28" ht="15.75" customHeight="1">
      <c r="A28" s="84" t="str">
        <f t="array" ref="A28">XLOOKUP(B28,Names!A:A,Names!B:B)</f>
        <v>Jax Storm</v>
      </c>
      <c r="B28" s="54" t="s">
        <v>39</v>
      </c>
      <c r="C28" s="55">
        <v>3.0</v>
      </c>
      <c r="D28" s="53">
        <f>MAXIFS(historical_events_FACT!J:J,historical_events_FACT!G:G,B28,historical_events_FACT!C:C,11)</f>
        <v>15.23</v>
      </c>
      <c r="E28" s="53">
        <v>10.83</v>
      </c>
      <c r="F28" s="53">
        <v>9.54</v>
      </c>
      <c r="G28" s="53">
        <v>0.0</v>
      </c>
      <c r="J28" s="53">
        <f>SUMIFS('2018 Data'!J:J,'2018 Data'!G:G,B28,'2018 Data'!C:C,11)</f>
        <v>32.2</v>
      </c>
      <c r="K28" s="53">
        <f>AVERAGEIFS(historical_events_FACT!J:J,historical_events_FACT!G:G,B28,historical_events_FACT!B:B,2015,historical_events_FACT!C:C,11)</f>
        <v>10.438</v>
      </c>
      <c r="L28" s="53">
        <f>AVERAGEIFS(historical_events_FACT!J:J,historical_events_FACT!G:G,B28,historical_events_FACT!B:B,2016,historical_events_FACT!C:C,11)</f>
        <v>9.194</v>
      </c>
      <c r="M28" s="53">
        <f>AVERAGEIFS(historical_events_FACT!J:J,historical_events_FACT!G:G,B28,historical_events_FACT!B:B,2017,historical_events_FACT!C:C,11)</f>
        <v>8.981666667</v>
      </c>
    </row>
    <row r="29" ht="15.75" customHeight="1">
      <c r="A29" s="84" t="str">
        <f t="array" ref="A29">XLOOKUP(B29,Names!A:A,Names!B:B)</f>
        <v>Ryder Skim</v>
      </c>
      <c r="B29" s="54" t="s">
        <v>123</v>
      </c>
      <c r="C29" s="55">
        <v>3.0</v>
      </c>
      <c r="D29" s="53">
        <f>MAXIFS(historical_events_FACT!J:J,historical_events_FACT!G:G,B29,historical_events_FACT!C:C,11)</f>
        <v>0</v>
      </c>
      <c r="E29" s="53" t="str">
        <f t="array" ref="E29">XLOOKUP(B29,'Event 10'!A:A,'Event 10'!I:I)</f>
        <v>#N/A</v>
      </c>
      <c r="F29" s="53">
        <v>9.27</v>
      </c>
      <c r="G29" s="53">
        <v>0.0</v>
      </c>
      <c r="J29" s="53">
        <f>SUMIFS('2018 Data'!J:J,'2018 Data'!G:G,B29,'2018 Data'!C:C,11)</f>
        <v>28.77</v>
      </c>
      <c r="K29" s="53" t="str">
        <f>AVERAGEIFS(historical_events_FACT!J:J,historical_events_FACT!G:G,B29,historical_events_FACT!B:B,2015,historical_events_FACT!C:C,11)</f>
        <v>#DIV/0!</v>
      </c>
      <c r="L29" s="53" t="str">
        <f>AVERAGEIFS(historical_events_FACT!J:J,historical_events_FACT!G:G,B29,historical_events_FACT!B:B,2016,historical_events_FACT!C:C,11)</f>
        <v>#DIV/0!</v>
      </c>
      <c r="M29" s="53" t="str">
        <f>AVERAGEIFS(historical_events_FACT!J:J,historical_events_FACT!G:G,B29,historical_events_FACT!B:B,2017,historical_events_FACT!C:C,11)</f>
        <v>#DIV/0!</v>
      </c>
    </row>
    <row r="30" ht="15.75" customHeight="1">
      <c r="A30" s="84" t="str">
        <f t="array" ref="A30">XLOOKUP(B30,Names!A:A,Names!B:B)</f>
        <v>Buster Mako</v>
      </c>
      <c r="B30" s="54" t="s">
        <v>110</v>
      </c>
      <c r="C30" s="55">
        <v>3.0</v>
      </c>
      <c r="D30" s="53">
        <f>MAXIFS(historical_events_FACT!J:J,historical_events_FACT!G:G,B30,historical_events_FACT!C:C,11)</f>
        <v>0</v>
      </c>
      <c r="E30" s="53" t="str">
        <f t="array" ref="E30">XLOOKUP(B30,'Event 10'!A:A,'Event 10'!I:I)</f>
        <v>#N/A</v>
      </c>
      <c r="F30" s="53">
        <v>9.27</v>
      </c>
      <c r="G30" s="53">
        <v>0.0</v>
      </c>
      <c r="J30" s="53">
        <f>SUMIFS('2018 Data'!J:J,'2018 Data'!G:G,B30,'2018 Data'!C:C,11)</f>
        <v>8.86</v>
      </c>
      <c r="K30" s="53" t="str">
        <f>AVERAGEIFS(historical_events_FACT!J:J,historical_events_FACT!G:G,B30,historical_events_FACT!B:B,2015,historical_events_FACT!C:C,11)</f>
        <v>#DIV/0!</v>
      </c>
      <c r="L30" s="53" t="str">
        <f>AVERAGEIFS(historical_events_FACT!J:J,historical_events_FACT!G:G,B30,historical_events_FACT!B:B,2016,historical_events_FACT!C:C,11)</f>
        <v>#DIV/0!</v>
      </c>
      <c r="M30" s="53" t="str">
        <f>AVERAGEIFS(historical_events_FACT!J:J,historical_events_FACT!G:G,B30,historical_events_FACT!B:B,2017,historical_events_FACT!C:C,11)</f>
        <v>#DIV/0!</v>
      </c>
    </row>
    <row r="31" ht="15.75" customHeight="1">
      <c r="A31" s="84" t="str">
        <f t="array" ref="A31">XLOOKUP(B31,Names!A:A,Names!B:B)</f>
        <v>Zander Crest</v>
      </c>
      <c r="B31" s="54" t="s">
        <v>67</v>
      </c>
      <c r="C31" s="72">
        <v>3.0</v>
      </c>
      <c r="D31" s="53">
        <f>MAXIFS(historical_events_FACT!J:J,historical_events_FACT!G:G,B31,historical_events_FACT!C:C,11)</f>
        <v>13.4</v>
      </c>
      <c r="E31" s="53" t="str">
        <f t="array" ref="E31">XLOOKUP(B31,'Event 10'!A:A,'Event 10'!I:I)</f>
        <v>#N/A</v>
      </c>
      <c r="F31" s="53">
        <v>9.27</v>
      </c>
      <c r="G31" s="53">
        <v>0.0</v>
      </c>
      <c r="J31" s="53">
        <f>SUMIFS('2018 Data'!J:J,'2018 Data'!G:G,B31,'2018 Data'!C:C,11)</f>
        <v>13.9</v>
      </c>
      <c r="K31" s="53" t="str">
        <f>AVERAGEIFS(historical_events_FACT!J:J,historical_events_FACT!G:G,B31,historical_events_FACT!B:B,2015,historical_events_FACT!C:C,11)</f>
        <v>#DIV/0!</v>
      </c>
      <c r="L31" s="53" t="str">
        <f>AVERAGEIFS(historical_events_FACT!J:J,historical_events_FACT!G:G,B31,historical_events_FACT!B:B,2016,historical_events_FACT!C:C,11)</f>
        <v>#DIV/0!</v>
      </c>
      <c r="M31" s="53">
        <f>AVERAGEIFS(historical_events_FACT!J:J,historical_events_FACT!G:G,B31,historical_events_FACT!B:B,2017,historical_events_FACT!C:C,11)</f>
        <v>10.69833333</v>
      </c>
    </row>
    <row r="32" ht="15.75" customHeight="1">
      <c r="A32" s="84" t="str">
        <f t="array" ref="A32">XLOOKUP(B32,Names!A:A,Names!B:B)</f>
        <v>Kelly</v>
      </c>
      <c r="B32" s="54" t="s">
        <v>37</v>
      </c>
      <c r="C32" s="55">
        <v>3.0</v>
      </c>
      <c r="D32" s="53">
        <f>MAXIFS(historical_events_FACT!J:J,historical_events_FACT!G:G,B32,historical_events_FACT!C:C,11)</f>
        <v>17.07</v>
      </c>
      <c r="E32" s="53">
        <v>20.47</v>
      </c>
      <c r="F32" s="53">
        <v>11.47</v>
      </c>
      <c r="G32" s="53">
        <v>1.0</v>
      </c>
      <c r="J32" s="53">
        <f>SUMIFS('2018 Data'!J:J,'2018 Data'!G:G,B32,'2018 Data'!C:C,11)</f>
        <v>70.93</v>
      </c>
      <c r="K32" s="53">
        <f>AVERAGEIFS(historical_events_FACT!J:J,historical_events_FACT!G:G,B32,historical_events_FACT!B:B,2015,historical_events_FACT!C:C,11)</f>
        <v>13.085</v>
      </c>
      <c r="L32" s="53">
        <f>AVERAGEIFS(historical_events_FACT!J:J,historical_events_FACT!G:G,B32,historical_events_FACT!B:B,2016,historical_events_FACT!C:C,11)</f>
        <v>11.83283333</v>
      </c>
      <c r="M32" s="53">
        <f>AVERAGEIFS(historical_events_FACT!J:J,historical_events_FACT!G:G,B32,historical_events_FACT!B:B,2017,historical_events_FACT!C:C,11)</f>
        <v>9.485</v>
      </c>
    </row>
    <row r="33" ht="15.75" customHeight="1">
      <c r="A33" s="84" t="str">
        <f t="array" ref="A33">XLOOKUP(B33,Names!A:A,Names!B:B)</f>
        <v>Trey Storm</v>
      </c>
      <c r="B33" s="54" t="s">
        <v>18</v>
      </c>
      <c r="C33" s="55">
        <v>3.0</v>
      </c>
      <c r="D33" s="53">
        <f>MAXIFS(historical_events_FACT!J:J,historical_events_FACT!G:G,B33,historical_events_FACT!C:C,11)</f>
        <v>15.34</v>
      </c>
      <c r="E33" s="53" t="str">
        <f t="array" ref="E33">XLOOKUP(B33,'Event 10'!A:A,'Event 10'!I:I)</f>
        <v>#N/A</v>
      </c>
      <c r="F33" s="53">
        <v>9.78</v>
      </c>
      <c r="G33" s="53">
        <v>0.0</v>
      </c>
      <c r="J33" s="53">
        <f>SUMIFS('2018 Data'!J:J,'2018 Data'!G:G,B33,'2018 Data'!C:C,11)</f>
        <v>40.31</v>
      </c>
      <c r="K33" s="53" t="str">
        <f>AVERAGEIFS(historical_events_FACT!J:J,historical_events_FACT!G:G,B33,historical_events_FACT!B:B,2015,historical_events_FACT!C:C,11)</f>
        <v>#DIV/0!</v>
      </c>
      <c r="L33" s="53">
        <f>AVERAGEIFS(historical_events_FACT!J:J,historical_events_FACT!G:G,B33,historical_events_FACT!B:B,2016,historical_events_FACT!C:C,11)</f>
        <v>9.788</v>
      </c>
      <c r="M33" s="53" t="str">
        <f>AVERAGEIFS(historical_events_FACT!J:J,historical_events_FACT!G:G,B33,historical_events_FACT!B:B,2017,historical_events_FACT!C:C,11)</f>
        <v>#DIV/0!</v>
      </c>
    </row>
    <row r="34" ht="15.75" customHeight="1">
      <c r="A34" s="84" t="str">
        <f t="array" ref="A34">XLOOKUP(B34,Names!A:A,Names!B:B)</f>
        <v>Kai Surge</v>
      </c>
      <c r="B34" s="54" t="s">
        <v>55</v>
      </c>
      <c r="C34" s="72">
        <v>3.0</v>
      </c>
      <c r="D34" s="53">
        <f>MAXIFS(historical_events_FACT!J:J,historical_events_FACT!G:G,B34,historical_events_FACT!C:C,11)</f>
        <v>14.83</v>
      </c>
      <c r="E34" s="53" t="str">
        <f t="array" ref="E34">XLOOKUP(B34,'Event 10'!A:A,'Event 10'!I:I)</f>
        <v>#N/A</v>
      </c>
      <c r="F34" s="53">
        <v>8.4</v>
      </c>
      <c r="G34" s="53">
        <v>0.0</v>
      </c>
      <c r="J34" s="53">
        <f>SUMIFS('2018 Data'!J:J,'2018 Data'!G:G,B34,'2018 Data'!C:C,11)</f>
        <v>19.04</v>
      </c>
      <c r="K34" s="53">
        <f>AVERAGEIFS(historical_events_FACT!J:J,historical_events_FACT!G:G,B34,historical_events_FACT!B:B,2015,historical_events_FACT!C:C,11)</f>
        <v>4.97</v>
      </c>
      <c r="L34" s="53">
        <f>AVERAGEIFS(historical_events_FACT!J:J,historical_events_FACT!G:G,B34,historical_events_FACT!B:B,2016,historical_events_FACT!C:C,11)</f>
        <v>10.07</v>
      </c>
      <c r="M34" s="53">
        <f>AVERAGEIFS(historical_events_FACT!J:J,historical_events_FACT!G:G,B34,historical_events_FACT!B:B,2017,historical_events_FACT!C:C,11)</f>
        <v>10.15</v>
      </c>
    </row>
    <row r="35" ht="15.75" customHeight="1">
      <c r="A35" s="84" t="str">
        <f t="array" ref="A35">XLOOKUP(B35,Names!A:A,Names!B:B)</f>
        <v>Cash Jetstream</v>
      </c>
      <c r="B35" s="54" t="s">
        <v>25</v>
      </c>
      <c r="C35" s="72">
        <v>3.0</v>
      </c>
      <c r="D35" s="53">
        <f>MAXIFS(historical_events_FACT!J:J,historical_events_FACT!G:G,B35,historical_events_FACT!C:C,11)</f>
        <v>10.83</v>
      </c>
      <c r="E35" s="53" t="str">
        <f t="array" ref="E35">XLOOKUP(B35,'Event 10'!A:A,'Event 10'!I:I)</f>
        <v>#N/A</v>
      </c>
      <c r="F35" s="53">
        <v>8.49</v>
      </c>
      <c r="G35" s="53">
        <v>0.0</v>
      </c>
      <c r="J35" s="53">
        <f>SUMIFS('2018 Data'!J:J,'2018 Data'!G:G,B35,'2018 Data'!C:C,11)</f>
        <v>9.72</v>
      </c>
      <c r="K35" s="53">
        <f>AVERAGEIFS(historical_events_FACT!J:J,historical_events_FACT!G:G,B35,historical_events_FACT!B:B,2015,historical_events_FACT!C:C,11)</f>
        <v>7.442</v>
      </c>
      <c r="L35" s="53">
        <f>AVERAGEIFS(historical_events_FACT!J:J,historical_events_FACT!G:G,B35,historical_events_FACT!B:B,2016,historical_events_FACT!C:C,11)</f>
        <v>9.545</v>
      </c>
      <c r="M35" s="53" t="str">
        <f>AVERAGEIFS(historical_events_FACT!J:J,historical_events_FACT!G:G,B35,historical_events_FACT!B:B,2017,historical_events_FACT!C:C,11)</f>
        <v>#DIV/0!</v>
      </c>
    </row>
    <row r="36" ht="15.75" customHeight="1">
      <c r="A36" s="84" t="str">
        <f t="array" ref="A36">XLOOKUP(B36,Names!A:A,Names!B:B)</f>
        <v>Arnold</v>
      </c>
      <c r="B36" s="54" t="s">
        <v>40</v>
      </c>
      <c r="C36" s="72">
        <v>3.0</v>
      </c>
      <c r="D36" s="53">
        <f>MAXIFS(historical_events_FACT!J:J,historical_events_FACT!G:G,B36,historical_events_FACT!C:C,11)</f>
        <v>12.87</v>
      </c>
      <c r="E36" s="53" t="str">
        <f t="array" ref="E36">XLOOKUP(B36,'Event 10'!A:A,'Event 10'!I:I)</f>
        <v>#N/A</v>
      </c>
      <c r="F36" s="53" t="e">
        <v>#DIV/0!</v>
      </c>
      <c r="G36" s="53">
        <v>0.0</v>
      </c>
      <c r="J36" s="53">
        <f>SUMIFS('2018 Data'!J:J,'2018 Data'!G:G,B36,'2018 Data'!C:C,11)</f>
        <v>6.33</v>
      </c>
      <c r="K36" s="53" t="str">
        <f>AVERAGEIFS(historical_events_FACT!J:J,historical_events_FACT!G:G,B36,historical_events_FACT!B:B,2015,historical_events_FACT!C:C,11)</f>
        <v>#DIV/0!</v>
      </c>
      <c r="L36" s="53">
        <f>AVERAGEIFS(historical_events_FACT!J:J,historical_events_FACT!G:G,B36,historical_events_FACT!B:B,2016,historical_events_FACT!C:C,11)</f>
        <v>7.965</v>
      </c>
      <c r="M36" s="53">
        <f>AVERAGEIFS(historical_events_FACT!J:J,historical_events_FACT!G:G,B36,historical_events_FACT!B:B,2017,historical_events_FACT!C:C,11)</f>
        <v>10.9325</v>
      </c>
    </row>
    <row r="37" ht="15.75" customHeight="1">
      <c r="A37" s="84" t="str">
        <f t="array" ref="A37">XLOOKUP(B37,Names!A:A,Names!B:B)</f>
        <v>Finn Grom</v>
      </c>
      <c r="B37" s="54" t="s">
        <v>251</v>
      </c>
      <c r="C37" s="55">
        <v>3.0</v>
      </c>
      <c r="D37" s="53">
        <f>MAXIFS(historical_events_FACT!J:J,historical_events_FACT!G:G,B37,historical_events_FACT!C:C,11)</f>
        <v>0</v>
      </c>
      <c r="E37" s="53">
        <v>11.5</v>
      </c>
      <c r="F37" s="53">
        <v>9.27</v>
      </c>
      <c r="G37" s="53">
        <v>1.0</v>
      </c>
      <c r="J37" s="53">
        <f>SUMIFS('2018 Data'!J:J,'2018 Data'!G:G,B37,'2018 Data'!C:C,11)</f>
        <v>29.17</v>
      </c>
      <c r="K37" s="53" t="str">
        <f>AVERAGEIFS(historical_events_FACT!J:J,historical_events_FACT!G:G,B37,historical_events_FACT!B:B,2015,historical_events_FACT!C:C,11)</f>
        <v>#DIV/0!</v>
      </c>
      <c r="L37" s="53" t="str">
        <f>AVERAGEIFS(historical_events_FACT!J:J,historical_events_FACT!G:G,B37,historical_events_FACT!B:B,2016,historical_events_FACT!C:C,11)</f>
        <v>#DIV/0!</v>
      </c>
      <c r="M37" s="53" t="str">
        <f>AVERAGEIFS(historical_events_FACT!J:J,historical_events_FACT!G:G,B37,historical_events_FACT!B:B,2017,historical_events_FACT!C:C,11)</f>
        <v>#DIV/0!</v>
      </c>
    </row>
    <row r="38" ht="15.75" customHeight="1">
      <c r="A38" s="84" t="str">
        <f t="array" ref="A38">XLOOKUP(B38,Names!A:A,Names!B:B)</f>
        <v>Duke Sandbar</v>
      </c>
      <c r="B38" s="54" t="s">
        <v>156</v>
      </c>
      <c r="C38" s="55">
        <v>3.0</v>
      </c>
      <c r="D38" s="53">
        <f>MAXIFS(historical_events_FACT!J:J,historical_events_FACT!G:G,B38,historical_events_FACT!C:C,11)</f>
        <v>12.64</v>
      </c>
      <c r="E38" s="53">
        <v>11.5</v>
      </c>
      <c r="F38" s="53">
        <v>9.76</v>
      </c>
      <c r="G38" s="53">
        <v>1.0</v>
      </c>
      <c r="J38" s="53">
        <f>SUMIFS('2018 Data'!J:J,'2018 Data'!G:G,B38,'2018 Data'!C:C,11)</f>
        <v>21.73</v>
      </c>
      <c r="K38" s="53" t="str">
        <f>AVERAGEIFS(historical_events_FACT!J:J,historical_events_FACT!G:G,B38,historical_events_FACT!B:B,2015,historical_events_FACT!C:C,11)</f>
        <v>#DIV/0!</v>
      </c>
      <c r="L38" s="53" t="str">
        <f>AVERAGEIFS(historical_events_FACT!J:J,historical_events_FACT!G:G,B38,historical_events_FACT!B:B,2016,historical_events_FACT!C:C,11)</f>
        <v>#DIV/0!</v>
      </c>
      <c r="M38" s="53">
        <f>AVERAGEIFS(historical_events_FACT!J:J,historical_events_FACT!G:G,B38,historical_events_FACT!B:B,2017,historical_events_FACT!C:C,11)</f>
        <v>9.755</v>
      </c>
    </row>
    <row r="39" ht="15.75" customHeight="1">
      <c r="K39" s="53" t="str">
        <f>AVERAGEIFS(historical_events_FACT!J:J,historical_events_FACT!G:G,B39,historical_events_FACT!B:B,2015,historical_events_FACT!C:C,11)</f>
        <v>#DIV/0!</v>
      </c>
      <c r="L39" s="53" t="str">
        <f>AVERAGEIFS(historical_events_FACT!J:J,historical_events_FACT!G:G,B39,historical_events_FACT!B:B,2016,historical_events_FACT!C:C,11)</f>
        <v>#DIV/0!</v>
      </c>
      <c r="M39" s="53" t="str">
        <f>AVERAGEIFS(historical_events_FACT!J:J,historical_events_FACT!G:G,B39,historical_events_FACT!B:B,2017,historical_events_FACT!C:C,11)</f>
        <v>#DIV/0!</v>
      </c>
    </row>
    <row r="40" ht="15.75" customHeight="1">
      <c r="A40" s="60"/>
      <c r="B40" s="60" t="s">
        <v>64</v>
      </c>
      <c r="D40" s="53">
        <v>9.18</v>
      </c>
      <c r="K40" s="53" t="str">
        <f>AVERAGEIFS(historical_events_FACT!J:J,historical_events_FACT!G:G,B40,historical_events_FACT!B:B,2015,historical_events_FACT!C:C,11)</f>
        <v>#DIV/0!</v>
      </c>
      <c r="L40" s="53">
        <f>AVERAGEIFS(historical_events_FACT!J:J,historical_events_FACT!G:G,B40,historical_events_FACT!B:B,2016,historical_events_FACT!C:C,11)</f>
        <v>10.72</v>
      </c>
      <c r="M40" s="53">
        <f>AVERAGEIFS(historical_events_FACT!J:J,historical_events_FACT!G:G,B40,historical_events_FACT!B:B,2017,historical_events_FACT!C:C,11)</f>
        <v>7.635</v>
      </c>
    </row>
    <row r="41" ht="15.75" customHeight="1">
      <c r="A41" s="60"/>
      <c r="B41" s="60" t="s">
        <v>61</v>
      </c>
      <c r="D41" s="53">
        <v>10.89</v>
      </c>
      <c r="K41" s="53" t="str">
        <f>AVERAGEIFS(historical_events_FACT!J:J,historical_events_FACT!G:G,B41,historical_events_FACT!B:B,2015,historical_events_FACT!C:C,11)</f>
        <v>#DIV/0!</v>
      </c>
      <c r="L41" s="53" t="str">
        <f>AVERAGEIFS(historical_events_FACT!J:J,historical_events_FACT!G:G,B41,historical_events_FACT!B:B,2016,historical_events_FACT!C:C,11)</f>
        <v>#DIV/0!</v>
      </c>
      <c r="M41" s="53">
        <f>AVERAGEIFS(historical_events_FACT!J:J,historical_events_FACT!G:G,B41,historical_events_FACT!B:B,2017,historical_events_FACT!C:C,11)</f>
        <v>10.885</v>
      </c>
    </row>
    <row r="42" ht="15.75" customHeight="1">
      <c r="A42" s="60"/>
      <c r="B42" s="60" t="s">
        <v>65</v>
      </c>
      <c r="D42" s="53">
        <v>9.22</v>
      </c>
      <c r="K42" s="53" t="str">
        <f>AVERAGEIFS(historical_events_FACT!J:J,historical_events_FACT!G:G,B42,historical_events_FACT!B:B,2015,historical_events_FACT!C:C,11)</f>
        <v>#DIV/0!</v>
      </c>
      <c r="L42" s="53" t="str">
        <f>AVERAGEIFS(historical_events_FACT!J:J,historical_events_FACT!G:G,B42,historical_events_FACT!B:B,2016,historical_events_FACT!C:C,11)</f>
        <v>#DIV/0!</v>
      </c>
      <c r="M42" s="53">
        <f>AVERAGEIFS(historical_events_FACT!J:J,historical_events_FACT!G:G,B42,historical_events_FACT!B:B,2017,historical_events_FACT!C:C,11)</f>
        <v>9.22</v>
      </c>
    </row>
    <row r="43" ht="15.75" customHeight="1">
      <c r="A43" s="60"/>
      <c r="B43" s="60" t="s">
        <v>122</v>
      </c>
      <c r="D43" s="53">
        <v>8.6</v>
      </c>
      <c r="K43" s="53" t="str">
        <f>AVERAGEIFS(historical_events_FACT!J:J,historical_events_FACT!G:G,B43,historical_events_FACT!B:B,2015,historical_events_FACT!C:C,11)</f>
        <v>#DIV/0!</v>
      </c>
      <c r="L43" s="53" t="str">
        <f>AVERAGEIFS(historical_events_FACT!J:J,historical_events_FACT!G:G,B43,historical_events_FACT!B:B,2016,historical_events_FACT!C:C,11)</f>
        <v>#DIV/0!</v>
      </c>
      <c r="M43" s="53">
        <f>AVERAGEIFS(historical_events_FACT!J:J,historical_events_FACT!G:G,B43,historical_events_FACT!B:B,2017,historical_events_FACT!C:C,11)</f>
        <v>8.596</v>
      </c>
    </row>
    <row r="44" ht="15.75" customHeight="1">
      <c r="A44" s="60"/>
      <c r="B44" s="60" t="s">
        <v>69</v>
      </c>
      <c r="D44" s="53">
        <v>8.45</v>
      </c>
      <c r="K44" s="53" t="str">
        <f>AVERAGEIFS(historical_events_FACT!J:J,historical_events_FACT!G:G,B44,historical_events_FACT!B:B,2015,historical_events_FACT!C:C,11)</f>
        <v>#DIV/0!</v>
      </c>
      <c r="L44" s="53" t="str">
        <f>AVERAGEIFS(historical_events_FACT!J:J,historical_events_FACT!G:G,B44,historical_events_FACT!B:B,2016,historical_events_FACT!C:C,11)</f>
        <v>#DIV/0!</v>
      </c>
      <c r="M44" s="53">
        <f>AVERAGEIFS(historical_events_FACT!J:J,historical_events_FACT!G:G,B44,historical_events_FACT!B:B,2017,historical_events_FACT!C:C,11)</f>
        <v>9.42</v>
      </c>
    </row>
    <row r="45" ht="15.75" customHeight="1">
      <c r="A45" s="60"/>
      <c r="B45" s="60" t="s">
        <v>63</v>
      </c>
      <c r="K45" s="53" t="str">
        <f>AVERAGEIFS(historical_events_FACT!J:J,historical_events_FACT!G:G,B45,historical_events_FACT!B:B,2015,historical_events_FACT!C:C,11)</f>
        <v>#DIV/0!</v>
      </c>
      <c r="L45" s="53" t="str">
        <f>AVERAGEIFS(historical_events_FACT!J:J,historical_events_FACT!G:G,B45,historical_events_FACT!B:B,2016,historical_events_FACT!C:C,11)</f>
        <v>#DIV/0!</v>
      </c>
      <c r="M45" s="53">
        <f>AVERAGEIFS(historical_events_FACT!J:J,historical_events_FACT!G:G,B45,historical_events_FACT!B:B,2017,historical_events_FACT!C:C,11)</f>
        <v>8.446666667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43" t="s">
        <v>6</v>
      </c>
      <c r="B1" s="53" t="s">
        <v>265</v>
      </c>
      <c r="C1" s="53" t="s">
        <v>305</v>
      </c>
      <c r="D1" s="53" t="s">
        <v>343</v>
      </c>
      <c r="E1" s="53" t="s">
        <v>332</v>
      </c>
      <c r="F1" s="53" t="s">
        <v>283</v>
      </c>
      <c r="G1" s="53" t="s">
        <v>272</v>
      </c>
      <c r="H1" s="53" t="s">
        <v>273</v>
      </c>
      <c r="I1" s="53" t="s">
        <v>271</v>
      </c>
    </row>
    <row r="2">
      <c r="A2" s="85" t="s">
        <v>159</v>
      </c>
      <c r="B2" s="55">
        <v>1.0</v>
      </c>
      <c r="C2" s="76">
        <v>17.97</v>
      </c>
      <c r="D2" s="76">
        <v>69.33</v>
      </c>
      <c r="E2" s="76">
        <v>12.71</v>
      </c>
      <c r="F2" s="55">
        <v>0.0</v>
      </c>
      <c r="G2" s="77">
        <v>1.0</v>
      </c>
      <c r="H2" s="77">
        <v>1.0</v>
      </c>
      <c r="I2" s="76">
        <v>98.4</v>
      </c>
      <c r="J2" s="79"/>
      <c r="L2" s="78" t="s">
        <v>305</v>
      </c>
      <c r="M2" s="6">
        <f>SUMPRODUCT(G2:G38,C2:C38)+SUMPRODUCT(H2:H38,C2:C38)</f>
        <v>139.45</v>
      </c>
    </row>
    <row r="3">
      <c r="A3" s="85" t="s">
        <v>166</v>
      </c>
      <c r="B3" s="55">
        <v>1.0</v>
      </c>
      <c r="C3" s="76">
        <v>15.5</v>
      </c>
      <c r="D3" s="76">
        <v>34.33</v>
      </c>
      <c r="E3" s="76">
        <v>9.02</v>
      </c>
      <c r="F3" s="55">
        <v>0.0</v>
      </c>
      <c r="G3" s="77">
        <v>0.0</v>
      </c>
      <c r="H3" s="77">
        <v>0.0</v>
      </c>
      <c r="I3" s="76">
        <v>24.509999999999998</v>
      </c>
      <c r="J3" s="79"/>
      <c r="K3" s="77" t="s">
        <v>327</v>
      </c>
      <c r="M3" s="57">
        <v>0.0</v>
      </c>
      <c r="O3" s="53">
        <v>0.0</v>
      </c>
    </row>
    <row r="4">
      <c r="A4" s="85" t="s">
        <v>164</v>
      </c>
      <c r="B4" s="55">
        <v>1.0</v>
      </c>
      <c r="C4" s="76">
        <v>15.26</v>
      </c>
      <c r="D4" s="76">
        <v>45.6</v>
      </c>
      <c r="E4" s="76">
        <v>9.28</v>
      </c>
      <c r="F4" s="55">
        <v>0.0</v>
      </c>
      <c r="G4" s="77">
        <v>0.0</v>
      </c>
      <c r="H4" s="77">
        <v>0.0</v>
      </c>
      <c r="I4" s="76">
        <v>73.34</v>
      </c>
      <c r="J4" s="79"/>
      <c r="L4" s="53" t="s">
        <v>313</v>
      </c>
      <c r="M4" s="57">
        <f>SUMPRODUCT(D2:D38,G2:G38)+SUMPRODUCT(H2:H38,D2:D38)</f>
        <v>456.86</v>
      </c>
      <c r="N4" s="53" t="s">
        <v>276</v>
      </c>
      <c r="O4" s="53">
        <v>450.0</v>
      </c>
    </row>
    <row r="5">
      <c r="A5" s="85" t="s">
        <v>170</v>
      </c>
      <c r="B5" s="55">
        <v>1.0</v>
      </c>
      <c r="C5" s="76">
        <v>14.26</v>
      </c>
      <c r="D5" s="76">
        <v>87.70000000000002</v>
      </c>
      <c r="E5" s="76">
        <v>9.67</v>
      </c>
      <c r="F5" s="55">
        <v>0.0</v>
      </c>
      <c r="G5" s="77">
        <v>1.0</v>
      </c>
      <c r="H5" s="77">
        <v>0.0</v>
      </c>
      <c r="I5" s="76">
        <v>15.73</v>
      </c>
      <c r="J5" s="79"/>
      <c r="L5" s="53" t="s">
        <v>335</v>
      </c>
      <c r="M5" s="57">
        <f>SUMPRODUCT(E2:E38,G2:G38)+SUMPRODUCT(E2:E38,H2:H38)</f>
        <v>91.5</v>
      </c>
      <c r="N5" s="53" t="s">
        <v>276</v>
      </c>
      <c r="O5" s="53">
        <v>90.0</v>
      </c>
    </row>
    <row r="6">
      <c r="A6" s="85" t="s">
        <v>190</v>
      </c>
      <c r="B6" s="55">
        <v>1.0</v>
      </c>
      <c r="C6" s="76">
        <v>10.77</v>
      </c>
      <c r="D6" s="76">
        <v>66.93</v>
      </c>
      <c r="E6" s="76">
        <v>7.07</v>
      </c>
      <c r="F6" s="55">
        <v>0.0</v>
      </c>
      <c r="G6" s="77">
        <v>0.0</v>
      </c>
      <c r="H6" s="77">
        <v>0.0</v>
      </c>
      <c r="I6" s="76">
        <v>19.6</v>
      </c>
      <c r="J6" s="79"/>
      <c r="L6" s="53" t="s">
        <v>283</v>
      </c>
      <c r="M6" s="57">
        <f>SUMPRODUCT(F2:F38,G2:G38)+SUMPRODUCT(H2:H38,F2:F38)</f>
        <v>3</v>
      </c>
      <c r="N6" s="53" t="s">
        <v>276</v>
      </c>
      <c r="O6" s="53">
        <v>3.0</v>
      </c>
    </row>
    <row r="7">
      <c r="A7" s="85" t="s">
        <v>158</v>
      </c>
      <c r="B7" s="55">
        <v>1.0</v>
      </c>
      <c r="C7" s="76">
        <v>18.1</v>
      </c>
      <c r="D7" s="76">
        <v>22.5</v>
      </c>
      <c r="E7" s="76">
        <v>12.02</v>
      </c>
      <c r="F7" s="55">
        <v>0.0</v>
      </c>
      <c r="G7" s="77">
        <v>0.0</v>
      </c>
      <c r="H7" s="77">
        <v>0.0</v>
      </c>
      <c r="I7" s="76">
        <v>62.64999999999999</v>
      </c>
      <c r="J7" s="79"/>
      <c r="M7" s="57">
        <v>0.0</v>
      </c>
      <c r="O7" s="53">
        <v>0.0</v>
      </c>
    </row>
    <row r="8">
      <c r="A8" s="85" t="s">
        <v>198</v>
      </c>
      <c r="B8" s="55">
        <v>1.0</v>
      </c>
      <c r="C8" s="76">
        <v>6.0</v>
      </c>
      <c r="D8" s="76">
        <v>31.93</v>
      </c>
      <c r="E8" s="76">
        <v>4.87</v>
      </c>
      <c r="F8" s="55">
        <v>0.0</v>
      </c>
      <c r="G8" s="77">
        <v>0.0</v>
      </c>
      <c r="H8" s="77">
        <v>0.0</v>
      </c>
      <c r="I8" s="76">
        <v>10.27</v>
      </c>
      <c r="J8" s="79"/>
      <c r="M8" s="57"/>
    </row>
    <row r="9">
      <c r="A9" s="85" t="s">
        <v>175</v>
      </c>
      <c r="B9" s="55">
        <v>1.0</v>
      </c>
      <c r="C9" s="76">
        <v>18.03</v>
      </c>
      <c r="D9" s="76">
        <v>42.07</v>
      </c>
      <c r="E9" s="76">
        <v>11.24</v>
      </c>
      <c r="F9" s="55">
        <v>0.0</v>
      </c>
      <c r="G9" s="77">
        <v>0.0</v>
      </c>
      <c r="H9" s="77">
        <v>0.0</v>
      </c>
      <c r="I9" s="76">
        <v>12.36</v>
      </c>
      <c r="J9" s="79"/>
      <c r="L9" s="53" t="s">
        <v>278</v>
      </c>
      <c r="M9" s="57">
        <f>SUM(G2:G9)</f>
        <v>2</v>
      </c>
      <c r="N9" s="53" t="s">
        <v>279</v>
      </c>
      <c r="O9" s="53">
        <v>2.0</v>
      </c>
    </row>
    <row r="10">
      <c r="A10" s="85" t="s">
        <v>162</v>
      </c>
      <c r="B10" s="55">
        <v>2.0</v>
      </c>
      <c r="C10" s="76">
        <v>17.2</v>
      </c>
      <c r="D10" s="76">
        <v>35.84</v>
      </c>
      <c r="E10" s="76">
        <v>9.9</v>
      </c>
      <c r="F10" s="55">
        <v>0.0</v>
      </c>
      <c r="G10" s="77">
        <v>1.0</v>
      </c>
      <c r="H10" s="77">
        <v>0.0</v>
      </c>
      <c r="I10" s="76">
        <v>30.299999999999997</v>
      </c>
      <c r="J10" s="79"/>
      <c r="L10" s="53" t="s">
        <v>280</v>
      </c>
      <c r="M10" s="57">
        <f>SUM(G10:G25)</f>
        <v>4</v>
      </c>
      <c r="N10" s="53" t="s">
        <v>279</v>
      </c>
      <c r="O10" s="53">
        <v>4.0</v>
      </c>
    </row>
    <row r="11">
      <c r="A11" s="85" t="s">
        <v>173</v>
      </c>
      <c r="B11" s="55">
        <v>2.0</v>
      </c>
      <c r="C11" s="76">
        <v>15.2</v>
      </c>
      <c r="D11" s="76">
        <v>22.560000000000002</v>
      </c>
      <c r="E11" s="76">
        <v>11.17</v>
      </c>
      <c r="F11" s="55">
        <v>1.0</v>
      </c>
      <c r="G11" s="77">
        <v>0.0</v>
      </c>
      <c r="H11" s="77">
        <v>0.0</v>
      </c>
      <c r="I11" s="76">
        <v>51.76</v>
      </c>
      <c r="J11" s="79"/>
      <c r="L11" s="53" t="s">
        <v>281</v>
      </c>
      <c r="M11" s="57">
        <f>SUM(G26:G38)</f>
        <v>2</v>
      </c>
      <c r="N11" s="53" t="s">
        <v>279</v>
      </c>
      <c r="O11" s="53">
        <v>2.0</v>
      </c>
    </row>
    <row r="12">
      <c r="A12" s="85" t="s">
        <v>160</v>
      </c>
      <c r="B12" s="55">
        <v>2.0</v>
      </c>
      <c r="C12" s="76">
        <v>17.1</v>
      </c>
      <c r="D12" s="76">
        <v>31.490000000000002</v>
      </c>
      <c r="E12" s="76">
        <v>9.28</v>
      </c>
      <c r="F12" s="55">
        <v>1.0</v>
      </c>
      <c r="G12" s="77">
        <v>1.0</v>
      </c>
      <c r="H12" s="77">
        <v>0.0</v>
      </c>
      <c r="I12" s="76">
        <v>13.1</v>
      </c>
      <c r="J12" s="79"/>
    </row>
    <row r="13">
      <c r="A13" s="85" t="s">
        <v>232</v>
      </c>
      <c r="B13" s="55">
        <v>2.0</v>
      </c>
      <c r="C13" s="76">
        <v>0.0</v>
      </c>
      <c r="D13" s="76">
        <v>28.560000000000002</v>
      </c>
      <c r="E13" s="76">
        <v>9.27</v>
      </c>
      <c r="F13" s="55">
        <v>0.0</v>
      </c>
      <c r="G13" s="77">
        <v>0.0</v>
      </c>
      <c r="H13" s="77">
        <v>0.0</v>
      </c>
      <c r="I13" s="76">
        <v>6.67</v>
      </c>
      <c r="J13" s="79"/>
      <c r="L13" s="53" t="s">
        <v>271</v>
      </c>
      <c r="M13" s="6">
        <f>SUMPRODUCT(G2:G38,I2:I38)+SUMPRODUCT(H2:H38,I2:I38)</f>
        <v>418.36</v>
      </c>
    </row>
    <row r="14">
      <c r="A14" s="85" t="s">
        <v>225</v>
      </c>
      <c r="B14" s="55">
        <v>2.0</v>
      </c>
      <c r="C14" s="76">
        <v>0.0</v>
      </c>
      <c r="D14" s="76">
        <v>25.810000000000002</v>
      </c>
      <c r="E14" s="76">
        <v>9.27</v>
      </c>
      <c r="F14" s="55">
        <v>0.0</v>
      </c>
      <c r="G14" s="77">
        <v>0.0</v>
      </c>
      <c r="H14" s="77">
        <v>0.0</v>
      </c>
      <c r="I14" s="76">
        <v>16.3</v>
      </c>
      <c r="J14" s="79"/>
    </row>
    <row r="15">
      <c r="A15" s="85" t="s">
        <v>169</v>
      </c>
      <c r="B15" s="55">
        <v>2.0</v>
      </c>
      <c r="C15" s="76">
        <v>14.23</v>
      </c>
      <c r="D15" s="76">
        <v>29.89</v>
      </c>
      <c r="E15" s="53">
        <v>8.27</v>
      </c>
      <c r="F15" s="55">
        <v>0.0</v>
      </c>
      <c r="G15" s="77">
        <v>0.0</v>
      </c>
      <c r="H15" s="77">
        <v>0.0</v>
      </c>
      <c r="I15" s="76">
        <v>11.23</v>
      </c>
      <c r="J15" s="79"/>
    </row>
    <row r="16">
      <c r="A16" s="85" t="s">
        <v>180</v>
      </c>
      <c r="B16" s="55">
        <v>2.0</v>
      </c>
      <c r="C16" s="55">
        <v>16.23</v>
      </c>
      <c r="D16" s="76">
        <v>24.07</v>
      </c>
      <c r="E16" s="76">
        <v>11.77</v>
      </c>
      <c r="F16" s="55">
        <v>0.0</v>
      </c>
      <c r="G16" s="77">
        <v>0.0</v>
      </c>
      <c r="H16" s="77">
        <v>0.0</v>
      </c>
      <c r="I16" s="76">
        <v>22.2</v>
      </c>
      <c r="J16" s="79"/>
    </row>
    <row r="17">
      <c r="A17" s="85" t="s">
        <v>167</v>
      </c>
      <c r="B17" s="55">
        <v>2.0</v>
      </c>
      <c r="C17" s="76">
        <v>14.67</v>
      </c>
      <c r="D17" s="76">
        <v>10.67</v>
      </c>
      <c r="E17" s="76">
        <v>9.78</v>
      </c>
      <c r="F17" s="55"/>
      <c r="G17" s="77">
        <v>0.0</v>
      </c>
      <c r="H17" s="77">
        <v>0.0</v>
      </c>
      <c r="I17" s="76">
        <v>0.0</v>
      </c>
      <c r="J17" s="79"/>
    </row>
    <row r="18">
      <c r="A18" s="85" t="s">
        <v>254</v>
      </c>
      <c r="B18" s="55">
        <v>2.0</v>
      </c>
      <c r="C18" s="55">
        <v>10.5</v>
      </c>
      <c r="D18" s="76">
        <v>41.66</v>
      </c>
      <c r="E18" s="76">
        <v>9.42</v>
      </c>
      <c r="F18" s="55">
        <v>0.0</v>
      </c>
      <c r="G18" s="77">
        <v>0.0</v>
      </c>
      <c r="H18" s="77">
        <v>0.0</v>
      </c>
      <c r="I18" s="76">
        <v>14.83</v>
      </c>
      <c r="J18" s="79"/>
    </row>
    <row r="19">
      <c r="A19" s="85" t="s">
        <v>161</v>
      </c>
      <c r="B19" s="55">
        <v>2.0</v>
      </c>
      <c r="C19" s="76">
        <v>14.23</v>
      </c>
      <c r="D19" s="76">
        <v>13.370000000000001</v>
      </c>
      <c r="E19" s="76">
        <v>9.54</v>
      </c>
      <c r="F19" s="55">
        <v>0.0</v>
      </c>
      <c r="G19" s="77">
        <v>0.0</v>
      </c>
      <c r="H19" s="77">
        <v>0.0</v>
      </c>
      <c r="I19" s="76">
        <v>35.16</v>
      </c>
      <c r="J19" s="79"/>
    </row>
    <row r="20">
      <c r="A20" s="85" t="s">
        <v>230</v>
      </c>
      <c r="B20" s="55">
        <v>2.0</v>
      </c>
      <c r="C20" s="55">
        <v>0.0</v>
      </c>
      <c r="D20" s="76">
        <v>20.83</v>
      </c>
      <c r="E20" s="76">
        <v>9.27</v>
      </c>
      <c r="F20" s="55">
        <v>1.0</v>
      </c>
      <c r="G20" s="77">
        <v>0.0</v>
      </c>
      <c r="H20" s="77">
        <v>0.0</v>
      </c>
      <c r="I20" s="76">
        <v>12.31</v>
      </c>
      <c r="J20" s="79"/>
    </row>
    <row r="21" ht="15.75" customHeight="1">
      <c r="A21" s="85" t="s">
        <v>192</v>
      </c>
      <c r="B21" s="55">
        <v>2.0</v>
      </c>
      <c r="C21" s="76">
        <v>13.27</v>
      </c>
      <c r="D21" s="76">
        <v>32.6</v>
      </c>
      <c r="E21" s="76">
        <v>9.18</v>
      </c>
      <c r="F21" s="55">
        <v>0.0</v>
      </c>
      <c r="G21" s="77">
        <v>0.0</v>
      </c>
      <c r="H21" s="77">
        <v>0.0</v>
      </c>
      <c r="I21" s="76">
        <v>6.9399999999999995</v>
      </c>
      <c r="J21" s="79"/>
    </row>
    <row r="22" ht="15.75" customHeight="1">
      <c r="A22" s="85" t="s">
        <v>223</v>
      </c>
      <c r="B22" s="55">
        <v>2.0</v>
      </c>
      <c r="C22" s="76">
        <v>0.0</v>
      </c>
      <c r="D22" s="76">
        <v>14.73</v>
      </c>
      <c r="E22" s="76">
        <v>9.27</v>
      </c>
      <c r="F22" s="55">
        <v>0.0</v>
      </c>
      <c r="G22" s="77">
        <v>0.0</v>
      </c>
      <c r="H22" s="77">
        <v>0.0</v>
      </c>
      <c r="I22" s="76">
        <v>41.24</v>
      </c>
      <c r="J22" s="79"/>
    </row>
    <row r="23" ht="15.75" customHeight="1">
      <c r="A23" s="85" t="s">
        <v>197</v>
      </c>
      <c r="B23" s="55">
        <v>2.0</v>
      </c>
      <c r="C23" s="76">
        <v>11.9</v>
      </c>
      <c r="D23" s="76">
        <v>75.94</v>
      </c>
      <c r="E23" s="76">
        <v>9.22</v>
      </c>
      <c r="F23" s="55">
        <v>0.0</v>
      </c>
      <c r="G23" s="77">
        <v>1.0</v>
      </c>
      <c r="H23" s="77">
        <v>0.0</v>
      </c>
      <c r="I23" s="76">
        <v>57.339999999999996</v>
      </c>
      <c r="J23" s="79"/>
    </row>
    <row r="24" ht="15.75" customHeight="1">
      <c r="A24" s="85" t="s">
        <v>161</v>
      </c>
      <c r="B24" s="55">
        <v>2.0</v>
      </c>
      <c r="C24" s="76">
        <v>13.34</v>
      </c>
      <c r="D24" s="76">
        <v>55.260000000000005</v>
      </c>
      <c r="E24" s="76">
        <v>6.78</v>
      </c>
      <c r="F24" s="55">
        <v>0.0</v>
      </c>
      <c r="G24" s="77">
        <v>1.0</v>
      </c>
      <c r="H24" s="77">
        <v>0.0</v>
      </c>
      <c r="I24" s="76">
        <v>12.43</v>
      </c>
      <c r="J24" s="79"/>
    </row>
    <row r="25" ht="15.75" customHeight="1">
      <c r="A25" s="85" t="s">
        <v>228</v>
      </c>
      <c r="B25" s="55">
        <v>2.0</v>
      </c>
      <c r="C25" s="76">
        <v>0.0</v>
      </c>
      <c r="D25" s="76">
        <v>15.8</v>
      </c>
      <c r="E25" s="76">
        <v>9.27</v>
      </c>
      <c r="F25" s="55">
        <v>0.0</v>
      </c>
      <c r="G25" s="77">
        <v>0.0</v>
      </c>
      <c r="H25" s="77">
        <v>0.0</v>
      </c>
      <c r="I25" s="76">
        <v>7.66</v>
      </c>
      <c r="J25" s="79"/>
    </row>
    <row r="26" ht="15.75" customHeight="1">
      <c r="A26" s="85" t="s">
        <v>253</v>
      </c>
      <c r="B26" s="55">
        <v>3.0</v>
      </c>
      <c r="C26" s="76">
        <v>12.04</v>
      </c>
      <c r="D26" s="76">
        <v>20.36</v>
      </c>
      <c r="E26" s="76">
        <v>10.89</v>
      </c>
      <c r="F26" s="55">
        <v>0.0</v>
      </c>
      <c r="G26" s="77">
        <v>0.0</v>
      </c>
      <c r="H26" s="77">
        <v>0.0</v>
      </c>
      <c r="I26" s="76">
        <v>23.2</v>
      </c>
      <c r="J26" s="79"/>
    </row>
    <row r="27" ht="15.75" customHeight="1">
      <c r="A27" s="85" t="s">
        <v>227</v>
      </c>
      <c r="B27" s="55">
        <v>3.0</v>
      </c>
      <c r="C27" s="55">
        <v>0.0</v>
      </c>
      <c r="D27" s="76">
        <v>22.84</v>
      </c>
      <c r="E27" s="76">
        <v>9.27</v>
      </c>
      <c r="F27" s="55">
        <v>0.0</v>
      </c>
      <c r="G27" s="77">
        <v>0.0</v>
      </c>
      <c r="H27" s="77">
        <v>0.0</v>
      </c>
      <c r="I27" s="76">
        <v>11.43</v>
      </c>
      <c r="J27" s="79"/>
    </row>
    <row r="28" ht="15.75" customHeight="1">
      <c r="A28" s="85" t="s">
        <v>165</v>
      </c>
      <c r="B28" s="55">
        <v>3.0</v>
      </c>
      <c r="C28" s="76">
        <v>15.23</v>
      </c>
      <c r="D28" s="76">
        <v>10.83</v>
      </c>
      <c r="E28" s="76">
        <v>9.54</v>
      </c>
      <c r="F28" s="55">
        <v>0.0</v>
      </c>
      <c r="G28" s="77">
        <v>0.0</v>
      </c>
      <c r="H28" s="77">
        <v>0.0</v>
      </c>
      <c r="I28" s="76">
        <v>32.2</v>
      </c>
      <c r="J28" s="79"/>
    </row>
    <row r="29" ht="15.75" customHeight="1">
      <c r="A29" s="85" t="s">
        <v>210</v>
      </c>
      <c r="B29" s="55">
        <v>3.0</v>
      </c>
      <c r="C29" s="55">
        <v>0.0</v>
      </c>
      <c r="D29" s="76">
        <v>22.130000000000003</v>
      </c>
      <c r="E29" s="76">
        <v>9.27</v>
      </c>
      <c r="F29" s="55">
        <v>0.0</v>
      </c>
      <c r="G29" s="77">
        <v>0.0</v>
      </c>
      <c r="H29" s="77">
        <v>0.0</v>
      </c>
      <c r="I29" s="76">
        <v>28.77</v>
      </c>
      <c r="J29" s="79"/>
    </row>
    <row r="30" ht="15.75" customHeight="1">
      <c r="A30" s="85" t="s">
        <v>211</v>
      </c>
      <c r="B30" s="55">
        <v>3.0</v>
      </c>
      <c r="C30" s="76">
        <v>0.0</v>
      </c>
      <c r="D30" s="76">
        <v>16.57</v>
      </c>
      <c r="E30" s="76">
        <v>9.27</v>
      </c>
      <c r="F30" s="55">
        <v>0.0</v>
      </c>
      <c r="G30" s="77">
        <v>0.0</v>
      </c>
      <c r="H30" s="77">
        <v>0.0</v>
      </c>
      <c r="I30" s="76">
        <v>8.86</v>
      </c>
      <c r="J30" s="79"/>
    </row>
    <row r="31" ht="15.75" customHeight="1">
      <c r="A31" s="85" t="s">
        <v>207</v>
      </c>
      <c r="B31" s="55">
        <v>3.0</v>
      </c>
      <c r="C31" s="76">
        <v>13.4</v>
      </c>
      <c r="D31" s="76">
        <v>12.67</v>
      </c>
      <c r="E31" s="76">
        <v>9.27</v>
      </c>
      <c r="F31" s="55">
        <v>0.0</v>
      </c>
      <c r="G31" s="77">
        <v>0.0</v>
      </c>
      <c r="H31" s="77">
        <v>0.0</v>
      </c>
      <c r="I31" s="76">
        <v>13.9</v>
      </c>
      <c r="J31" s="79"/>
    </row>
    <row r="32" ht="15.75" customHeight="1">
      <c r="A32" s="85" t="s">
        <v>163</v>
      </c>
      <c r="B32" s="55">
        <v>3.0</v>
      </c>
      <c r="C32" s="76">
        <v>17.07</v>
      </c>
      <c r="D32" s="76">
        <v>20.47</v>
      </c>
      <c r="E32" s="76">
        <v>11.47</v>
      </c>
      <c r="F32" s="55">
        <v>1.0</v>
      </c>
      <c r="G32" s="77">
        <v>1.0</v>
      </c>
      <c r="H32" s="77">
        <v>0.0</v>
      </c>
      <c r="I32" s="76">
        <v>70.93</v>
      </c>
      <c r="J32" s="79"/>
    </row>
    <row r="33" ht="15.75" customHeight="1">
      <c r="A33" s="85" t="s">
        <v>186</v>
      </c>
      <c r="B33" s="55">
        <v>3.0</v>
      </c>
      <c r="C33" s="55">
        <v>15.34</v>
      </c>
      <c r="D33" s="76">
        <v>16.86</v>
      </c>
      <c r="E33" s="76">
        <v>9.78</v>
      </c>
      <c r="F33" s="55">
        <v>0.0</v>
      </c>
      <c r="G33" s="77">
        <v>0.0</v>
      </c>
      <c r="H33" s="77">
        <v>0.0</v>
      </c>
      <c r="I33" s="76">
        <v>40.309999999999995</v>
      </c>
      <c r="J33" s="79"/>
    </row>
    <row r="34" ht="15.75" customHeight="1">
      <c r="A34" s="85" t="s">
        <v>177</v>
      </c>
      <c r="B34" s="55">
        <v>3.0</v>
      </c>
      <c r="C34" s="76">
        <v>14.83</v>
      </c>
      <c r="D34" s="76">
        <v>18.4</v>
      </c>
      <c r="E34" s="76">
        <v>8.4</v>
      </c>
      <c r="F34" s="55">
        <v>0.0</v>
      </c>
      <c r="G34" s="53">
        <v>0.0</v>
      </c>
      <c r="H34" s="53">
        <v>0.0</v>
      </c>
      <c r="I34" s="76">
        <v>19.04</v>
      </c>
    </row>
    <row r="35" ht="15.75" customHeight="1">
      <c r="A35" s="85" t="s">
        <v>179</v>
      </c>
      <c r="B35" s="55">
        <v>3.0</v>
      </c>
      <c r="C35" s="55">
        <v>10.83</v>
      </c>
      <c r="D35" s="76">
        <v>14.21</v>
      </c>
      <c r="E35" s="76">
        <v>8.49</v>
      </c>
      <c r="F35" s="55">
        <v>0.0</v>
      </c>
      <c r="G35" s="77">
        <v>0.0</v>
      </c>
      <c r="H35" s="77">
        <v>0.0</v>
      </c>
      <c r="I35" s="76">
        <v>9.719999999999999</v>
      </c>
    </row>
    <row r="36" ht="15.75" customHeight="1">
      <c r="A36" s="85" t="s">
        <v>171</v>
      </c>
      <c r="B36" s="55">
        <v>3.0</v>
      </c>
      <c r="C36" s="86">
        <v>12.87</v>
      </c>
      <c r="D36" s="55">
        <v>23.49</v>
      </c>
      <c r="E36" s="76">
        <v>9.44</v>
      </c>
      <c r="F36" s="55">
        <v>0.0</v>
      </c>
      <c r="G36" s="77">
        <v>0.0</v>
      </c>
      <c r="H36" s="77">
        <v>0.0</v>
      </c>
      <c r="I36" s="76">
        <v>6.33</v>
      </c>
    </row>
    <row r="37" ht="15.75" customHeight="1">
      <c r="A37" s="85" t="s">
        <v>252</v>
      </c>
      <c r="B37" s="55">
        <v>3.0</v>
      </c>
      <c r="C37" s="53">
        <v>0.0</v>
      </c>
      <c r="D37" s="55">
        <v>11.5</v>
      </c>
      <c r="E37" s="76">
        <v>9.27</v>
      </c>
      <c r="F37" s="55">
        <v>1.0</v>
      </c>
      <c r="G37" s="77">
        <v>0.0</v>
      </c>
      <c r="H37" s="77">
        <v>0.0</v>
      </c>
      <c r="I37" s="76">
        <v>29.17</v>
      </c>
    </row>
    <row r="38" ht="15.75" customHeight="1">
      <c r="A38" s="87" t="s">
        <v>255</v>
      </c>
      <c r="B38" s="53">
        <v>3.0</v>
      </c>
      <c r="C38" s="53">
        <v>12.64</v>
      </c>
      <c r="D38" s="53">
        <v>11.5</v>
      </c>
      <c r="E38" s="53">
        <v>9.76</v>
      </c>
      <c r="F38" s="53">
        <v>1.0</v>
      </c>
      <c r="G38" s="53">
        <v>1.0</v>
      </c>
      <c r="H38" s="53">
        <v>0.0</v>
      </c>
      <c r="I38" s="53">
        <v>21.73</v>
      </c>
    </row>
    <row r="39" ht="15.75" customHeight="1">
      <c r="A39" s="43"/>
      <c r="H39" s="53">
        <f>SUM(H2:H38)</f>
        <v>1</v>
      </c>
    </row>
    <row r="40" ht="15.75" customHeight="1">
      <c r="A40" s="43"/>
    </row>
    <row r="41" ht="15.75" customHeight="1">
      <c r="A41" s="43"/>
    </row>
    <row r="42" ht="15.75" customHeight="1">
      <c r="A42" s="43"/>
    </row>
    <row r="43" ht="15.75" customHeight="1">
      <c r="A43" s="43"/>
    </row>
    <row r="44" ht="15.75" customHeight="1">
      <c r="A44" s="43"/>
    </row>
    <row r="45" ht="15.75" customHeight="1">
      <c r="A45" s="43"/>
    </row>
    <row r="46" ht="15.75" customHeight="1">
      <c r="A46" s="43"/>
    </row>
    <row r="47" ht="15.75" customHeight="1">
      <c r="A47" s="43"/>
    </row>
    <row r="48" ht="15.75" customHeight="1">
      <c r="A48" s="43"/>
    </row>
    <row r="49" ht="15.75" customHeight="1">
      <c r="A49" s="43"/>
    </row>
    <row r="50" ht="15.75" customHeight="1">
      <c r="A50" s="43"/>
    </row>
    <row r="51" ht="15.75" customHeight="1">
      <c r="A51" s="43"/>
    </row>
    <row r="52" ht="15.75" customHeight="1">
      <c r="A52" s="43"/>
    </row>
    <row r="53" ht="15.75" customHeight="1">
      <c r="A53" s="43"/>
    </row>
    <row r="54" ht="15.75" customHeight="1">
      <c r="A54" s="43"/>
    </row>
    <row r="55" ht="15.75" customHeight="1">
      <c r="A55" s="43"/>
    </row>
    <row r="56" ht="15.75" customHeight="1">
      <c r="A56" s="43"/>
    </row>
    <row r="57" ht="15.75" customHeight="1">
      <c r="A57" s="43"/>
    </row>
    <row r="58" ht="15.75" customHeight="1">
      <c r="A58" s="43"/>
    </row>
    <row r="59" ht="15.75" customHeight="1">
      <c r="A59" s="43"/>
    </row>
    <row r="60" ht="15.75" customHeight="1">
      <c r="A60" s="43"/>
    </row>
    <row r="61" ht="15.75" customHeight="1">
      <c r="A61" s="43"/>
    </row>
    <row r="62" ht="15.75" customHeight="1">
      <c r="A62" s="43"/>
    </row>
    <row r="63" ht="15.75" customHeight="1">
      <c r="A63" s="43"/>
    </row>
    <row r="64" ht="15.75" customHeight="1">
      <c r="A64" s="43"/>
    </row>
    <row r="65" ht="15.75" customHeight="1">
      <c r="A65" s="43"/>
    </row>
    <row r="66" ht="15.75" customHeight="1">
      <c r="A66" s="43"/>
    </row>
    <row r="67" ht="15.75" customHeight="1">
      <c r="A67" s="43"/>
    </row>
    <row r="68" ht="15.75" customHeight="1">
      <c r="A68" s="43"/>
    </row>
    <row r="69" ht="15.75" customHeight="1">
      <c r="A69" s="43"/>
    </row>
    <row r="70" ht="15.75" customHeight="1">
      <c r="A70" s="43"/>
    </row>
    <row r="71" ht="15.75" customHeight="1">
      <c r="A71" s="43"/>
    </row>
    <row r="72" ht="15.75" customHeight="1">
      <c r="A72" s="43"/>
    </row>
    <row r="73" ht="15.75" customHeight="1">
      <c r="A73" s="43"/>
    </row>
    <row r="74" ht="15.75" customHeight="1">
      <c r="A74" s="43"/>
    </row>
    <row r="75" ht="15.75" customHeight="1">
      <c r="A75" s="43"/>
    </row>
    <row r="76" ht="15.75" customHeight="1">
      <c r="A76" s="43"/>
    </row>
    <row r="77" ht="15.75" customHeight="1">
      <c r="A77" s="43"/>
    </row>
    <row r="78" ht="15.75" customHeight="1">
      <c r="A78" s="43"/>
    </row>
    <row r="79" ht="15.75" customHeight="1">
      <c r="A79" s="43"/>
    </row>
    <row r="80" ht="15.75" customHeight="1">
      <c r="A80" s="43"/>
    </row>
    <row r="81" ht="15.75" customHeight="1">
      <c r="A81" s="43"/>
    </row>
    <row r="82" ht="15.75" customHeight="1">
      <c r="A82" s="43"/>
    </row>
    <row r="83" ht="15.75" customHeight="1">
      <c r="A83" s="43"/>
    </row>
    <row r="84" ht="15.75" customHeight="1">
      <c r="A84" s="43"/>
    </row>
    <row r="85" ht="15.75" customHeight="1">
      <c r="A85" s="43"/>
    </row>
    <row r="86" ht="15.75" customHeight="1">
      <c r="A86" s="43"/>
    </row>
    <row r="87" ht="15.75" customHeight="1">
      <c r="A87" s="43"/>
    </row>
    <row r="88" ht="15.75" customHeight="1">
      <c r="A88" s="43"/>
    </row>
    <row r="89" ht="15.75" customHeight="1">
      <c r="A89" s="43"/>
    </row>
    <row r="90" ht="15.75" customHeight="1">
      <c r="A90" s="43"/>
    </row>
    <row r="91" ht="15.75" customHeight="1">
      <c r="A91" s="43"/>
    </row>
    <row r="92" ht="15.75" customHeight="1">
      <c r="A92" s="43"/>
    </row>
    <row r="93" ht="15.75" customHeight="1">
      <c r="A93" s="43"/>
    </row>
    <row r="94" ht="15.75" customHeight="1">
      <c r="A94" s="43"/>
    </row>
    <row r="95" ht="15.75" customHeight="1">
      <c r="A95" s="43"/>
    </row>
    <row r="96" ht="15.75" customHeight="1">
      <c r="A96" s="43"/>
    </row>
    <row r="97" ht="15.75" customHeight="1">
      <c r="A97" s="43"/>
    </row>
    <row r="98" ht="15.75" customHeight="1">
      <c r="A98" s="43"/>
    </row>
    <row r="99" ht="15.75" customHeight="1">
      <c r="A99" s="43"/>
    </row>
    <row r="100" ht="15.75" customHeight="1">
      <c r="A100" s="43"/>
    </row>
    <row r="101" ht="15.75" customHeight="1">
      <c r="A101" s="43"/>
    </row>
    <row r="102" ht="15.75" customHeight="1">
      <c r="A102" s="43"/>
    </row>
    <row r="103" ht="15.75" customHeight="1">
      <c r="A103" s="43"/>
    </row>
    <row r="104" ht="15.75" customHeight="1">
      <c r="A104" s="43"/>
    </row>
    <row r="105" ht="15.75" customHeight="1">
      <c r="A105" s="43"/>
    </row>
    <row r="106" ht="15.75" customHeight="1">
      <c r="A106" s="43"/>
    </row>
    <row r="107" ht="15.75" customHeight="1">
      <c r="A107" s="43"/>
    </row>
    <row r="108" ht="15.75" customHeight="1">
      <c r="A108" s="43"/>
    </row>
    <row r="109" ht="15.75" customHeight="1">
      <c r="A109" s="43"/>
    </row>
    <row r="110" ht="15.75" customHeight="1">
      <c r="A110" s="43"/>
    </row>
    <row r="111" ht="15.75" customHeight="1">
      <c r="A111" s="43"/>
    </row>
    <row r="112" ht="15.75" customHeight="1">
      <c r="A112" s="43"/>
    </row>
    <row r="113" ht="15.75" customHeight="1">
      <c r="A113" s="43"/>
    </row>
    <row r="114" ht="15.75" customHeight="1">
      <c r="A114" s="43"/>
    </row>
    <row r="115" ht="15.75" customHeight="1">
      <c r="A115" s="43"/>
    </row>
    <row r="116" ht="15.75" customHeight="1">
      <c r="A116" s="43"/>
    </row>
    <row r="117" ht="15.75" customHeight="1">
      <c r="A117" s="43"/>
    </row>
    <row r="118" ht="15.75" customHeight="1">
      <c r="A118" s="43"/>
    </row>
    <row r="119" ht="15.75" customHeight="1">
      <c r="A119" s="43"/>
    </row>
    <row r="120" ht="15.75" customHeight="1">
      <c r="A120" s="43"/>
    </row>
    <row r="121" ht="15.75" customHeight="1">
      <c r="A121" s="43"/>
    </row>
    <row r="122" ht="15.75" customHeight="1">
      <c r="A122" s="43"/>
    </row>
    <row r="123" ht="15.75" customHeight="1">
      <c r="A123" s="43"/>
    </row>
    <row r="124" ht="15.75" customHeight="1">
      <c r="A124" s="43"/>
    </row>
    <row r="125" ht="15.75" customHeight="1">
      <c r="A125" s="43"/>
    </row>
    <row r="126" ht="15.75" customHeight="1">
      <c r="A126" s="43"/>
    </row>
    <row r="127" ht="15.75" customHeight="1">
      <c r="A127" s="43"/>
    </row>
    <row r="128" ht="15.75" customHeight="1">
      <c r="A128" s="43"/>
    </row>
    <row r="129" ht="15.75" customHeight="1">
      <c r="A129" s="43"/>
    </row>
    <row r="130" ht="15.75" customHeight="1">
      <c r="A130" s="43"/>
    </row>
    <row r="131" ht="15.75" customHeight="1">
      <c r="A131" s="43"/>
    </row>
    <row r="132" ht="15.75" customHeight="1">
      <c r="A132" s="43"/>
    </row>
    <row r="133" ht="15.75" customHeight="1">
      <c r="A133" s="43"/>
    </row>
    <row r="134" ht="15.75" customHeight="1">
      <c r="A134" s="43"/>
    </row>
    <row r="135" ht="15.75" customHeight="1">
      <c r="A135" s="43"/>
    </row>
    <row r="136" ht="15.75" customHeight="1">
      <c r="A136" s="43"/>
    </row>
    <row r="137" ht="15.75" customHeight="1">
      <c r="A137" s="43"/>
    </row>
    <row r="138" ht="15.75" customHeight="1">
      <c r="A138" s="43"/>
    </row>
    <row r="139" ht="15.75" customHeight="1">
      <c r="A139" s="43"/>
    </row>
    <row r="140" ht="15.75" customHeight="1">
      <c r="A140" s="43"/>
    </row>
    <row r="141" ht="15.75" customHeight="1">
      <c r="A141" s="43"/>
    </row>
    <row r="142" ht="15.75" customHeight="1">
      <c r="A142" s="43"/>
    </row>
    <row r="143" ht="15.75" customHeight="1">
      <c r="A143" s="43"/>
    </row>
    <row r="144" ht="15.75" customHeight="1">
      <c r="A144" s="43"/>
    </row>
    <row r="145" ht="15.75" customHeight="1">
      <c r="A145" s="43"/>
    </row>
    <row r="146" ht="15.75" customHeight="1">
      <c r="A146" s="43"/>
    </row>
    <row r="147" ht="15.75" customHeight="1">
      <c r="A147" s="43"/>
    </row>
    <row r="148" ht="15.75" customHeight="1">
      <c r="A148" s="43"/>
    </row>
    <row r="149" ht="15.75" customHeight="1">
      <c r="A149" s="43"/>
    </row>
    <row r="150" ht="15.75" customHeight="1">
      <c r="A150" s="43"/>
    </row>
    <row r="151" ht="15.75" customHeight="1">
      <c r="A151" s="43"/>
    </row>
    <row r="152" ht="15.75" customHeight="1">
      <c r="A152" s="43"/>
    </row>
    <row r="153" ht="15.75" customHeight="1">
      <c r="A153" s="43"/>
    </row>
    <row r="154" ht="15.75" customHeight="1">
      <c r="A154" s="43"/>
    </row>
    <row r="155" ht="15.75" customHeight="1">
      <c r="A155" s="43"/>
    </row>
    <row r="156" ht="15.75" customHeight="1">
      <c r="A156" s="43"/>
    </row>
    <row r="157" ht="15.75" customHeight="1">
      <c r="A157" s="43"/>
    </row>
    <row r="158" ht="15.75" customHeight="1">
      <c r="A158" s="43"/>
    </row>
    <row r="159" ht="15.75" customHeight="1">
      <c r="A159" s="43"/>
    </row>
    <row r="160" ht="15.75" customHeight="1">
      <c r="A160" s="43"/>
    </row>
    <row r="161" ht="15.75" customHeight="1">
      <c r="A161" s="43"/>
    </row>
    <row r="162" ht="15.75" customHeight="1">
      <c r="A162" s="43"/>
    </row>
    <row r="163" ht="15.75" customHeight="1">
      <c r="A163" s="43"/>
    </row>
    <row r="164" ht="15.75" customHeight="1">
      <c r="A164" s="43"/>
    </row>
    <row r="165" ht="15.75" customHeight="1">
      <c r="A165" s="43"/>
    </row>
    <row r="166" ht="15.75" customHeight="1">
      <c r="A166" s="43"/>
    </row>
    <row r="167" ht="15.75" customHeight="1">
      <c r="A167" s="43"/>
    </row>
    <row r="168" ht="15.75" customHeight="1">
      <c r="A168" s="43"/>
    </row>
    <row r="169" ht="15.75" customHeight="1">
      <c r="A169" s="43"/>
    </row>
    <row r="170" ht="15.75" customHeight="1">
      <c r="A170" s="43"/>
    </row>
    <row r="171" ht="15.75" customHeight="1">
      <c r="A171" s="43"/>
    </row>
    <row r="172" ht="15.75" customHeight="1">
      <c r="A172" s="43"/>
    </row>
    <row r="173" ht="15.75" customHeight="1">
      <c r="A173" s="43"/>
    </row>
    <row r="174" ht="15.75" customHeight="1">
      <c r="A174" s="43"/>
    </row>
    <row r="175" ht="15.75" customHeight="1">
      <c r="A175" s="43"/>
    </row>
    <row r="176" ht="15.75" customHeight="1">
      <c r="A176" s="43"/>
    </row>
    <row r="177" ht="15.75" customHeight="1">
      <c r="A177" s="43"/>
    </row>
    <row r="178" ht="15.75" customHeight="1">
      <c r="A178" s="43"/>
    </row>
    <row r="179" ht="15.75" customHeight="1">
      <c r="A179" s="43"/>
    </row>
    <row r="180" ht="15.75" customHeight="1">
      <c r="A180" s="43"/>
    </row>
    <row r="181" ht="15.75" customHeight="1">
      <c r="A181" s="43"/>
    </row>
    <row r="182" ht="15.75" customHeight="1">
      <c r="A182" s="43"/>
    </row>
    <row r="183" ht="15.75" customHeight="1">
      <c r="A183" s="43"/>
    </row>
    <row r="184" ht="15.75" customHeight="1">
      <c r="A184" s="43"/>
    </row>
    <row r="185" ht="15.75" customHeight="1">
      <c r="A185" s="43"/>
    </row>
    <row r="186" ht="15.75" customHeight="1">
      <c r="A186" s="43"/>
    </row>
    <row r="187" ht="15.75" customHeight="1">
      <c r="A187" s="43"/>
    </row>
    <row r="188" ht="15.75" customHeight="1">
      <c r="A188" s="43"/>
    </row>
    <row r="189" ht="15.75" customHeight="1">
      <c r="A189" s="43"/>
    </row>
    <row r="190" ht="15.75" customHeight="1">
      <c r="A190" s="43"/>
    </row>
    <row r="191" ht="15.75" customHeight="1">
      <c r="A191" s="43"/>
    </row>
    <row r="192" ht="15.75" customHeight="1">
      <c r="A192" s="43"/>
    </row>
    <row r="193" ht="15.75" customHeight="1">
      <c r="A193" s="43"/>
    </row>
    <row r="194" ht="15.75" customHeight="1">
      <c r="A194" s="43"/>
    </row>
    <row r="195" ht="15.75" customHeight="1">
      <c r="A195" s="43"/>
    </row>
    <row r="196" ht="15.75" customHeight="1">
      <c r="A196" s="43"/>
    </row>
    <row r="197" ht="15.75" customHeight="1">
      <c r="A197" s="43"/>
    </row>
    <row r="198" ht="15.75" customHeight="1">
      <c r="A198" s="43"/>
    </row>
    <row r="199" ht="15.75" customHeight="1">
      <c r="A199" s="43"/>
    </row>
    <row r="200" ht="15.75" customHeight="1">
      <c r="A200" s="43"/>
    </row>
    <row r="201" ht="15.75" customHeight="1">
      <c r="A201" s="43"/>
    </row>
    <row r="202" ht="15.75" customHeight="1">
      <c r="A202" s="43"/>
    </row>
    <row r="203" ht="15.75" customHeight="1">
      <c r="A203" s="43"/>
    </row>
    <row r="204" ht="15.75" customHeight="1">
      <c r="A204" s="43"/>
    </row>
    <row r="205" ht="15.75" customHeight="1">
      <c r="A205" s="43"/>
    </row>
    <row r="206" ht="15.75" customHeight="1">
      <c r="A206" s="43"/>
    </row>
    <row r="207" ht="15.75" customHeight="1">
      <c r="A207" s="43"/>
    </row>
    <row r="208" ht="15.75" customHeight="1">
      <c r="A208" s="43"/>
    </row>
    <row r="209" ht="15.75" customHeight="1">
      <c r="A209" s="43"/>
    </row>
    <row r="210" ht="15.75" customHeight="1">
      <c r="A210" s="43"/>
    </row>
    <row r="211" ht="15.75" customHeight="1">
      <c r="A211" s="43"/>
    </row>
    <row r="212" ht="15.75" customHeight="1">
      <c r="A212" s="43"/>
    </row>
    <row r="213" ht="15.75" customHeight="1">
      <c r="A213" s="43"/>
    </row>
    <row r="214" ht="15.75" customHeight="1">
      <c r="A214" s="43"/>
    </row>
    <row r="215" ht="15.75" customHeight="1">
      <c r="A215" s="43"/>
    </row>
    <row r="216" ht="15.75" customHeight="1">
      <c r="A216" s="43"/>
    </row>
    <row r="217" ht="15.75" customHeight="1">
      <c r="A217" s="43"/>
    </row>
    <row r="218" ht="15.75" customHeight="1">
      <c r="A218" s="43"/>
    </row>
    <row r="219" ht="15.75" customHeight="1">
      <c r="A219" s="43"/>
    </row>
    <row r="220" ht="15.75" customHeight="1">
      <c r="A220" s="43"/>
    </row>
    <row r="221" ht="15.75" customHeight="1">
      <c r="A221" s="43"/>
    </row>
    <row r="222" ht="15.75" customHeight="1">
      <c r="A222" s="43"/>
    </row>
    <row r="223" ht="15.75" customHeight="1">
      <c r="A223" s="43"/>
    </row>
    <row r="224" ht="15.75" customHeight="1">
      <c r="A224" s="43"/>
    </row>
    <row r="225" ht="15.75" customHeight="1">
      <c r="A225" s="43"/>
    </row>
    <row r="226" ht="15.75" customHeight="1">
      <c r="A226" s="43"/>
    </row>
    <row r="227" ht="15.75" customHeight="1">
      <c r="A227" s="43"/>
    </row>
    <row r="228" ht="15.75" customHeight="1">
      <c r="A228" s="43"/>
    </row>
    <row r="229" ht="15.75" customHeight="1">
      <c r="A229" s="43"/>
    </row>
    <row r="230" ht="15.75" customHeight="1">
      <c r="A230" s="43"/>
    </row>
    <row r="231" ht="15.75" customHeight="1">
      <c r="A231" s="43"/>
    </row>
    <row r="232" ht="15.75" customHeight="1">
      <c r="A232" s="43"/>
    </row>
    <row r="233" ht="15.75" customHeight="1">
      <c r="A233" s="43"/>
    </row>
    <row r="234" ht="15.75" customHeight="1">
      <c r="A234" s="43"/>
    </row>
    <row r="235" ht="15.75" customHeight="1">
      <c r="A235" s="43"/>
    </row>
    <row r="236" ht="15.75" customHeight="1">
      <c r="A236" s="43"/>
    </row>
    <row r="237" ht="15.75" customHeight="1">
      <c r="A237" s="43"/>
    </row>
    <row r="238" ht="15.75" customHeight="1">
      <c r="A238" s="43"/>
    </row>
    <row r="239" ht="15.75" customHeight="1">
      <c r="A239" s="43"/>
    </row>
    <row r="240" ht="15.75" customHeight="1">
      <c r="A240" s="43"/>
    </row>
    <row r="241" ht="15.75" customHeight="1">
      <c r="A241" s="43"/>
    </row>
    <row r="242" ht="15.75" customHeight="1">
      <c r="A242" s="43"/>
    </row>
    <row r="243" ht="15.75" customHeight="1">
      <c r="A243" s="43"/>
    </row>
    <row r="244" ht="15.75" customHeight="1">
      <c r="A244" s="43"/>
    </row>
    <row r="245" ht="15.75" customHeight="1">
      <c r="A245" s="43"/>
    </row>
    <row r="246" ht="15.75" customHeight="1">
      <c r="A246" s="43"/>
    </row>
    <row r="247" ht="15.75" customHeight="1">
      <c r="A247" s="43"/>
    </row>
    <row r="248" ht="15.75" customHeight="1">
      <c r="A248" s="43"/>
    </row>
    <row r="249" ht="15.75" customHeight="1">
      <c r="A249" s="43"/>
    </row>
    <row r="250" ht="15.75" customHeight="1">
      <c r="A250" s="43"/>
    </row>
    <row r="251" ht="15.75" customHeight="1">
      <c r="A251" s="43"/>
    </row>
    <row r="252" ht="15.75" customHeight="1">
      <c r="A252" s="43"/>
    </row>
    <row r="253" ht="15.75" customHeight="1">
      <c r="A253" s="43"/>
    </row>
    <row r="254" ht="15.75" customHeight="1">
      <c r="A254" s="43"/>
    </row>
    <row r="255" ht="15.75" customHeight="1">
      <c r="A255" s="43"/>
    </row>
    <row r="256" ht="15.75" customHeight="1">
      <c r="A256" s="43"/>
    </row>
    <row r="257" ht="15.75" customHeight="1">
      <c r="A257" s="43"/>
    </row>
    <row r="258" ht="15.75" customHeight="1">
      <c r="A258" s="43"/>
    </row>
    <row r="259" ht="15.75" customHeight="1">
      <c r="A259" s="43"/>
    </row>
    <row r="260" ht="15.75" customHeight="1">
      <c r="A260" s="43"/>
    </row>
    <row r="261" ht="15.75" customHeight="1">
      <c r="A261" s="43"/>
    </row>
    <row r="262" ht="15.75" customHeight="1">
      <c r="A262" s="43"/>
    </row>
    <row r="263" ht="15.75" customHeight="1">
      <c r="A263" s="43"/>
    </row>
    <row r="264" ht="15.75" customHeight="1">
      <c r="A264" s="43"/>
    </row>
    <row r="265" ht="15.75" customHeight="1">
      <c r="A265" s="43"/>
    </row>
    <row r="266" ht="15.75" customHeight="1">
      <c r="A266" s="43"/>
    </row>
    <row r="267" ht="15.75" customHeight="1">
      <c r="A267" s="43"/>
    </row>
    <row r="268" ht="15.75" customHeight="1">
      <c r="A268" s="43"/>
    </row>
    <row r="269" ht="15.75" customHeight="1">
      <c r="A269" s="43"/>
    </row>
    <row r="270" ht="15.75" customHeight="1">
      <c r="A270" s="43"/>
    </row>
    <row r="271" ht="15.75" customHeight="1">
      <c r="A271" s="43"/>
    </row>
    <row r="272" ht="15.75" customHeight="1">
      <c r="A272" s="43"/>
    </row>
    <row r="273" ht="15.75" customHeight="1">
      <c r="A273" s="43"/>
    </row>
    <row r="274" ht="15.75" customHeight="1">
      <c r="A274" s="43"/>
    </row>
    <row r="275" ht="15.75" customHeight="1">
      <c r="A275" s="43"/>
    </row>
    <row r="276" ht="15.75" customHeight="1">
      <c r="A276" s="43"/>
    </row>
    <row r="277" ht="15.75" customHeight="1">
      <c r="A277" s="43"/>
    </row>
    <row r="278" ht="15.75" customHeight="1">
      <c r="A278" s="43"/>
    </row>
    <row r="279" ht="15.75" customHeight="1">
      <c r="A279" s="43"/>
    </row>
    <row r="280" ht="15.75" customHeight="1">
      <c r="A280" s="43"/>
    </row>
    <row r="281" ht="15.75" customHeight="1">
      <c r="A281" s="43"/>
    </row>
    <row r="282" ht="15.75" customHeight="1">
      <c r="A282" s="43"/>
    </row>
    <row r="283" ht="15.75" customHeight="1">
      <c r="A283" s="43"/>
    </row>
    <row r="284" ht="15.75" customHeight="1">
      <c r="A284" s="43"/>
    </row>
    <row r="285" ht="15.75" customHeight="1">
      <c r="A285" s="43"/>
    </row>
    <row r="286" ht="15.75" customHeight="1">
      <c r="A286" s="43"/>
    </row>
    <row r="287" ht="15.75" customHeight="1">
      <c r="A287" s="43"/>
    </row>
    <row r="288" ht="15.75" customHeight="1">
      <c r="A288" s="43"/>
    </row>
    <row r="289" ht="15.75" customHeight="1">
      <c r="A289" s="43"/>
    </row>
    <row r="290" ht="15.75" customHeight="1">
      <c r="A290" s="43"/>
    </row>
    <row r="291" ht="15.75" customHeight="1">
      <c r="A291" s="43"/>
    </row>
    <row r="292" ht="15.75" customHeight="1">
      <c r="A292" s="43"/>
    </row>
    <row r="293" ht="15.75" customHeight="1">
      <c r="A293" s="43"/>
    </row>
    <row r="294" ht="15.75" customHeight="1">
      <c r="A294" s="43"/>
    </row>
    <row r="295" ht="15.75" customHeight="1">
      <c r="A295" s="43"/>
    </row>
    <row r="296" ht="15.75" customHeight="1">
      <c r="A296" s="43"/>
    </row>
    <row r="297" ht="15.75" customHeight="1">
      <c r="A297" s="43"/>
    </row>
    <row r="298" ht="15.75" customHeight="1">
      <c r="A298" s="43"/>
    </row>
    <row r="299" ht="15.75" customHeight="1">
      <c r="A299" s="43"/>
    </row>
    <row r="300" ht="15.75" customHeight="1">
      <c r="A300" s="43"/>
    </row>
    <row r="301" ht="15.75" customHeight="1">
      <c r="A301" s="43"/>
    </row>
    <row r="302" ht="15.75" customHeight="1">
      <c r="A302" s="43"/>
    </row>
    <row r="303" ht="15.75" customHeight="1">
      <c r="A303" s="43"/>
    </row>
    <row r="304" ht="15.75" customHeight="1">
      <c r="A304" s="43"/>
    </row>
    <row r="305" ht="15.75" customHeight="1">
      <c r="A305" s="43"/>
    </row>
    <row r="306" ht="15.75" customHeight="1">
      <c r="A306" s="43"/>
    </row>
    <row r="307" ht="15.75" customHeight="1">
      <c r="A307" s="43"/>
    </row>
    <row r="308" ht="15.75" customHeight="1">
      <c r="A308" s="43"/>
    </row>
    <row r="309" ht="15.75" customHeight="1">
      <c r="A309" s="43"/>
    </row>
    <row r="310" ht="15.75" customHeight="1">
      <c r="A310" s="43"/>
    </row>
    <row r="311" ht="15.75" customHeight="1">
      <c r="A311" s="43"/>
    </row>
    <row r="312" ht="15.75" customHeight="1">
      <c r="A312" s="43"/>
    </row>
    <row r="313" ht="15.75" customHeight="1">
      <c r="A313" s="43"/>
    </row>
    <row r="314" ht="15.75" customHeight="1">
      <c r="A314" s="43"/>
    </row>
    <row r="315" ht="15.75" customHeight="1">
      <c r="A315" s="43"/>
    </row>
    <row r="316" ht="15.75" customHeight="1">
      <c r="A316" s="43"/>
    </row>
    <row r="317" ht="15.75" customHeight="1">
      <c r="A317" s="43"/>
    </row>
    <row r="318" ht="15.75" customHeight="1">
      <c r="A318" s="43"/>
    </row>
    <row r="319" ht="15.75" customHeight="1">
      <c r="A319" s="43"/>
    </row>
    <row r="320" ht="15.75" customHeight="1">
      <c r="A320" s="43"/>
    </row>
    <row r="321" ht="15.75" customHeight="1">
      <c r="A321" s="43"/>
    </row>
    <row r="322" ht="15.75" customHeight="1">
      <c r="A322" s="43"/>
    </row>
    <row r="323" ht="15.75" customHeight="1">
      <c r="A323" s="43"/>
    </row>
    <row r="324" ht="15.75" customHeight="1">
      <c r="A324" s="43"/>
    </row>
    <row r="325" ht="15.75" customHeight="1">
      <c r="A325" s="43"/>
    </row>
    <row r="326" ht="15.75" customHeight="1">
      <c r="A326" s="43"/>
    </row>
    <row r="327" ht="15.75" customHeight="1">
      <c r="A327" s="43"/>
    </row>
    <row r="328" ht="15.75" customHeight="1">
      <c r="A328" s="43"/>
    </row>
    <row r="329" ht="15.75" customHeight="1">
      <c r="A329" s="43"/>
    </row>
    <row r="330" ht="15.75" customHeight="1">
      <c r="A330" s="43"/>
    </row>
    <row r="331" ht="15.75" customHeight="1">
      <c r="A331" s="43"/>
    </row>
    <row r="332" ht="15.75" customHeight="1">
      <c r="A332" s="43"/>
    </row>
    <row r="333" ht="15.75" customHeight="1">
      <c r="A333" s="43"/>
    </row>
    <row r="334" ht="15.75" customHeight="1">
      <c r="A334" s="43"/>
    </row>
    <row r="335" ht="15.75" customHeight="1">
      <c r="A335" s="43"/>
    </row>
    <row r="336" ht="15.75" customHeight="1">
      <c r="A336" s="43"/>
    </row>
    <row r="337" ht="15.75" customHeight="1">
      <c r="A337" s="43"/>
    </row>
    <row r="338" ht="15.75" customHeight="1">
      <c r="A338" s="43"/>
    </row>
    <row r="339" ht="15.75" customHeight="1">
      <c r="A339" s="43"/>
    </row>
    <row r="340" ht="15.75" customHeight="1">
      <c r="A340" s="43"/>
    </row>
    <row r="341" ht="15.75" customHeight="1">
      <c r="A341" s="43"/>
    </row>
    <row r="342" ht="15.75" customHeight="1">
      <c r="A342" s="43"/>
    </row>
    <row r="343" ht="15.75" customHeight="1">
      <c r="A343" s="43"/>
    </row>
    <row r="344" ht="15.75" customHeight="1">
      <c r="A344" s="43"/>
    </row>
    <row r="345" ht="15.75" customHeight="1">
      <c r="A345" s="43"/>
    </row>
    <row r="346" ht="15.75" customHeight="1">
      <c r="A346" s="43"/>
    </row>
    <row r="347" ht="15.75" customHeight="1">
      <c r="A347" s="43"/>
    </row>
    <row r="348" ht="15.75" customHeight="1">
      <c r="A348" s="43"/>
    </row>
    <row r="349" ht="15.75" customHeight="1">
      <c r="A349" s="43"/>
    </row>
    <row r="350" ht="15.75" customHeight="1">
      <c r="A350" s="43"/>
    </row>
    <row r="351" ht="15.75" customHeight="1">
      <c r="A351" s="43"/>
    </row>
    <row r="352" ht="15.75" customHeight="1">
      <c r="A352" s="43"/>
    </row>
    <row r="353" ht="15.75" customHeight="1">
      <c r="A353" s="43"/>
    </row>
    <row r="354" ht="15.75" customHeight="1">
      <c r="A354" s="43"/>
    </row>
    <row r="355" ht="15.75" customHeight="1">
      <c r="A355" s="43"/>
    </row>
    <row r="356" ht="15.75" customHeight="1">
      <c r="A356" s="43"/>
    </row>
    <row r="357" ht="15.75" customHeight="1">
      <c r="A357" s="43"/>
    </row>
    <row r="358" ht="15.75" customHeight="1">
      <c r="A358" s="43"/>
    </row>
    <row r="359" ht="15.75" customHeight="1">
      <c r="A359" s="43"/>
    </row>
    <row r="360" ht="15.75" customHeight="1">
      <c r="A360" s="43"/>
    </row>
    <row r="361" ht="15.75" customHeight="1">
      <c r="A361" s="43"/>
    </row>
    <row r="362" ht="15.75" customHeight="1">
      <c r="A362" s="43"/>
    </row>
    <row r="363" ht="15.75" customHeight="1">
      <c r="A363" s="43"/>
    </row>
    <row r="364" ht="15.75" customHeight="1">
      <c r="A364" s="43"/>
    </row>
    <row r="365" ht="15.75" customHeight="1">
      <c r="A365" s="43"/>
    </row>
    <row r="366" ht="15.75" customHeight="1">
      <c r="A366" s="43"/>
    </row>
    <row r="367" ht="15.75" customHeight="1">
      <c r="A367" s="43"/>
    </row>
    <row r="368" ht="15.75" customHeight="1">
      <c r="A368" s="43"/>
    </row>
    <row r="369" ht="15.75" customHeight="1">
      <c r="A369" s="43"/>
    </row>
    <row r="370" ht="15.75" customHeight="1">
      <c r="A370" s="43"/>
    </row>
    <row r="371" ht="15.75" customHeight="1">
      <c r="A371" s="43"/>
    </row>
    <row r="372" ht="15.75" customHeight="1">
      <c r="A372" s="43"/>
    </row>
    <row r="373" ht="15.75" customHeight="1">
      <c r="A373" s="43"/>
    </row>
    <row r="374" ht="15.75" customHeight="1">
      <c r="A374" s="43"/>
    </row>
    <row r="375" ht="15.75" customHeight="1">
      <c r="A375" s="43"/>
    </row>
    <row r="376" ht="15.75" customHeight="1">
      <c r="A376" s="43"/>
    </row>
    <row r="377" ht="15.75" customHeight="1">
      <c r="A377" s="43"/>
    </row>
    <row r="378" ht="15.75" customHeight="1">
      <c r="A378" s="43"/>
    </row>
    <row r="379" ht="15.75" customHeight="1">
      <c r="A379" s="43"/>
    </row>
    <row r="380" ht="15.75" customHeight="1">
      <c r="A380" s="43"/>
    </row>
    <row r="381" ht="15.75" customHeight="1">
      <c r="A381" s="43"/>
    </row>
    <row r="382" ht="15.75" customHeight="1">
      <c r="A382" s="43"/>
    </row>
    <row r="383" ht="15.75" customHeight="1">
      <c r="A383" s="43"/>
    </row>
    <row r="384" ht="15.75" customHeight="1">
      <c r="A384" s="43"/>
    </row>
    <row r="385" ht="15.75" customHeight="1">
      <c r="A385" s="43"/>
    </row>
    <row r="386" ht="15.75" customHeight="1">
      <c r="A386" s="43"/>
    </row>
    <row r="387" ht="15.75" customHeight="1">
      <c r="A387" s="43"/>
    </row>
    <row r="388" ht="15.75" customHeight="1">
      <c r="A388" s="43"/>
    </row>
    <row r="389" ht="15.75" customHeight="1">
      <c r="A389" s="43"/>
    </row>
    <row r="390" ht="15.75" customHeight="1">
      <c r="A390" s="43"/>
    </row>
    <row r="391" ht="15.75" customHeight="1">
      <c r="A391" s="43"/>
    </row>
    <row r="392" ht="15.75" customHeight="1">
      <c r="A392" s="43"/>
    </row>
    <row r="393" ht="15.75" customHeight="1">
      <c r="A393" s="43"/>
    </row>
    <row r="394" ht="15.75" customHeight="1">
      <c r="A394" s="43"/>
    </row>
    <row r="395" ht="15.75" customHeight="1">
      <c r="A395" s="43"/>
    </row>
    <row r="396" ht="15.75" customHeight="1">
      <c r="A396" s="43"/>
    </row>
    <row r="397" ht="15.75" customHeight="1">
      <c r="A397" s="43"/>
    </row>
    <row r="398" ht="15.75" customHeight="1">
      <c r="A398" s="43"/>
    </row>
    <row r="399" ht="15.75" customHeight="1">
      <c r="A399" s="43"/>
    </row>
    <row r="400" ht="15.75" customHeight="1">
      <c r="A400" s="43"/>
    </row>
    <row r="401" ht="15.75" customHeight="1">
      <c r="A401" s="43"/>
    </row>
    <row r="402" ht="15.75" customHeight="1">
      <c r="A402" s="43"/>
    </row>
    <row r="403" ht="15.75" customHeight="1">
      <c r="A403" s="43"/>
    </row>
    <row r="404" ht="15.75" customHeight="1">
      <c r="A404" s="43"/>
    </row>
    <row r="405" ht="15.75" customHeight="1">
      <c r="A405" s="43"/>
    </row>
    <row r="406" ht="15.75" customHeight="1">
      <c r="A406" s="43"/>
    </row>
    <row r="407" ht="15.75" customHeight="1">
      <c r="A407" s="43"/>
    </row>
    <row r="408" ht="15.75" customHeight="1">
      <c r="A408" s="43"/>
    </row>
    <row r="409" ht="15.75" customHeight="1">
      <c r="A409" s="43"/>
    </row>
    <row r="410" ht="15.75" customHeight="1">
      <c r="A410" s="43"/>
    </row>
    <row r="411" ht="15.75" customHeight="1">
      <c r="A411" s="43"/>
    </row>
    <row r="412" ht="15.75" customHeight="1">
      <c r="A412" s="43"/>
    </row>
    <row r="413" ht="15.75" customHeight="1">
      <c r="A413" s="43"/>
    </row>
    <row r="414" ht="15.75" customHeight="1">
      <c r="A414" s="43"/>
    </row>
    <row r="415" ht="15.75" customHeight="1">
      <c r="A415" s="43"/>
    </row>
    <row r="416" ht="15.75" customHeight="1">
      <c r="A416" s="43"/>
    </row>
    <row r="417" ht="15.75" customHeight="1">
      <c r="A417" s="43"/>
    </row>
    <row r="418" ht="15.75" customHeight="1">
      <c r="A418" s="43"/>
    </row>
    <row r="419" ht="15.75" customHeight="1">
      <c r="A419" s="43"/>
    </row>
    <row r="420" ht="15.75" customHeight="1">
      <c r="A420" s="43"/>
    </row>
    <row r="421" ht="15.75" customHeight="1">
      <c r="A421" s="43"/>
    </row>
    <row r="422" ht="15.75" customHeight="1">
      <c r="A422" s="43"/>
    </row>
    <row r="423" ht="15.75" customHeight="1">
      <c r="A423" s="43"/>
    </row>
    <row r="424" ht="15.75" customHeight="1">
      <c r="A424" s="43"/>
    </row>
    <row r="425" ht="15.75" customHeight="1">
      <c r="A425" s="43"/>
    </row>
    <row r="426" ht="15.75" customHeight="1">
      <c r="A426" s="43"/>
    </row>
    <row r="427" ht="15.75" customHeight="1">
      <c r="A427" s="43"/>
    </row>
    <row r="428" ht="15.75" customHeight="1">
      <c r="A428" s="43"/>
    </row>
    <row r="429" ht="15.75" customHeight="1">
      <c r="A429" s="43"/>
    </row>
    <row r="430" ht="15.75" customHeight="1">
      <c r="A430" s="43"/>
    </row>
    <row r="431" ht="15.75" customHeight="1">
      <c r="A431" s="43"/>
    </row>
    <row r="432" ht="15.75" customHeight="1">
      <c r="A432" s="43"/>
    </row>
    <row r="433" ht="15.75" customHeight="1">
      <c r="A433" s="43"/>
    </row>
    <row r="434" ht="15.75" customHeight="1">
      <c r="A434" s="43"/>
    </row>
    <row r="435" ht="15.75" customHeight="1">
      <c r="A435" s="43"/>
    </row>
    <row r="436" ht="15.75" customHeight="1">
      <c r="A436" s="43"/>
    </row>
    <row r="437" ht="15.75" customHeight="1">
      <c r="A437" s="43"/>
    </row>
    <row r="438" ht="15.75" customHeight="1">
      <c r="A438" s="43"/>
    </row>
    <row r="439" ht="15.75" customHeight="1">
      <c r="A439" s="43"/>
    </row>
    <row r="440" ht="15.75" customHeight="1">
      <c r="A440" s="43"/>
    </row>
    <row r="441" ht="15.75" customHeight="1">
      <c r="A441" s="43"/>
    </row>
    <row r="442" ht="15.75" customHeight="1">
      <c r="A442" s="43"/>
    </row>
    <row r="443" ht="15.75" customHeight="1">
      <c r="A443" s="43"/>
    </row>
    <row r="444" ht="15.75" customHeight="1">
      <c r="A444" s="43"/>
    </row>
    <row r="445" ht="15.75" customHeight="1">
      <c r="A445" s="43"/>
    </row>
    <row r="446" ht="15.75" customHeight="1">
      <c r="A446" s="43"/>
    </row>
    <row r="447" ht="15.75" customHeight="1">
      <c r="A447" s="43"/>
    </row>
    <row r="448" ht="15.75" customHeight="1">
      <c r="A448" s="43"/>
    </row>
    <row r="449" ht="15.75" customHeight="1">
      <c r="A449" s="43"/>
    </row>
    <row r="450" ht="15.75" customHeight="1">
      <c r="A450" s="43"/>
    </row>
    <row r="451" ht="15.75" customHeight="1">
      <c r="A451" s="43"/>
    </row>
    <row r="452" ht="15.75" customHeight="1">
      <c r="A452" s="43"/>
    </row>
    <row r="453" ht="15.75" customHeight="1">
      <c r="A453" s="43"/>
    </row>
    <row r="454" ht="15.75" customHeight="1">
      <c r="A454" s="43"/>
    </row>
    <row r="455" ht="15.75" customHeight="1">
      <c r="A455" s="43"/>
    </row>
    <row r="456" ht="15.75" customHeight="1">
      <c r="A456" s="43"/>
    </row>
    <row r="457" ht="15.75" customHeight="1">
      <c r="A457" s="43"/>
    </row>
    <row r="458" ht="15.75" customHeight="1">
      <c r="A458" s="43"/>
    </row>
    <row r="459" ht="15.75" customHeight="1">
      <c r="A459" s="43"/>
    </row>
    <row r="460" ht="15.75" customHeight="1">
      <c r="A460" s="43"/>
    </row>
    <row r="461" ht="15.75" customHeight="1">
      <c r="A461" s="43"/>
    </row>
    <row r="462" ht="15.75" customHeight="1">
      <c r="A462" s="43"/>
    </row>
    <row r="463" ht="15.75" customHeight="1">
      <c r="A463" s="43"/>
    </row>
    <row r="464" ht="15.75" customHeight="1">
      <c r="A464" s="43"/>
    </row>
    <row r="465" ht="15.75" customHeight="1">
      <c r="A465" s="43"/>
    </row>
    <row r="466" ht="15.75" customHeight="1">
      <c r="A466" s="43"/>
    </row>
    <row r="467" ht="15.75" customHeight="1">
      <c r="A467" s="43"/>
    </row>
    <row r="468" ht="15.75" customHeight="1">
      <c r="A468" s="43"/>
    </row>
    <row r="469" ht="15.75" customHeight="1">
      <c r="A469" s="43"/>
    </row>
    <row r="470" ht="15.75" customHeight="1">
      <c r="A470" s="43"/>
    </row>
    <row r="471" ht="15.75" customHeight="1">
      <c r="A471" s="43"/>
    </row>
    <row r="472" ht="15.75" customHeight="1">
      <c r="A472" s="43"/>
    </row>
    <row r="473" ht="15.75" customHeight="1">
      <c r="A473" s="43"/>
    </row>
    <row r="474" ht="15.75" customHeight="1">
      <c r="A474" s="43"/>
    </row>
    <row r="475" ht="15.75" customHeight="1">
      <c r="A475" s="43"/>
    </row>
    <row r="476" ht="15.75" customHeight="1">
      <c r="A476" s="43"/>
    </row>
    <row r="477" ht="15.75" customHeight="1">
      <c r="A477" s="43"/>
    </row>
    <row r="478" ht="15.75" customHeight="1">
      <c r="A478" s="43"/>
    </row>
    <row r="479" ht="15.75" customHeight="1">
      <c r="A479" s="43"/>
    </row>
    <row r="480" ht="15.75" customHeight="1">
      <c r="A480" s="43"/>
    </row>
    <row r="481" ht="15.75" customHeight="1">
      <c r="A481" s="43"/>
    </row>
    <row r="482" ht="15.75" customHeight="1">
      <c r="A482" s="43"/>
    </row>
    <row r="483" ht="15.75" customHeight="1">
      <c r="A483" s="43"/>
    </row>
    <row r="484" ht="15.75" customHeight="1">
      <c r="A484" s="43"/>
    </row>
    <row r="485" ht="15.75" customHeight="1">
      <c r="A485" s="43"/>
    </row>
    <row r="486" ht="15.75" customHeight="1">
      <c r="A486" s="43"/>
    </row>
    <row r="487" ht="15.75" customHeight="1">
      <c r="A487" s="43"/>
    </row>
    <row r="488" ht="15.75" customHeight="1">
      <c r="A488" s="43"/>
    </row>
    <row r="489" ht="15.75" customHeight="1">
      <c r="A489" s="43"/>
    </row>
    <row r="490" ht="15.75" customHeight="1">
      <c r="A490" s="43"/>
    </row>
    <row r="491" ht="15.75" customHeight="1">
      <c r="A491" s="43"/>
    </row>
    <row r="492" ht="15.75" customHeight="1">
      <c r="A492" s="43"/>
    </row>
    <row r="493" ht="15.75" customHeight="1">
      <c r="A493" s="43"/>
    </row>
    <row r="494" ht="15.75" customHeight="1">
      <c r="A494" s="43"/>
    </row>
    <row r="495" ht="15.75" customHeight="1">
      <c r="A495" s="43"/>
    </row>
    <row r="496" ht="15.75" customHeight="1">
      <c r="A496" s="43"/>
    </row>
    <row r="497" ht="15.75" customHeight="1">
      <c r="A497" s="43"/>
    </row>
    <row r="498" ht="15.75" customHeight="1">
      <c r="A498" s="43"/>
    </row>
    <row r="499" ht="15.75" customHeight="1">
      <c r="A499" s="43"/>
    </row>
    <row r="500" ht="15.75" customHeight="1">
      <c r="A500" s="43"/>
    </row>
    <row r="501" ht="15.75" customHeight="1">
      <c r="A501" s="43"/>
    </row>
    <row r="502" ht="15.75" customHeight="1">
      <c r="A502" s="43"/>
    </row>
    <row r="503" ht="15.75" customHeight="1">
      <c r="A503" s="43"/>
    </row>
    <row r="504" ht="15.75" customHeight="1">
      <c r="A504" s="43"/>
    </row>
    <row r="505" ht="15.75" customHeight="1">
      <c r="A505" s="43"/>
    </row>
    <row r="506" ht="15.75" customHeight="1">
      <c r="A506" s="43"/>
    </row>
    <row r="507" ht="15.75" customHeight="1">
      <c r="A507" s="43"/>
    </row>
    <row r="508" ht="15.75" customHeight="1">
      <c r="A508" s="43"/>
    </row>
    <row r="509" ht="15.75" customHeight="1">
      <c r="A509" s="43"/>
    </row>
    <row r="510" ht="15.75" customHeight="1">
      <c r="A510" s="43"/>
    </row>
    <row r="511" ht="15.75" customHeight="1">
      <c r="A511" s="43"/>
    </row>
    <row r="512" ht="15.75" customHeight="1">
      <c r="A512" s="43"/>
    </row>
    <row r="513" ht="15.75" customHeight="1">
      <c r="A513" s="43"/>
    </row>
    <row r="514" ht="15.75" customHeight="1">
      <c r="A514" s="43"/>
    </row>
    <row r="515" ht="15.75" customHeight="1">
      <c r="A515" s="43"/>
    </row>
    <row r="516" ht="15.75" customHeight="1">
      <c r="A516" s="43"/>
    </row>
    <row r="517" ht="15.75" customHeight="1">
      <c r="A517" s="43"/>
    </row>
    <row r="518" ht="15.75" customHeight="1">
      <c r="A518" s="43"/>
    </row>
    <row r="519" ht="15.75" customHeight="1">
      <c r="A519" s="43"/>
    </row>
    <row r="520" ht="15.75" customHeight="1">
      <c r="A520" s="43"/>
    </row>
    <row r="521" ht="15.75" customHeight="1">
      <c r="A521" s="43"/>
    </row>
    <row r="522" ht="15.75" customHeight="1">
      <c r="A522" s="43"/>
    </row>
    <row r="523" ht="15.75" customHeight="1">
      <c r="A523" s="43"/>
    </row>
    <row r="524" ht="15.75" customHeight="1">
      <c r="A524" s="43"/>
    </row>
    <row r="525" ht="15.75" customHeight="1">
      <c r="A525" s="43"/>
    </row>
    <row r="526" ht="15.75" customHeight="1">
      <c r="A526" s="43"/>
    </row>
    <row r="527" ht="15.75" customHeight="1">
      <c r="A527" s="43"/>
    </row>
    <row r="528" ht="15.75" customHeight="1">
      <c r="A528" s="43"/>
    </row>
    <row r="529" ht="15.75" customHeight="1">
      <c r="A529" s="43"/>
    </row>
    <row r="530" ht="15.75" customHeight="1">
      <c r="A530" s="43"/>
    </row>
    <row r="531" ht="15.75" customHeight="1">
      <c r="A531" s="43"/>
    </row>
    <row r="532" ht="15.75" customHeight="1">
      <c r="A532" s="43"/>
    </row>
    <row r="533" ht="15.75" customHeight="1">
      <c r="A533" s="43"/>
    </row>
    <row r="534" ht="15.75" customHeight="1">
      <c r="A534" s="43"/>
    </row>
    <row r="535" ht="15.75" customHeight="1">
      <c r="A535" s="43"/>
    </row>
    <row r="536" ht="15.75" customHeight="1">
      <c r="A536" s="43"/>
    </row>
    <row r="537" ht="15.75" customHeight="1">
      <c r="A537" s="43"/>
    </row>
    <row r="538" ht="15.75" customHeight="1">
      <c r="A538" s="43"/>
    </row>
    <row r="539" ht="15.75" customHeight="1">
      <c r="A539" s="43"/>
    </row>
    <row r="540" ht="15.75" customHeight="1">
      <c r="A540" s="43"/>
    </row>
    <row r="541" ht="15.75" customHeight="1">
      <c r="A541" s="43"/>
    </row>
    <row r="542" ht="15.75" customHeight="1">
      <c r="A542" s="43"/>
    </row>
    <row r="543" ht="15.75" customHeight="1">
      <c r="A543" s="43"/>
    </row>
    <row r="544" ht="15.75" customHeight="1">
      <c r="A544" s="43"/>
    </row>
    <row r="545" ht="15.75" customHeight="1">
      <c r="A545" s="43"/>
    </row>
    <row r="546" ht="15.75" customHeight="1">
      <c r="A546" s="43"/>
    </row>
    <row r="547" ht="15.75" customHeight="1">
      <c r="A547" s="43"/>
    </row>
    <row r="548" ht="15.75" customHeight="1">
      <c r="A548" s="43"/>
    </row>
    <row r="549" ht="15.75" customHeight="1">
      <c r="A549" s="43"/>
    </row>
    <row r="550" ht="15.75" customHeight="1">
      <c r="A550" s="43"/>
    </row>
    <row r="551" ht="15.75" customHeight="1">
      <c r="A551" s="43"/>
    </row>
    <row r="552" ht="15.75" customHeight="1">
      <c r="A552" s="43"/>
    </row>
    <row r="553" ht="15.75" customHeight="1">
      <c r="A553" s="43"/>
    </row>
    <row r="554" ht="15.75" customHeight="1">
      <c r="A554" s="43"/>
    </row>
    <row r="555" ht="15.75" customHeight="1">
      <c r="A555" s="43"/>
    </row>
    <row r="556" ht="15.75" customHeight="1">
      <c r="A556" s="43"/>
    </row>
    <row r="557" ht="15.75" customHeight="1">
      <c r="A557" s="43"/>
    </row>
    <row r="558" ht="15.75" customHeight="1">
      <c r="A558" s="43"/>
    </row>
    <row r="559" ht="15.75" customHeight="1">
      <c r="A559" s="43"/>
    </row>
    <row r="560" ht="15.75" customHeight="1">
      <c r="A560" s="43"/>
    </row>
    <row r="561" ht="15.75" customHeight="1">
      <c r="A561" s="43"/>
    </row>
    <row r="562" ht="15.75" customHeight="1">
      <c r="A562" s="43"/>
    </row>
    <row r="563" ht="15.75" customHeight="1">
      <c r="A563" s="43"/>
    </row>
    <row r="564" ht="15.75" customHeight="1">
      <c r="A564" s="43"/>
    </row>
    <row r="565" ht="15.75" customHeight="1">
      <c r="A565" s="43"/>
    </row>
    <row r="566" ht="15.75" customHeight="1">
      <c r="A566" s="43"/>
    </row>
    <row r="567" ht="15.75" customHeight="1">
      <c r="A567" s="43"/>
    </row>
    <row r="568" ht="15.75" customHeight="1">
      <c r="A568" s="43"/>
    </row>
    <row r="569" ht="15.75" customHeight="1">
      <c r="A569" s="43"/>
    </row>
    <row r="570" ht="15.75" customHeight="1">
      <c r="A570" s="43"/>
    </row>
    <row r="571" ht="15.75" customHeight="1">
      <c r="A571" s="43"/>
    </row>
    <row r="572" ht="15.75" customHeight="1">
      <c r="A572" s="43"/>
    </row>
    <row r="573" ht="15.75" customHeight="1">
      <c r="A573" s="43"/>
    </row>
    <row r="574" ht="15.75" customHeight="1">
      <c r="A574" s="43"/>
    </row>
    <row r="575" ht="15.75" customHeight="1">
      <c r="A575" s="43"/>
    </row>
    <row r="576" ht="15.75" customHeight="1">
      <c r="A576" s="43"/>
    </row>
    <row r="577" ht="15.75" customHeight="1">
      <c r="A577" s="43"/>
    </row>
    <row r="578" ht="15.75" customHeight="1">
      <c r="A578" s="43"/>
    </row>
    <row r="579" ht="15.75" customHeight="1">
      <c r="A579" s="43"/>
    </row>
    <row r="580" ht="15.75" customHeight="1">
      <c r="A580" s="43"/>
    </row>
    <row r="581" ht="15.75" customHeight="1">
      <c r="A581" s="43"/>
    </row>
    <row r="582" ht="15.75" customHeight="1">
      <c r="A582" s="43"/>
    </row>
    <row r="583" ht="15.75" customHeight="1">
      <c r="A583" s="43"/>
    </row>
    <row r="584" ht="15.75" customHeight="1">
      <c r="A584" s="43"/>
    </row>
    <row r="585" ht="15.75" customHeight="1">
      <c r="A585" s="43"/>
    </row>
    <row r="586" ht="15.75" customHeight="1">
      <c r="A586" s="43"/>
    </row>
    <row r="587" ht="15.75" customHeight="1">
      <c r="A587" s="43"/>
    </row>
    <row r="588" ht="15.75" customHeight="1">
      <c r="A588" s="43"/>
    </row>
    <row r="589" ht="15.75" customHeight="1">
      <c r="A589" s="43"/>
    </row>
    <row r="590" ht="15.75" customHeight="1">
      <c r="A590" s="43"/>
    </row>
    <row r="591" ht="15.75" customHeight="1">
      <c r="A591" s="43"/>
    </row>
    <row r="592" ht="15.75" customHeight="1">
      <c r="A592" s="43"/>
    </row>
    <row r="593" ht="15.75" customHeight="1">
      <c r="A593" s="43"/>
    </row>
    <row r="594" ht="15.75" customHeight="1">
      <c r="A594" s="43"/>
    </row>
    <row r="595" ht="15.75" customHeight="1">
      <c r="A595" s="43"/>
    </row>
    <row r="596" ht="15.75" customHeight="1">
      <c r="A596" s="43"/>
    </row>
    <row r="597" ht="15.75" customHeight="1">
      <c r="A597" s="43"/>
    </row>
    <row r="598" ht="15.75" customHeight="1">
      <c r="A598" s="43"/>
    </row>
    <row r="599" ht="15.75" customHeight="1">
      <c r="A599" s="43"/>
    </row>
    <row r="600" ht="15.75" customHeight="1">
      <c r="A600" s="43"/>
    </row>
    <row r="601" ht="15.75" customHeight="1">
      <c r="A601" s="43"/>
    </row>
    <row r="602" ht="15.75" customHeight="1">
      <c r="A602" s="43"/>
    </row>
    <row r="603" ht="15.75" customHeight="1">
      <c r="A603" s="43"/>
    </row>
    <row r="604" ht="15.75" customHeight="1">
      <c r="A604" s="43"/>
    </row>
    <row r="605" ht="15.75" customHeight="1">
      <c r="A605" s="43"/>
    </row>
    <row r="606" ht="15.75" customHeight="1">
      <c r="A606" s="43"/>
    </row>
    <row r="607" ht="15.75" customHeight="1">
      <c r="A607" s="43"/>
    </row>
    <row r="608" ht="15.75" customHeight="1">
      <c r="A608" s="43"/>
    </row>
    <row r="609" ht="15.75" customHeight="1">
      <c r="A609" s="43"/>
    </row>
    <row r="610" ht="15.75" customHeight="1">
      <c r="A610" s="43"/>
    </row>
    <row r="611" ht="15.75" customHeight="1">
      <c r="A611" s="43"/>
    </row>
    <row r="612" ht="15.75" customHeight="1">
      <c r="A612" s="43"/>
    </row>
    <row r="613" ht="15.75" customHeight="1">
      <c r="A613" s="43"/>
    </row>
    <row r="614" ht="15.75" customHeight="1">
      <c r="A614" s="43"/>
    </row>
    <row r="615" ht="15.75" customHeight="1">
      <c r="A615" s="43"/>
    </row>
    <row r="616" ht="15.75" customHeight="1">
      <c r="A616" s="43"/>
    </row>
    <row r="617" ht="15.75" customHeight="1">
      <c r="A617" s="43"/>
    </row>
    <row r="618" ht="15.75" customHeight="1">
      <c r="A618" s="43"/>
    </row>
    <row r="619" ht="15.75" customHeight="1">
      <c r="A619" s="43"/>
    </row>
    <row r="620" ht="15.75" customHeight="1">
      <c r="A620" s="43"/>
    </row>
    <row r="621" ht="15.75" customHeight="1">
      <c r="A621" s="43"/>
    </row>
    <row r="622" ht="15.75" customHeight="1">
      <c r="A622" s="43"/>
    </row>
    <row r="623" ht="15.75" customHeight="1">
      <c r="A623" s="43"/>
    </row>
    <row r="624" ht="15.75" customHeight="1">
      <c r="A624" s="43"/>
    </row>
    <row r="625" ht="15.75" customHeight="1">
      <c r="A625" s="43"/>
    </row>
    <row r="626" ht="15.75" customHeight="1">
      <c r="A626" s="43"/>
    </row>
    <row r="627" ht="15.75" customHeight="1">
      <c r="A627" s="43"/>
    </row>
    <row r="628" ht="15.75" customHeight="1">
      <c r="A628" s="43"/>
    </row>
    <row r="629" ht="15.75" customHeight="1">
      <c r="A629" s="43"/>
    </row>
    <row r="630" ht="15.75" customHeight="1">
      <c r="A630" s="43"/>
    </row>
    <row r="631" ht="15.75" customHeight="1">
      <c r="A631" s="43"/>
    </row>
    <row r="632" ht="15.75" customHeight="1">
      <c r="A632" s="43"/>
    </row>
    <row r="633" ht="15.75" customHeight="1">
      <c r="A633" s="43"/>
    </row>
    <row r="634" ht="15.75" customHeight="1">
      <c r="A634" s="43"/>
    </row>
    <row r="635" ht="15.75" customHeight="1">
      <c r="A635" s="43"/>
    </row>
    <row r="636" ht="15.75" customHeight="1">
      <c r="A636" s="43"/>
    </row>
    <row r="637" ht="15.75" customHeight="1">
      <c r="A637" s="43"/>
    </row>
    <row r="638" ht="15.75" customHeight="1">
      <c r="A638" s="43"/>
    </row>
    <row r="639" ht="15.75" customHeight="1">
      <c r="A639" s="43"/>
    </row>
    <row r="640" ht="15.75" customHeight="1">
      <c r="A640" s="43"/>
    </row>
    <row r="641" ht="15.75" customHeight="1">
      <c r="A641" s="43"/>
    </row>
    <row r="642" ht="15.75" customHeight="1">
      <c r="A642" s="43"/>
    </row>
    <row r="643" ht="15.75" customHeight="1">
      <c r="A643" s="43"/>
    </row>
    <row r="644" ht="15.75" customHeight="1">
      <c r="A644" s="43"/>
    </row>
    <row r="645" ht="15.75" customHeight="1">
      <c r="A645" s="43"/>
    </row>
    <row r="646" ht="15.75" customHeight="1">
      <c r="A646" s="43"/>
    </row>
    <row r="647" ht="15.75" customHeight="1">
      <c r="A647" s="43"/>
    </row>
    <row r="648" ht="15.75" customHeight="1">
      <c r="A648" s="43"/>
    </row>
    <row r="649" ht="15.75" customHeight="1">
      <c r="A649" s="43"/>
    </row>
    <row r="650" ht="15.75" customHeight="1">
      <c r="A650" s="43"/>
    </row>
    <row r="651" ht="15.75" customHeight="1">
      <c r="A651" s="43"/>
    </row>
    <row r="652" ht="15.75" customHeight="1">
      <c r="A652" s="43"/>
    </row>
    <row r="653" ht="15.75" customHeight="1">
      <c r="A653" s="43"/>
    </row>
    <row r="654" ht="15.75" customHeight="1">
      <c r="A654" s="43"/>
    </row>
    <row r="655" ht="15.75" customHeight="1">
      <c r="A655" s="43"/>
    </row>
    <row r="656" ht="15.75" customHeight="1">
      <c r="A656" s="43"/>
    </row>
    <row r="657" ht="15.75" customHeight="1">
      <c r="A657" s="43"/>
    </row>
    <row r="658" ht="15.75" customHeight="1">
      <c r="A658" s="43"/>
    </row>
    <row r="659" ht="15.75" customHeight="1">
      <c r="A659" s="43"/>
    </row>
    <row r="660" ht="15.75" customHeight="1">
      <c r="A660" s="43"/>
    </row>
    <row r="661" ht="15.75" customHeight="1">
      <c r="A661" s="43"/>
    </row>
    <row r="662" ht="15.75" customHeight="1">
      <c r="A662" s="43"/>
    </row>
    <row r="663" ht="15.75" customHeight="1">
      <c r="A663" s="43"/>
    </row>
    <row r="664" ht="15.75" customHeight="1">
      <c r="A664" s="43"/>
    </row>
    <row r="665" ht="15.75" customHeight="1">
      <c r="A665" s="43"/>
    </row>
    <row r="666" ht="15.75" customHeight="1">
      <c r="A666" s="43"/>
    </row>
    <row r="667" ht="15.75" customHeight="1">
      <c r="A667" s="43"/>
    </row>
    <row r="668" ht="15.75" customHeight="1">
      <c r="A668" s="43"/>
    </row>
    <row r="669" ht="15.75" customHeight="1">
      <c r="A669" s="43"/>
    </row>
    <row r="670" ht="15.75" customHeight="1">
      <c r="A670" s="43"/>
    </row>
    <row r="671" ht="15.75" customHeight="1">
      <c r="A671" s="43"/>
    </row>
    <row r="672" ht="15.75" customHeight="1">
      <c r="A672" s="43"/>
    </row>
    <row r="673" ht="15.75" customHeight="1">
      <c r="A673" s="43"/>
    </row>
    <row r="674" ht="15.75" customHeight="1">
      <c r="A674" s="43"/>
    </row>
    <row r="675" ht="15.75" customHeight="1">
      <c r="A675" s="43"/>
    </row>
    <row r="676" ht="15.75" customHeight="1">
      <c r="A676" s="43"/>
    </row>
    <row r="677" ht="15.75" customHeight="1">
      <c r="A677" s="43"/>
    </row>
    <row r="678" ht="15.75" customHeight="1">
      <c r="A678" s="43"/>
    </row>
    <row r="679" ht="15.75" customHeight="1">
      <c r="A679" s="43"/>
    </row>
    <row r="680" ht="15.75" customHeight="1">
      <c r="A680" s="43"/>
    </row>
    <row r="681" ht="15.75" customHeight="1">
      <c r="A681" s="43"/>
    </row>
    <row r="682" ht="15.75" customHeight="1">
      <c r="A682" s="43"/>
    </row>
    <row r="683" ht="15.75" customHeight="1">
      <c r="A683" s="43"/>
    </row>
    <row r="684" ht="15.75" customHeight="1">
      <c r="A684" s="43"/>
    </row>
    <row r="685" ht="15.75" customHeight="1">
      <c r="A685" s="43"/>
    </row>
    <row r="686" ht="15.75" customHeight="1">
      <c r="A686" s="43"/>
    </row>
    <row r="687" ht="15.75" customHeight="1">
      <c r="A687" s="43"/>
    </row>
    <row r="688" ht="15.75" customHeight="1">
      <c r="A688" s="43"/>
    </row>
    <row r="689" ht="15.75" customHeight="1">
      <c r="A689" s="43"/>
    </row>
    <row r="690" ht="15.75" customHeight="1">
      <c r="A690" s="43"/>
    </row>
    <row r="691" ht="15.75" customHeight="1">
      <c r="A691" s="43"/>
    </row>
    <row r="692" ht="15.75" customHeight="1">
      <c r="A692" s="43"/>
    </row>
    <row r="693" ht="15.75" customHeight="1">
      <c r="A693" s="43"/>
    </row>
    <row r="694" ht="15.75" customHeight="1">
      <c r="A694" s="43"/>
    </row>
    <row r="695" ht="15.75" customHeight="1">
      <c r="A695" s="43"/>
    </row>
    <row r="696" ht="15.75" customHeight="1">
      <c r="A696" s="43"/>
    </row>
    <row r="697" ht="15.75" customHeight="1">
      <c r="A697" s="43"/>
    </row>
    <row r="698" ht="15.75" customHeight="1">
      <c r="A698" s="43"/>
    </row>
    <row r="699" ht="15.75" customHeight="1">
      <c r="A699" s="43"/>
    </row>
    <row r="700" ht="15.75" customHeight="1">
      <c r="A700" s="43"/>
    </row>
    <row r="701" ht="15.75" customHeight="1">
      <c r="A701" s="43"/>
    </row>
    <row r="702" ht="15.75" customHeight="1">
      <c r="A702" s="43"/>
    </row>
    <row r="703" ht="15.75" customHeight="1">
      <c r="A703" s="43"/>
    </row>
    <row r="704" ht="15.75" customHeight="1">
      <c r="A704" s="43"/>
    </row>
    <row r="705" ht="15.75" customHeight="1">
      <c r="A705" s="43"/>
    </row>
    <row r="706" ht="15.75" customHeight="1">
      <c r="A706" s="43"/>
    </row>
    <row r="707" ht="15.75" customHeight="1">
      <c r="A707" s="43"/>
    </row>
    <row r="708" ht="15.75" customHeight="1">
      <c r="A708" s="43"/>
    </row>
    <row r="709" ht="15.75" customHeight="1">
      <c r="A709" s="43"/>
    </row>
    <row r="710" ht="15.75" customHeight="1">
      <c r="A710" s="43"/>
    </row>
    <row r="711" ht="15.75" customHeight="1">
      <c r="A711" s="43"/>
    </row>
    <row r="712" ht="15.75" customHeight="1">
      <c r="A712" s="43"/>
    </row>
    <row r="713" ht="15.75" customHeight="1">
      <c r="A713" s="43"/>
    </row>
    <row r="714" ht="15.75" customHeight="1">
      <c r="A714" s="43"/>
    </row>
    <row r="715" ht="15.75" customHeight="1">
      <c r="A715" s="43"/>
    </row>
    <row r="716" ht="15.75" customHeight="1">
      <c r="A716" s="43"/>
    </row>
    <row r="717" ht="15.75" customHeight="1">
      <c r="A717" s="43"/>
    </row>
    <row r="718" ht="15.75" customHeight="1">
      <c r="A718" s="43"/>
    </row>
    <row r="719" ht="15.75" customHeight="1">
      <c r="A719" s="43"/>
    </row>
    <row r="720" ht="15.75" customHeight="1">
      <c r="A720" s="43"/>
    </row>
    <row r="721" ht="15.75" customHeight="1">
      <c r="A721" s="43"/>
    </row>
    <row r="722" ht="15.75" customHeight="1">
      <c r="A722" s="43"/>
    </row>
    <row r="723" ht="15.75" customHeight="1">
      <c r="A723" s="43"/>
    </row>
    <row r="724" ht="15.75" customHeight="1">
      <c r="A724" s="43"/>
    </row>
    <row r="725" ht="15.75" customHeight="1">
      <c r="A725" s="43"/>
    </row>
    <row r="726" ht="15.75" customHeight="1">
      <c r="A726" s="43"/>
    </row>
    <row r="727" ht="15.75" customHeight="1">
      <c r="A727" s="43"/>
    </row>
    <row r="728" ht="15.75" customHeight="1">
      <c r="A728" s="43"/>
    </row>
    <row r="729" ht="15.75" customHeight="1">
      <c r="A729" s="43"/>
    </row>
    <row r="730" ht="15.75" customHeight="1">
      <c r="A730" s="43"/>
    </row>
    <row r="731" ht="15.75" customHeight="1">
      <c r="A731" s="43"/>
    </row>
    <row r="732" ht="15.75" customHeight="1">
      <c r="A732" s="43"/>
    </row>
    <row r="733" ht="15.75" customHeight="1">
      <c r="A733" s="43"/>
    </row>
    <row r="734" ht="15.75" customHeight="1">
      <c r="A734" s="43"/>
    </row>
    <row r="735" ht="15.75" customHeight="1">
      <c r="A735" s="43"/>
    </row>
    <row r="736" ht="15.75" customHeight="1">
      <c r="A736" s="43"/>
    </row>
    <row r="737" ht="15.75" customHeight="1">
      <c r="A737" s="43"/>
    </row>
    <row r="738" ht="15.75" customHeight="1">
      <c r="A738" s="43"/>
    </row>
    <row r="739" ht="15.75" customHeight="1">
      <c r="A739" s="43"/>
    </row>
    <row r="740" ht="15.75" customHeight="1">
      <c r="A740" s="43"/>
    </row>
    <row r="741" ht="15.75" customHeight="1">
      <c r="A741" s="43"/>
    </row>
    <row r="742" ht="15.75" customHeight="1">
      <c r="A742" s="43"/>
    </row>
    <row r="743" ht="15.75" customHeight="1">
      <c r="A743" s="43"/>
    </row>
    <row r="744" ht="15.75" customHeight="1">
      <c r="A744" s="43"/>
    </row>
    <row r="745" ht="15.75" customHeight="1">
      <c r="A745" s="43"/>
    </row>
    <row r="746" ht="15.75" customHeight="1">
      <c r="A746" s="43"/>
    </row>
    <row r="747" ht="15.75" customHeight="1">
      <c r="A747" s="43"/>
    </row>
    <row r="748" ht="15.75" customHeight="1">
      <c r="A748" s="43"/>
    </row>
    <row r="749" ht="15.75" customHeight="1">
      <c r="A749" s="43"/>
    </row>
    <row r="750" ht="15.75" customHeight="1">
      <c r="A750" s="43"/>
    </row>
    <row r="751" ht="15.75" customHeight="1">
      <c r="A751" s="43"/>
    </row>
    <row r="752" ht="15.75" customHeight="1">
      <c r="A752" s="43"/>
    </row>
    <row r="753" ht="15.75" customHeight="1">
      <c r="A753" s="43"/>
    </row>
    <row r="754" ht="15.75" customHeight="1">
      <c r="A754" s="43"/>
    </row>
    <row r="755" ht="15.75" customHeight="1">
      <c r="A755" s="43"/>
    </row>
    <row r="756" ht="15.75" customHeight="1">
      <c r="A756" s="43"/>
    </row>
    <row r="757" ht="15.75" customHeight="1">
      <c r="A757" s="43"/>
    </row>
    <row r="758" ht="15.75" customHeight="1">
      <c r="A758" s="43"/>
    </row>
    <row r="759" ht="15.75" customHeight="1">
      <c r="A759" s="43"/>
    </row>
    <row r="760" ht="15.75" customHeight="1">
      <c r="A760" s="43"/>
    </row>
    <row r="761" ht="15.75" customHeight="1">
      <c r="A761" s="43"/>
    </row>
    <row r="762" ht="15.75" customHeight="1">
      <c r="A762" s="43"/>
    </row>
    <row r="763" ht="15.75" customHeight="1">
      <c r="A763" s="43"/>
    </row>
    <row r="764" ht="15.75" customHeight="1">
      <c r="A764" s="43"/>
    </row>
    <row r="765" ht="15.75" customHeight="1">
      <c r="A765" s="43"/>
    </row>
    <row r="766" ht="15.75" customHeight="1">
      <c r="A766" s="43"/>
    </row>
    <row r="767" ht="15.75" customHeight="1">
      <c r="A767" s="43"/>
    </row>
    <row r="768" ht="15.75" customHeight="1">
      <c r="A768" s="43"/>
    </row>
    <row r="769" ht="15.75" customHeight="1">
      <c r="A769" s="43"/>
    </row>
    <row r="770" ht="15.75" customHeight="1">
      <c r="A770" s="43"/>
    </row>
    <row r="771" ht="15.75" customHeight="1">
      <c r="A771" s="43"/>
    </row>
    <row r="772" ht="15.75" customHeight="1">
      <c r="A772" s="43"/>
    </row>
    <row r="773" ht="15.75" customHeight="1">
      <c r="A773" s="43"/>
    </row>
    <row r="774" ht="15.75" customHeight="1">
      <c r="A774" s="43"/>
    </row>
    <row r="775" ht="15.75" customHeight="1">
      <c r="A775" s="43"/>
    </row>
    <row r="776" ht="15.75" customHeight="1">
      <c r="A776" s="43"/>
    </row>
    <row r="777" ht="15.75" customHeight="1">
      <c r="A777" s="43"/>
    </row>
    <row r="778" ht="15.75" customHeight="1">
      <c r="A778" s="43"/>
    </row>
    <row r="779" ht="15.75" customHeight="1">
      <c r="A779" s="43"/>
    </row>
    <row r="780" ht="15.75" customHeight="1">
      <c r="A780" s="43"/>
    </row>
    <row r="781" ht="15.75" customHeight="1">
      <c r="A781" s="43"/>
    </row>
    <row r="782" ht="15.75" customHeight="1">
      <c r="A782" s="43"/>
    </row>
    <row r="783" ht="15.75" customHeight="1">
      <c r="A783" s="43"/>
    </row>
    <row r="784" ht="15.75" customHeight="1">
      <c r="A784" s="43"/>
    </row>
    <row r="785" ht="15.75" customHeight="1">
      <c r="A785" s="43"/>
    </row>
    <row r="786" ht="15.75" customHeight="1">
      <c r="A786" s="43"/>
    </row>
    <row r="787" ht="15.75" customHeight="1">
      <c r="A787" s="43"/>
    </row>
    <row r="788" ht="15.75" customHeight="1">
      <c r="A788" s="43"/>
    </row>
    <row r="789" ht="15.75" customHeight="1">
      <c r="A789" s="43"/>
    </row>
    <row r="790" ht="15.75" customHeight="1">
      <c r="A790" s="43"/>
    </row>
    <row r="791" ht="15.75" customHeight="1">
      <c r="A791" s="43"/>
    </row>
    <row r="792" ht="15.75" customHeight="1">
      <c r="A792" s="43"/>
    </row>
    <row r="793" ht="15.75" customHeight="1">
      <c r="A793" s="43"/>
    </row>
    <row r="794" ht="15.75" customHeight="1">
      <c r="A794" s="43"/>
    </row>
    <row r="795" ht="15.75" customHeight="1">
      <c r="A795" s="43"/>
    </row>
    <row r="796" ht="15.75" customHeight="1">
      <c r="A796" s="43"/>
    </row>
    <row r="797" ht="15.75" customHeight="1">
      <c r="A797" s="43"/>
    </row>
    <row r="798" ht="15.75" customHeight="1">
      <c r="A798" s="43"/>
    </row>
    <row r="799" ht="15.75" customHeight="1">
      <c r="A799" s="43"/>
    </row>
    <row r="800" ht="15.75" customHeight="1">
      <c r="A800" s="43"/>
    </row>
    <row r="801" ht="15.75" customHeight="1">
      <c r="A801" s="43"/>
    </row>
    <row r="802" ht="15.75" customHeight="1">
      <c r="A802" s="43"/>
    </row>
    <row r="803" ht="15.75" customHeight="1">
      <c r="A803" s="43"/>
    </row>
    <row r="804" ht="15.75" customHeight="1">
      <c r="A804" s="43"/>
    </row>
    <row r="805" ht="15.75" customHeight="1">
      <c r="A805" s="43"/>
    </row>
    <row r="806" ht="15.75" customHeight="1">
      <c r="A806" s="43"/>
    </row>
    <row r="807" ht="15.75" customHeight="1">
      <c r="A807" s="43"/>
    </row>
    <row r="808" ht="15.75" customHeight="1">
      <c r="A808" s="43"/>
    </row>
    <row r="809" ht="15.75" customHeight="1">
      <c r="A809" s="43"/>
    </row>
    <row r="810" ht="15.75" customHeight="1">
      <c r="A810" s="43"/>
    </row>
    <row r="811" ht="15.75" customHeight="1">
      <c r="A811" s="43"/>
    </row>
    <row r="812" ht="15.75" customHeight="1">
      <c r="A812" s="43"/>
    </row>
    <row r="813" ht="15.75" customHeight="1">
      <c r="A813" s="43"/>
    </row>
    <row r="814" ht="15.75" customHeight="1">
      <c r="A814" s="43"/>
    </row>
    <row r="815" ht="15.75" customHeight="1">
      <c r="A815" s="43"/>
    </row>
    <row r="816" ht="15.75" customHeight="1">
      <c r="A816" s="43"/>
    </row>
    <row r="817" ht="15.75" customHeight="1">
      <c r="A817" s="43"/>
    </row>
    <row r="818" ht="15.75" customHeight="1">
      <c r="A818" s="43"/>
    </row>
    <row r="819" ht="15.75" customHeight="1">
      <c r="A819" s="43"/>
    </row>
    <row r="820" ht="15.75" customHeight="1">
      <c r="A820" s="43"/>
    </row>
    <row r="821" ht="15.75" customHeight="1">
      <c r="A821" s="43"/>
    </row>
    <row r="822" ht="15.75" customHeight="1">
      <c r="A822" s="43"/>
    </row>
    <row r="823" ht="15.75" customHeight="1">
      <c r="A823" s="43"/>
    </row>
    <row r="824" ht="15.75" customHeight="1">
      <c r="A824" s="43"/>
    </row>
    <row r="825" ht="15.75" customHeight="1">
      <c r="A825" s="43"/>
    </row>
    <row r="826" ht="15.75" customHeight="1">
      <c r="A826" s="43"/>
    </row>
    <row r="827" ht="15.75" customHeight="1">
      <c r="A827" s="43"/>
    </row>
    <row r="828" ht="15.75" customHeight="1">
      <c r="A828" s="43"/>
    </row>
    <row r="829" ht="15.75" customHeight="1">
      <c r="A829" s="43"/>
    </row>
    <row r="830" ht="15.75" customHeight="1">
      <c r="A830" s="43"/>
    </row>
    <row r="831" ht="15.75" customHeight="1">
      <c r="A831" s="43"/>
    </row>
    <row r="832" ht="15.75" customHeight="1">
      <c r="A832" s="43"/>
    </row>
    <row r="833" ht="15.75" customHeight="1">
      <c r="A833" s="43"/>
    </row>
    <row r="834" ht="15.75" customHeight="1">
      <c r="A834" s="43"/>
    </row>
    <row r="835" ht="15.75" customHeight="1">
      <c r="A835" s="43"/>
    </row>
    <row r="836" ht="15.75" customHeight="1">
      <c r="A836" s="43"/>
    </row>
    <row r="837" ht="15.75" customHeight="1">
      <c r="A837" s="43"/>
    </row>
    <row r="838" ht="15.75" customHeight="1">
      <c r="A838" s="43"/>
    </row>
    <row r="839" ht="15.75" customHeight="1">
      <c r="A839" s="43"/>
    </row>
    <row r="840" ht="15.75" customHeight="1">
      <c r="A840" s="43"/>
    </row>
    <row r="841" ht="15.75" customHeight="1">
      <c r="A841" s="43"/>
    </row>
    <row r="842" ht="15.75" customHeight="1">
      <c r="A842" s="43"/>
    </row>
    <row r="843" ht="15.75" customHeight="1">
      <c r="A843" s="43"/>
    </row>
    <row r="844" ht="15.75" customHeight="1">
      <c r="A844" s="43"/>
    </row>
    <row r="845" ht="15.75" customHeight="1">
      <c r="A845" s="43"/>
    </row>
    <row r="846" ht="15.75" customHeight="1">
      <c r="A846" s="43"/>
    </row>
    <row r="847" ht="15.75" customHeight="1">
      <c r="A847" s="43"/>
    </row>
    <row r="848" ht="15.75" customHeight="1">
      <c r="A848" s="43"/>
    </row>
    <row r="849" ht="15.75" customHeight="1">
      <c r="A849" s="43"/>
    </row>
    <row r="850" ht="15.75" customHeight="1">
      <c r="A850" s="43"/>
    </row>
    <row r="851" ht="15.75" customHeight="1">
      <c r="A851" s="43"/>
    </row>
    <row r="852" ht="15.75" customHeight="1">
      <c r="A852" s="43"/>
    </row>
    <row r="853" ht="15.75" customHeight="1">
      <c r="A853" s="43"/>
    </row>
    <row r="854" ht="15.75" customHeight="1">
      <c r="A854" s="43"/>
    </row>
    <row r="855" ht="15.75" customHeight="1">
      <c r="A855" s="43"/>
    </row>
    <row r="856" ht="15.75" customHeight="1">
      <c r="A856" s="43"/>
    </row>
    <row r="857" ht="15.75" customHeight="1">
      <c r="A857" s="43"/>
    </row>
    <row r="858" ht="15.75" customHeight="1">
      <c r="A858" s="43"/>
    </row>
    <row r="859" ht="15.75" customHeight="1">
      <c r="A859" s="43"/>
    </row>
    <row r="860" ht="15.75" customHeight="1">
      <c r="A860" s="43"/>
    </row>
    <row r="861" ht="15.75" customHeight="1">
      <c r="A861" s="43"/>
    </row>
    <row r="862" ht="15.75" customHeight="1">
      <c r="A862" s="43"/>
    </row>
    <row r="863" ht="15.75" customHeight="1">
      <c r="A863" s="43"/>
    </row>
    <row r="864" ht="15.75" customHeight="1">
      <c r="A864" s="43"/>
    </row>
    <row r="865" ht="15.75" customHeight="1">
      <c r="A865" s="43"/>
    </row>
    <row r="866" ht="15.75" customHeight="1">
      <c r="A866" s="43"/>
    </row>
    <row r="867" ht="15.75" customHeight="1">
      <c r="A867" s="43"/>
    </row>
    <row r="868" ht="15.75" customHeight="1">
      <c r="A868" s="43"/>
    </row>
    <row r="869" ht="15.75" customHeight="1">
      <c r="A869" s="43"/>
    </row>
    <row r="870" ht="15.75" customHeight="1">
      <c r="A870" s="43"/>
    </row>
    <row r="871" ht="15.75" customHeight="1">
      <c r="A871" s="43"/>
    </row>
    <row r="872" ht="15.75" customHeight="1">
      <c r="A872" s="43"/>
    </row>
    <row r="873" ht="15.75" customHeight="1">
      <c r="A873" s="43"/>
    </row>
    <row r="874" ht="15.75" customHeight="1">
      <c r="A874" s="43"/>
    </row>
    <row r="875" ht="15.75" customHeight="1">
      <c r="A875" s="43"/>
    </row>
    <row r="876" ht="15.75" customHeight="1">
      <c r="A876" s="43"/>
    </row>
    <row r="877" ht="15.75" customHeight="1">
      <c r="A877" s="43"/>
    </row>
    <row r="878" ht="15.75" customHeight="1">
      <c r="A878" s="43"/>
    </row>
    <row r="879" ht="15.75" customHeight="1">
      <c r="A879" s="43"/>
    </row>
    <row r="880" ht="15.75" customHeight="1">
      <c r="A880" s="43"/>
    </row>
    <row r="881" ht="15.75" customHeight="1">
      <c r="A881" s="43"/>
    </row>
    <row r="882" ht="15.75" customHeight="1">
      <c r="A882" s="43"/>
    </row>
    <row r="883" ht="15.75" customHeight="1">
      <c r="A883" s="43"/>
    </row>
    <row r="884" ht="15.75" customHeight="1">
      <c r="A884" s="43"/>
    </row>
    <row r="885" ht="15.75" customHeight="1">
      <c r="A885" s="43"/>
    </row>
    <row r="886" ht="15.75" customHeight="1">
      <c r="A886" s="43"/>
    </row>
    <row r="887" ht="15.75" customHeight="1">
      <c r="A887" s="43"/>
    </row>
    <row r="888" ht="15.75" customHeight="1">
      <c r="A888" s="43"/>
    </row>
    <row r="889" ht="15.75" customHeight="1">
      <c r="A889" s="43"/>
    </row>
    <row r="890" ht="15.75" customHeight="1">
      <c r="A890" s="43"/>
    </row>
    <row r="891" ht="15.75" customHeight="1">
      <c r="A891" s="43"/>
    </row>
    <row r="892" ht="15.75" customHeight="1">
      <c r="A892" s="43"/>
    </row>
    <row r="893" ht="15.75" customHeight="1">
      <c r="A893" s="43"/>
    </row>
    <row r="894" ht="15.75" customHeight="1">
      <c r="A894" s="43"/>
    </row>
    <row r="895" ht="15.75" customHeight="1">
      <c r="A895" s="43"/>
    </row>
    <row r="896" ht="15.75" customHeight="1">
      <c r="A896" s="43"/>
    </row>
    <row r="897" ht="15.75" customHeight="1">
      <c r="A897" s="43"/>
    </row>
    <row r="898" ht="15.75" customHeight="1">
      <c r="A898" s="43"/>
    </row>
    <row r="899" ht="15.75" customHeight="1">
      <c r="A899" s="43"/>
    </row>
    <row r="900" ht="15.75" customHeight="1">
      <c r="A900" s="43"/>
    </row>
    <row r="901" ht="15.75" customHeight="1">
      <c r="A901" s="43"/>
    </row>
    <row r="902" ht="15.75" customHeight="1">
      <c r="A902" s="43"/>
    </row>
    <row r="903" ht="15.75" customHeight="1">
      <c r="A903" s="43"/>
    </row>
    <row r="904" ht="15.75" customHeight="1">
      <c r="A904" s="43"/>
    </row>
    <row r="905" ht="15.75" customHeight="1">
      <c r="A905" s="43"/>
    </row>
    <row r="906" ht="15.75" customHeight="1">
      <c r="A906" s="43"/>
    </row>
    <row r="907" ht="15.75" customHeight="1">
      <c r="A907" s="43"/>
    </row>
    <row r="908" ht="15.75" customHeight="1">
      <c r="A908" s="43"/>
    </row>
    <row r="909" ht="15.75" customHeight="1">
      <c r="A909" s="43"/>
    </row>
    <row r="910" ht="15.75" customHeight="1">
      <c r="A910" s="43"/>
    </row>
    <row r="911" ht="15.75" customHeight="1">
      <c r="A911" s="43"/>
    </row>
    <row r="912" ht="15.75" customHeight="1">
      <c r="A912" s="43"/>
    </row>
    <row r="913" ht="15.75" customHeight="1">
      <c r="A913" s="43"/>
    </row>
    <row r="914" ht="15.75" customHeight="1">
      <c r="A914" s="43"/>
    </row>
    <row r="915" ht="15.75" customHeight="1">
      <c r="A915" s="43"/>
    </row>
    <row r="916" ht="15.75" customHeight="1">
      <c r="A916" s="43"/>
    </row>
    <row r="917" ht="15.75" customHeight="1">
      <c r="A917" s="43"/>
    </row>
    <row r="918" ht="15.75" customHeight="1">
      <c r="A918" s="43"/>
    </row>
    <row r="919" ht="15.75" customHeight="1">
      <c r="A919" s="43"/>
    </row>
    <row r="920" ht="15.75" customHeight="1">
      <c r="A920" s="43"/>
    </row>
    <row r="921" ht="15.75" customHeight="1">
      <c r="A921" s="43"/>
    </row>
    <row r="922" ht="15.75" customHeight="1">
      <c r="A922" s="43"/>
    </row>
    <row r="923" ht="15.75" customHeight="1">
      <c r="A923" s="43"/>
    </row>
    <row r="924" ht="15.75" customHeight="1">
      <c r="A924" s="43"/>
    </row>
    <row r="925" ht="15.75" customHeight="1">
      <c r="A925" s="43"/>
    </row>
    <row r="926" ht="15.75" customHeight="1">
      <c r="A926" s="43"/>
    </row>
    <row r="927" ht="15.75" customHeight="1">
      <c r="A927" s="43"/>
    </row>
    <row r="928" ht="15.75" customHeight="1">
      <c r="A928" s="43"/>
    </row>
    <row r="929" ht="15.75" customHeight="1">
      <c r="A929" s="43"/>
    </row>
    <row r="930" ht="15.75" customHeight="1">
      <c r="A930" s="43"/>
    </row>
    <row r="931" ht="15.75" customHeight="1">
      <c r="A931" s="43"/>
    </row>
    <row r="932" ht="15.75" customHeight="1">
      <c r="A932" s="43"/>
    </row>
    <row r="933" ht="15.75" customHeight="1">
      <c r="A933" s="43"/>
    </row>
    <row r="934" ht="15.75" customHeight="1">
      <c r="A934" s="43"/>
    </row>
    <row r="935" ht="15.75" customHeight="1">
      <c r="A935" s="43"/>
    </row>
    <row r="936" ht="15.75" customHeight="1">
      <c r="A936" s="43"/>
    </row>
    <row r="937" ht="15.75" customHeight="1">
      <c r="A937" s="43"/>
    </row>
    <row r="938" ht="15.75" customHeight="1">
      <c r="A938" s="43"/>
    </row>
    <row r="939" ht="15.75" customHeight="1">
      <c r="A939" s="43"/>
    </row>
    <row r="940" ht="15.75" customHeight="1">
      <c r="A940" s="43"/>
    </row>
    <row r="941" ht="15.75" customHeight="1">
      <c r="A941" s="43"/>
    </row>
    <row r="942" ht="15.75" customHeight="1">
      <c r="A942" s="43"/>
    </row>
    <row r="943" ht="15.75" customHeight="1">
      <c r="A943" s="43"/>
    </row>
    <row r="944" ht="15.75" customHeight="1">
      <c r="A944" s="43"/>
    </row>
    <row r="945" ht="15.75" customHeight="1">
      <c r="A945" s="43"/>
    </row>
    <row r="946" ht="15.75" customHeight="1">
      <c r="A946" s="43"/>
    </row>
    <row r="947" ht="15.75" customHeight="1">
      <c r="A947" s="43"/>
    </row>
    <row r="948" ht="15.75" customHeight="1">
      <c r="A948" s="43"/>
    </row>
    <row r="949" ht="15.75" customHeight="1">
      <c r="A949" s="43"/>
    </row>
    <row r="950" ht="15.75" customHeight="1">
      <c r="A950" s="43"/>
    </row>
    <row r="951" ht="15.75" customHeight="1">
      <c r="A951" s="43"/>
    </row>
    <row r="952" ht="15.75" customHeight="1">
      <c r="A952" s="43"/>
    </row>
    <row r="953" ht="15.75" customHeight="1">
      <c r="A953" s="43"/>
    </row>
    <row r="954" ht="15.75" customHeight="1">
      <c r="A954" s="43"/>
    </row>
    <row r="955" ht="15.75" customHeight="1">
      <c r="A955" s="43"/>
    </row>
    <row r="956" ht="15.75" customHeight="1">
      <c r="A956" s="43"/>
    </row>
    <row r="957" ht="15.75" customHeight="1">
      <c r="A957" s="43"/>
    </row>
    <row r="958" ht="15.75" customHeight="1">
      <c r="A958" s="43"/>
    </row>
    <row r="959" ht="15.75" customHeight="1">
      <c r="A959" s="43"/>
    </row>
    <row r="960" ht="15.75" customHeight="1">
      <c r="A960" s="43"/>
    </row>
    <row r="961" ht="15.75" customHeight="1">
      <c r="A961" s="43"/>
    </row>
    <row r="962" ht="15.75" customHeight="1">
      <c r="A962" s="43"/>
    </row>
    <row r="963" ht="15.75" customHeight="1">
      <c r="A963" s="43"/>
    </row>
    <row r="964" ht="15.75" customHeight="1">
      <c r="A964" s="43"/>
    </row>
    <row r="965" ht="15.75" customHeight="1">
      <c r="A965" s="43"/>
    </row>
    <row r="966" ht="15.75" customHeight="1">
      <c r="A966" s="43"/>
    </row>
    <row r="967" ht="15.75" customHeight="1">
      <c r="A967" s="43"/>
    </row>
    <row r="968" ht="15.75" customHeight="1">
      <c r="A968" s="43"/>
    </row>
    <row r="969" ht="15.75" customHeight="1">
      <c r="A969" s="43"/>
    </row>
    <row r="970" ht="15.75" customHeight="1">
      <c r="A970" s="43"/>
    </row>
    <row r="971" ht="15.75" customHeight="1">
      <c r="A971" s="43"/>
    </row>
    <row r="972" ht="15.75" customHeight="1">
      <c r="A972" s="43"/>
    </row>
    <row r="973" ht="15.75" customHeight="1">
      <c r="A973" s="43"/>
    </row>
    <row r="974" ht="15.75" customHeight="1">
      <c r="A974" s="43"/>
    </row>
    <row r="975" ht="15.75" customHeight="1">
      <c r="A975" s="43"/>
    </row>
    <row r="976" ht="15.75" customHeight="1">
      <c r="A976" s="43"/>
    </row>
    <row r="977" ht="15.75" customHeight="1">
      <c r="A977" s="43"/>
    </row>
    <row r="978" ht="15.75" customHeight="1">
      <c r="A978" s="43"/>
    </row>
    <row r="979" ht="15.75" customHeight="1">
      <c r="A979" s="43"/>
    </row>
    <row r="980" ht="15.75" customHeight="1">
      <c r="A980" s="43"/>
    </row>
    <row r="981" ht="15.75" customHeight="1">
      <c r="A981" s="43"/>
    </row>
    <row r="982" ht="15.75" customHeight="1">
      <c r="A982" s="43"/>
    </row>
    <row r="983" ht="15.75" customHeight="1">
      <c r="A983" s="43"/>
    </row>
    <row r="984" ht="15.75" customHeight="1">
      <c r="A984" s="43"/>
    </row>
    <row r="985" ht="15.75" customHeight="1">
      <c r="A985" s="43"/>
    </row>
    <row r="986" ht="15.75" customHeight="1">
      <c r="A986" s="43"/>
    </row>
    <row r="987" ht="15.75" customHeight="1">
      <c r="A987" s="43"/>
    </row>
    <row r="988" ht="15.75" customHeight="1">
      <c r="A988" s="43"/>
    </row>
    <row r="989" ht="15.75" customHeight="1">
      <c r="A989" s="43"/>
    </row>
    <row r="990" ht="15.75" customHeight="1">
      <c r="A990" s="43"/>
    </row>
    <row r="991" ht="15.75" customHeight="1">
      <c r="A991" s="43"/>
    </row>
    <row r="992" ht="15.75" customHeight="1">
      <c r="A992" s="43"/>
    </row>
    <row r="993" ht="15.75" customHeight="1">
      <c r="A993" s="43"/>
    </row>
    <row r="994" ht="15.75" customHeight="1">
      <c r="A994" s="43"/>
    </row>
    <row r="995" ht="15.75" customHeight="1">
      <c r="A995" s="43"/>
    </row>
    <row r="996" ht="15.75" customHeight="1">
      <c r="A996" s="43"/>
    </row>
    <row r="997" ht="15.75" customHeight="1">
      <c r="A997" s="43"/>
    </row>
    <row r="998" ht="15.75" customHeight="1">
      <c r="A998" s="43"/>
    </row>
    <row r="999" ht="15.75" customHeight="1">
      <c r="A999" s="43"/>
    </row>
    <row r="1000" ht="15.75" customHeight="1">
      <c r="A1000" s="4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2024-10-03T06:53:41Z</dcterms:created>
  <dc:creator>Aiden Harris</dc:creator>
</cp:coreProperties>
</file>