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cal_events_FACT" sheetId="1" r:id="rId4"/>
    <sheet state="visible" name="2017 Data" sheetId="2" r:id="rId5"/>
    <sheet state="visible" name="Surfer Stats - Event 1" sheetId="3" r:id="rId6"/>
    <sheet state="visible" name="Surfer Stats - Event 1 proper" sheetId="4" r:id="rId7"/>
    <sheet state="visible" name="Surfer Stats - Event 2" sheetId="5" r:id="rId8"/>
    <sheet state="visible" name="Surfer Stats - Event 3" sheetId="6" r:id="rId9"/>
    <sheet state="visible" name="Surfer Stats - Event 4" sheetId="7" r:id="rId10"/>
  </sheets>
  <definedNames/>
  <calcPr/>
  <extLst>
    <ext uri="GoogleSheetsCustomDataVersion2">
      <go:sheetsCustomData xmlns:go="http://customooxmlschemas.google.com/" r:id="rId11" roundtripDataChecksum="cjECknZSuzRgZQEJ4ANFH4bG+cCZMUJSDuzvDKQQP2g="/>
    </ext>
  </extLst>
</workbook>
</file>

<file path=xl/sharedStrings.xml><?xml version="1.0" encoding="utf-8"?>
<sst xmlns="http://schemas.openxmlformats.org/spreadsheetml/2006/main" count="9589" uniqueCount="240">
  <si>
    <t xml:space="preserve">Number </t>
  </si>
  <si>
    <t>Year</t>
  </si>
  <si>
    <t>Event</t>
  </si>
  <si>
    <t>Round</t>
  </si>
  <si>
    <t>Heat</t>
  </si>
  <si>
    <t>Gender</t>
  </si>
  <si>
    <t>Surfer</t>
  </si>
  <si>
    <t>Score 1</t>
  </si>
  <si>
    <t>Score 2</t>
  </si>
  <si>
    <t>Heat score</t>
  </si>
  <si>
    <t>Extra</t>
  </si>
  <si>
    <t>Notation</t>
  </si>
  <si>
    <t>Heat win</t>
  </si>
  <si>
    <t>Excellent Wave</t>
  </si>
  <si>
    <t>Excellent heat</t>
  </si>
  <si>
    <t>Num heats</t>
  </si>
  <si>
    <t>m</t>
  </si>
  <si>
    <t>Italo Ferreira</t>
  </si>
  <si>
    <t>Ryan Callinan</t>
  </si>
  <si>
    <t xml:space="preserve"> Num heats event 1 - 2016</t>
  </si>
  <si>
    <t xml:space="preserve"> Num heats event 1 - 2015</t>
  </si>
  <si>
    <t xml:space="preserve"> Num heat wins event 1 - 2016</t>
  </si>
  <si>
    <t xml:space="preserve"> Num heat wins event 1 - 2015</t>
  </si>
  <si>
    <t>HWP 2016 Event 1</t>
  </si>
  <si>
    <t>HWP 2015 Event 1</t>
  </si>
  <si>
    <t>Keanu Asing</t>
  </si>
  <si>
    <t>John John Florence</t>
  </si>
  <si>
    <t>Michel Bourez</t>
  </si>
  <si>
    <t>Jordy Smith</t>
  </si>
  <si>
    <t>Adam Melling</t>
  </si>
  <si>
    <t>Gabriel Medina</t>
  </si>
  <si>
    <t>Julian Wilson</t>
  </si>
  <si>
    <t>Kolohe Andino</t>
  </si>
  <si>
    <t>Filipe Toledo</t>
  </si>
  <si>
    <t>Matt Wilkinson</t>
  </si>
  <si>
    <t>Jadson Andre</t>
  </si>
  <si>
    <t>Stuart Kennedy</t>
  </si>
  <si>
    <t>Kelly Slater</t>
  </si>
  <si>
    <t>Sebastian Zietz</t>
  </si>
  <si>
    <t>Joel Parkinson</t>
  </si>
  <si>
    <t>Caio Ibelli</t>
  </si>
  <si>
    <t>Mick Fanning</t>
  </si>
  <si>
    <t>Adriano de Souza</t>
  </si>
  <si>
    <t>Wade Carmichael</t>
  </si>
  <si>
    <t>Matt Banting</t>
  </si>
  <si>
    <t>Josh Kerr</t>
  </si>
  <si>
    <t>Mikey Wright</t>
  </si>
  <si>
    <t>Adrian Buchan</t>
  </si>
  <si>
    <t>S</t>
  </si>
  <si>
    <t>S=Single Wave</t>
  </si>
  <si>
    <t>Jeremy Flores</t>
  </si>
  <si>
    <t>Davey Cathels</t>
  </si>
  <si>
    <t>Conner Coffin</t>
  </si>
  <si>
    <t>Kanoa Igarashi</t>
  </si>
  <si>
    <t>Wiggolly Dantas</t>
  </si>
  <si>
    <t>Miguel Pupo</t>
  </si>
  <si>
    <t>Nat Young</t>
  </si>
  <si>
    <t>Owen Wright</t>
  </si>
  <si>
    <t>Alex Ribeiro</t>
  </si>
  <si>
    <t>Bede Durbidge</t>
  </si>
  <si>
    <t>Kai Otton</t>
  </si>
  <si>
    <t>Connor O'Leary</t>
  </si>
  <si>
    <t>Taj Burrow</t>
  </si>
  <si>
    <t>Ethan Ewing</t>
  </si>
  <si>
    <t>Frederico Morais</t>
  </si>
  <si>
    <t>Joan Duru</t>
  </si>
  <si>
    <t>Leonardo Fioravanti</t>
  </si>
  <si>
    <t>Ian Gouveia</t>
  </si>
  <si>
    <t>Jack Freestone</t>
  </si>
  <si>
    <t>Ezekiel Lau</t>
  </si>
  <si>
    <t>Dusty Payne</t>
  </si>
  <si>
    <t>Timothee Bisso</t>
  </si>
  <si>
    <t>Mason Ho</t>
  </si>
  <si>
    <t>Tim Stevenson</t>
  </si>
  <si>
    <t>Jack Robinson</t>
  </si>
  <si>
    <t>Jacob Wilcox</t>
  </si>
  <si>
    <t>Alejo Muniz</t>
  </si>
  <si>
    <t>Jay Davies</t>
  </si>
  <si>
    <t>Deivid Silva</t>
  </si>
  <si>
    <t>Bino Lopez</t>
  </si>
  <si>
    <t>Marco Fernandez</t>
  </si>
  <si>
    <t>Lucas Silveira</t>
  </si>
  <si>
    <t>Tevita Gukilau</t>
  </si>
  <si>
    <t>Steven Sawyer</t>
  </si>
  <si>
    <t>N</t>
  </si>
  <si>
    <t>N=None caught</t>
  </si>
  <si>
    <t>Hira Teriinatoofa</t>
  </si>
  <si>
    <t>Bruno Santos</t>
  </si>
  <si>
    <t xml:space="preserve">I </t>
  </si>
  <si>
    <t>I=Interference</t>
  </si>
  <si>
    <t>Tanner Gudauskas</t>
  </si>
  <si>
    <t>Brett Simpson</t>
  </si>
  <si>
    <t>Finn McGill</t>
  </si>
  <si>
    <t>Bruce Irons</t>
  </si>
  <si>
    <t>Gavin Beschen</t>
  </si>
  <si>
    <t xml:space="preserve">S </t>
  </si>
  <si>
    <t>Ricardo Christie</t>
  </si>
  <si>
    <t>Freddy Patacchia Jr,</t>
  </si>
  <si>
    <t>C,J, Hobgood</t>
  </si>
  <si>
    <t>Glenn Hall</t>
  </si>
  <si>
    <t>Dane Reynolds</t>
  </si>
  <si>
    <t>Joe Van Dijk</t>
  </si>
  <si>
    <t>NO</t>
  </si>
  <si>
    <t>NO=No Scores</t>
  </si>
  <si>
    <t>INJ</t>
  </si>
  <si>
    <t>INJ=Injured</t>
  </si>
  <si>
    <t>David do Carmo</t>
  </si>
  <si>
    <t>Aritz Aranburu</t>
  </si>
  <si>
    <t>Aca Ravula</t>
  </si>
  <si>
    <t>Inia Nakalevu</t>
  </si>
  <si>
    <t>Michael February</t>
  </si>
  <si>
    <t>Tomas Hermes</t>
  </si>
  <si>
    <t>Slade Prestwich</t>
  </si>
  <si>
    <t>N=None caught â€“ shark attack</t>
  </si>
  <si>
    <t>Garrett Parkes</t>
  </si>
  <si>
    <t>Taumata Puhetini</t>
  </si>
  <si>
    <t>Hiroto Ohhara</t>
  </si>
  <si>
    <t>Ian Crane</t>
  </si>
  <si>
    <t>Maxime Huscenot</t>
  </si>
  <si>
    <t>Vasco Ribeiro</t>
  </si>
  <si>
    <t>Tiago Pires</t>
  </si>
  <si>
    <t>Jamie O'Brien</t>
  </si>
  <si>
    <t>atest test</t>
  </si>
  <si>
    <t>Freddy Patacchia Jr</t>
  </si>
  <si>
    <t>Mitch Crews</t>
  </si>
  <si>
    <t>C.J. Hobgood</t>
  </si>
  <si>
    <t>Dion Atkinson</t>
  </si>
  <si>
    <t>Yadin Nicol</t>
  </si>
  <si>
    <t>Julain Wilson</t>
  </si>
  <si>
    <t>Matt Wilkonson</t>
  </si>
  <si>
    <t>Mitch Coleborn</t>
  </si>
  <si>
    <t>Raoni Monteiro</t>
  </si>
  <si>
    <t>Nathan Hedge</t>
  </si>
  <si>
    <t>Carlos Munoz</t>
  </si>
  <si>
    <t>Nic von Pupp</t>
  </si>
  <si>
    <t>Makai McNamara</t>
  </si>
  <si>
    <t>Reef McIntosh</t>
  </si>
  <si>
    <t>Number</t>
  </si>
  <si>
    <t>Heat Score</t>
  </si>
  <si>
    <t>Leonado Fioravanti</t>
  </si>
  <si>
    <t>Jesse Mendes</t>
  </si>
  <si>
    <t>Samuel Pupo</t>
  </si>
  <si>
    <t>Glyndyn Ringrose</t>
  </si>
  <si>
    <t>f</t>
  </si>
  <si>
    <t>Sally Fitzgibbons</t>
  </si>
  <si>
    <t>Keely Andrew</t>
  </si>
  <si>
    <t>Johanne Defay</t>
  </si>
  <si>
    <t>Tatiana Weston-Webb</t>
  </si>
  <si>
    <t>Sage Erickson</t>
  </si>
  <si>
    <t>Bronte Macaulay</t>
  </si>
  <si>
    <t>Nikki Van Dijk</t>
  </si>
  <si>
    <t>Tyler Wright</t>
  </si>
  <si>
    <t>Alyssa Lock</t>
  </si>
  <si>
    <t>Courtney Conlogue</t>
  </si>
  <si>
    <t>Pauline Ado</t>
  </si>
  <si>
    <t>Silvana Lima</t>
  </si>
  <si>
    <t>Carissa Moore</t>
  </si>
  <si>
    <t>Coco Ho</t>
  </si>
  <si>
    <t>Laura Enever</t>
  </si>
  <si>
    <t>Stephanie Gilmore</t>
  </si>
  <si>
    <t>Lakey Peterson</t>
  </si>
  <si>
    <t>Malia Manuel</t>
  </si>
  <si>
    <t>Laura Macaulay</t>
  </si>
  <si>
    <t>Bianca Buitendag</t>
  </si>
  <si>
    <t>Ella Williams</t>
  </si>
  <si>
    <t>Isabella Nichols</t>
  </si>
  <si>
    <t>Bino Lopes</t>
  </si>
  <si>
    <t>Yago Dora</t>
  </si>
  <si>
    <t>Taina Hinckel</t>
  </si>
  <si>
    <t>Bethany Hamilton</t>
  </si>
  <si>
    <t>2016 Ranking</t>
  </si>
  <si>
    <t>HWP Overall</t>
  </si>
  <si>
    <t>HWP Event 1</t>
  </si>
  <si>
    <t>Heats surfed event 1</t>
  </si>
  <si>
    <t>HWP Event 1 2015</t>
  </si>
  <si>
    <t>HWP Event 1 2016</t>
  </si>
  <si>
    <t>Heats surfed 2016</t>
  </si>
  <si>
    <t>Local Surfer</t>
  </si>
  <si>
    <t>National advantage</t>
  </si>
  <si>
    <t>Nationality</t>
  </si>
  <si>
    <t>2016 Placement</t>
  </si>
  <si>
    <t>2015 Placement</t>
  </si>
  <si>
    <t>2014 Placement</t>
  </si>
  <si>
    <t>Number of Excellent heats 2016 - Event 1</t>
  </si>
  <si>
    <t>Number of Excellent waves 2016 - Event 1</t>
  </si>
  <si>
    <t>HAW</t>
  </si>
  <si>
    <t>ZAF</t>
  </si>
  <si>
    <t>BRA</t>
  </si>
  <si>
    <t>USA</t>
  </si>
  <si>
    <t>AUS</t>
  </si>
  <si>
    <t>FRA/TAH</t>
  </si>
  <si>
    <t>JAP</t>
  </si>
  <si>
    <t>AUS/JAP</t>
  </si>
  <si>
    <t>POR</t>
  </si>
  <si>
    <t>FRA</t>
  </si>
  <si>
    <t>ITA</t>
  </si>
  <si>
    <t>HWP 2016</t>
  </si>
  <si>
    <t>Surfing stance</t>
  </si>
  <si>
    <t>HWP Event 1 2014</t>
  </si>
  <si>
    <t>Average Heat Score</t>
  </si>
  <si>
    <t>Total Heats Surfed</t>
  </si>
  <si>
    <t>2014 Average Heat Score</t>
  </si>
  <si>
    <t>2014 Score</t>
  </si>
  <si>
    <t>2014 Heats Surfed</t>
  </si>
  <si>
    <t>2015 Heat Score</t>
  </si>
  <si>
    <t>2015 Score</t>
  </si>
  <si>
    <t>2015 Heats Surfed</t>
  </si>
  <si>
    <t>2016 Heat Score</t>
  </si>
  <si>
    <t>2016 Score</t>
  </si>
  <si>
    <t>2016 Heats surfed</t>
  </si>
  <si>
    <t>Max Heat Score</t>
  </si>
  <si>
    <t>Excellent Heats Surfed</t>
  </si>
  <si>
    <t>Years Surfin</t>
  </si>
  <si>
    <t>Experience</t>
  </si>
  <si>
    <t>Actual Points</t>
  </si>
  <si>
    <t>Regular</t>
  </si>
  <si>
    <t>Experienced</t>
  </si>
  <si>
    <t>Veteran</t>
  </si>
  <si>
    <t>Goofy</t>
  </si>
  <si>
    <t>Rookie</t>
  </si>
  <si>
    <t>HWP Event 2 2014</t>
  </si>
  <si>
    <t>HWP Event 2</t>
  </si>
  <si>
    <t>Heats surfed event 2</t>
  </si>
  <si>
    <t>HWP Event 2 2015</t>
  </si>
  <si>
    <t>HWP Event 2 2016</t>
  </si>
  <si>
    <t>Number of Excellent heats 2016 - Event 2</t>
  </si>
  <si>
    <t>Previous Event Points</t>
  </si>
  <si>
    <t>Previous Heat Score</t>
  </si>
  <si>
    <t>Actual points</t>
  </si>
  <si>
    <t>Years Surfing</t>
  </si>
  <si>
    <t>Jacob Willcox</t>
  </si>
  <si>
    <t>Surfer stance</t>
  </si>
  <si>
    <t>Previous 2 Event Points</t>
  </si>
  <si>
    <t>Previous Heat SCore</t>
  </si>
  <si>
    <t>Tier</t>
  </si>
  <si>
    <t>Surfer Stance</t>
  </si>
  <si>
    <t>Previous 3 heat average</t>
  </si>
  <si>
    <t>Previous Heat score</t>
  </si>
  <si>
    <t>Previous 3 Event Points</t>
  </si>
  <si>
    <t>WC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</si>
</sst>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17">
    <font>
      <sz val="11.0"/>
      <color theme="1"/>
      <name val="Aptos Narrow"/>
      <scheme val="minor"/>
    </font>
    <font>
      <b/>
      <sz val="11.0"/>
      <color theme="1"/>
      <name val="Aptos Narrow"/>
    </font>
    <font>
      <color theme="1"/>
      <name val="Aptos Narrow"/>
      <scheme val="minor"/>
    </font>
    <font>
      <sz val="11.0"/>
      <color theme="1"/>
      <name val="Aptos Narrow"/>
    </font>
    <font>
      <sz val="11.0"/>
      <color rgb="FFFFFFFF"/>
      <name val="Courier New"/>
    </font>
    <font>
      <sz val="9.0"/>
      <color rgb="FF000000"/>
      <name val="&quot;Google Sans Mono&quot;"/>
    </font>
    <font>
      <color theme="1"/>
      <name val="Arial"/>
    </font>
    <font>
      <sz val="11.0"/>
      <color rgb="FF424242"/>
      <name val="Aptos Narrow"/>
    </font>
    <font>
      <sz val="11.0"/>
      <color rgb="FF000000"/>
      <name val="Aptos Narrow"/>
    </font>
    <font>
      <sz val="11.0"/>
      <color rgb="FF000000"/>
      <name val="&quot;Aptos Narrow&quot;"/>
    </font>
    <font>
      <sz val="11.0"/>
      <color rgb="FF000000"/>
      <name val="Arial"/>
    </font>
    <font>
      <b/>
      <sz val="11.0"/>
      <color theme="1"/>
      <name val="Arial"/>
    </font>
    <font>
      <b/>
      <sz val="11.0"/>
      <color rgb="FF000000"/>
      <name val="&quot;Aptos Narrow&quot;"/>
    </font>
    <font>
      <b/>
      <sz val="11.0"/>
      <color rgb="FF000000"/>
      <name val="Arial"/>
    </font>
    <font>
      <sz val="11.0"/>
      <color theme="1"/>
      <name val="Arial"/>
    </font>
    <font>
      <sz val="11.0"/>
      <color rgb="FF1F1F1F"/>
      <name val="Arial"/>
    </font>
    <font>
      <b/>
      <sz val="11.0"/>
      <color rgb="FF1F1F1F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FF00FF"/>
        <bgColor rgb="FFFF00FF"/>
      </patternFill>
    </fill>
    <fill>
      <patternFill patternType="solid">
        <fgColor rgb="FF00B0F0"/>
        <bgColor rgb="FF00B0F0"/>
      </patternFill>
    </fill>
    <fill>
      <patternFill patternType="solid">
        <fgColor theme="5"/>
        <bgColor theme="5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0" xfId="0" applyBorder="1" applyFill="1" applyFont="1"/>
    <xf borderId="0" fillId="0" fontId="4" numFmtId="0" xfId="0" applyFont="1"/>
    <xf borderId="1" fillId="3" fontId="3" numFmtId="0" xfId="0" applyBorder="1" applyFill="1" applyFont="1"/>
    <xf borderId="0" fillId="4" fontId="5" numFmtId="0" xfId="0" applyFill="1" applyFont="1"/>
    <xf borderId="0" fillId="5" fontId="2" numFmtId="0" xfId="0" applyFill="1" applyFont="1"/>
    <xf borderId="0" fillId="6" fontId="2" numFmtId="0" xfId="0" applyFill="1" applyFont="1"/>
    <xf borderId="0" fillId="0" fontId="6" numFmtId="0" xfId="0" applyAlignment="1" applyFont="1">
      <alignment readingOrder="0"/>
    </xf>
    <xf borderId="0" fillId="7" fontId="2" numFmtId="0" xfId="0" applyFill="1" applyFont="1"/>
    <xf borderId="1" fillId="2" fontId="7" numFmtId="0" xfId="0" applyBorder="1" applyFont="1"/>
    <xf borderId="1" fillId="8" fontId="3" numFmtId="0" xfId="0" applyBorder="1" applyFill="1" applyFont="1"/>
    <xf borderId="0" fillId="0" fontId="8" numFmtId="0" xfId="0" applyFont="1"/>
    <xf borderId="0" fillId="0" fontId="9" numFmtId="0" xfId="0" applyAlignment="1" applyFont="1">
      <alignment horizontal="right"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2" fontId="9" numFmtId="0" xfId="0" applyAlignment="1" applyFont="1">
      <alignment readingOrder="0" shrinkToFit="0" vertical="bottom" wrapText="0"/>
    </xf>
    <xf borderId="0" fillId="0" fontId="10" numFmtId="0" xfId="0" applyAlignment="1" applyFont="1">
      <alignment horizontal="right" readingOrder="0" shrinkToFit="0" vertical="bottom" wrapText="0"/>
    </xf>
    <xf borderId="0" fillId="2" fontId="10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3" fontId="9" numFmtId="0" xfId="0" applyAlignment="1" applyFont="1">
      <alignment readingOrder="0" shrinkToFit="0" vertical="bottom" wrapText="0"/>
    </xf>
    <xf borderId="0" fillId="9" fontId="9" numFmtId="0" xfId="0" applyAlignment="1" applyFill="1" applyFont="1">
      <alignment readingOrder="0" shrinkToFit="0" vertical="bottom" wrapText="0"/>
    </xf>
    <xf borderId="0" fillId="9" fontId="10" numFmtId="0" xfId="0" applyAlignment="1" applyFont="1">
      <alignment readingOrder="0" shrinkToFit="0" vertical="bottom" wrapText="0"/>
    </xf>
    <xf borderId="0" fillId="5" fontId="9" numFmtId="0" xfId="0" applyAlignment="1" applyFont="1">
      <alignment readingOrder="0" shrinkToFit="0" vertical="bottom" wrapText="0"/>
    </xf>
    <xf borderId="0" fillId="0" fontId="9" numFmtId="0" xfId="0" applyAlignment="1" applyFont="1">
      <alignment shrinkToFit="0" vertical="bottom" wrapText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 shrinkToFit="0" vertical="bottom" wrapText="0"/>
    </xf>
    <xf borderId="0" fillId="0" fontId="13" numFmtId="0" xfId="0" applyAlignment="1" applyFont="1">
      <alignment readingOrder="0" shrinkToFit="0" vertical="bottom" wrapText="0"/>
    </xf>
    <xf borderId="0" fillId="0" fontId="9" numFmtId="164" xfId="0" applyAlignment="1" applyFont="1" applyNumberFormat="1">
      <alignment horizontal="right" readingOrder="0" shrinkToFit="0" vertical="bottom" wrapText="0"/>
    </xf>
    <xf borderId="0" fillId="0" fontId="9" numFmtId="3" xfId="0" applyAlignment="1" applyFont="1" applyNumberFormat="1">
      <alignment horizontal="right" readingOrder="0" shrinkToFit="0" vertical="bottom" wrapText="0"/>
    </xf>
    <xf borderId="0" fillId="10" fontId="2" numFmtId="0" xfId="0" applyFill="1" applyFont="1"/>
    <xf borderId="0" fillId="0" fontId="14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14" numFmtId="0" xfId="0" applyAlignment="1" applyFont="1">
      <alignment horizontal="right" vertical="bottom"/>
    </xf>
    <xf borderId="0" fillId="0" fontId="15" numFmtId="0" xfId="0" applyAlignment="1" applyFont="1">
      <alignment vertical="bottom"/>
    </xf>
    <xf borderId="0" fillId="10" fontId="14" numFmtId="0" xfId="0" applyAlignment="1" applyFont="1">
      <alignment vertical="bottom"/>
    </xf>
    <xf borderId="0" fillId="10" fontId="3" numFmtId="0" xfId="0" applyAlignment="1" applyFont="1">
      <alignment horizontal="right" vertical="bottom"/>
    </xf>
    <xf borderId="0" fillId="4" fontId="15" numFmtId="0" xfId="0" applyAlignment="1" applyFont="1">
      <alignment vertical="bottom"/>
    </xf>
    <xf borderId="0" fillId="4" fontId="5" numFmtId="0" xfId="0" applyAlignment="1" applyFont="1">
      <alignment readingOrder="0"/>
    </xf>
    <xf borderId="0" fillId="0" fontId="14" numFmtId="0" xfId="0" applyAlignment="1" applyFont="1">
      <alignment readingOrder="0" vertical="bottom"/>
    </xf>
    <xf borderId="0" fillId="4" fontId="14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11" numFmtId="0" xfId="0" applyAlignment="1" applyFont="1">
      <alignment readingOrder="0" vertical="bottom"/>
    </xf>
    <xf borderId="0" fillId="4" fontId="16" numFmtId="0" xfId="0" applyAlignment="1" applyFont="1">
      <alignment readingOrder="0"/>
    </xf>
    <xf borderId="0" fillId="0" fontId="14" numFmtId="0" xfId="0" applyAlignment="1" applyFon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11" fontId="14" numFmtId="0" xfId="0" applyAlignment="1" applyFill="1" applyFont="1">
      <alignment horizontal="right" vertical="bottom"/>
    </xf>
    <xf borderId="0" fillId="0" fontId="3" numFmtId="0" xfId="0" applyAlignment="1" applyFont="1">
      <alignment vertical="bottom"/>
    </xf>
    <xf borderId="0" fillId="11" fontId="14" numFmtId="0" xfId="0" applyAlignment="1" applyFont="1">
      <alignment horizontal="right" readingOrder="0" vertical="bottom"/>
    </xf>
    <xf borderId="0" fillId="10" fontId="14" numFmtId="0" xfId="0" applyAlignment="1" applyFont="1">
      <alignment readingOrder="0" vertical="bottom"/>
    </xf>
    <xf borderId="0" fillId="10" fontId="14" numFmtId="0" xfId="0" applyAlignment="1" applyFont="1">
      <alignment horizontal="right" vertical="bottom"/>
    </xf>
    <xf borderId="0" fillId="11" fontId="14" numFmtId="0" xfId="0" applyAlignment="1" applyFont="1">
      <alignment readingOrder="0" vertical="bottom"/>
    </xf>
    <xf borderId="0" fillId="10" fontId="3" numFmtId="0" xfId="0" applyAlignment="1" applyFont="1">
      <alignment vertical="bottom"/>
    </xf>
    <xf borderId="0" fillId="10" fontId="14" numFmtId="0" xfId="0" applyAlignment="1" applyFont="1">
      <alignment horizontal="right" readingOrder="0" vertical="bottom"/>
    </xf>
    <xf borderId="0" fillId="11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9" width="8.63"/>
    <col customWidth="1" min="10" max="10" width="10.75"/>
    <col customWidth="1" min="11" max="11" width="8.63"/>
    <col customWidth="1" min="12" max="12" width="13.25"/>
    <col customWidth="1" min="13" max="14" width="8.63"/>
    <col customWidth="1" min="15" max="16" width="15.0"/>
    <col customWidth="1" min="17" max="17" width="13.88"/>
    <col customWidth="1" min="18" max="18" width="14.13"/>
    <col customWidth="1" min="19" max="19" width="17.75"/>
    <col customWidth="1" min="20" max="20" width="27.63"/>
    <col customWidth="1" min="21" max="21" width="27.75"/>
    <col customWidth="1" min="22" max="22" width="28.75"/>
    <col customWidth="1" min="23" max="23" width="27.38"/>
    <col customWidth="1" min="24" max="24" width="17.75"/>
    <col customWidth="1" min="25" max="25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>
        <f>IF(G1="Nat Young", 1, 0)</f>
        <v>0</v>
      </c>
      <c r="N1" s="1" t="s">
        <v>12</v>
      </c>
      <c r="O1" s="1" t="s">
        <v>13</v>
      </c>
      <c r="P1" s="1"/>
      <c r="Q1" s="1" t="s">
        <v>14</v>
      </c>
      <c r="R1" s="1" t="s">
        <v>15</v>
      </c>
    </row>
    <row r="2">
      <c r="A2" s="2">
        <v>1.0</v>
      </c>
      <c r="B2" s="2">
        <v>2016.0</v>
      </c>
      <c r="C2" s="2">
        <v>1.0</v>
      </c>
      <c r="D2" s="2">
        <v>1.0</v>
      </c>
      <c r="E2" s="2">
        <v>1.0</v>
      </c>
      <c r="F2" s="2" t="s">
        <v>16</v>
      </c>
      <c r="G2" s="3" t="s">
        <v>17</v>
      </c>
      <c r="H2" s="2">
        <v>5.17</v>
      </c>
      <c r="I2" s="2">
        <v>6.83</v>
      </c>
      <c r="J2" s="2">
        <v>12.0</v>
      </c>
      <c r="M2" s="2">
        <f t="shared" ref="M2:M118" si="1">IF(G2="Owen Wright", J2, 0)</f>
        <v>0</v>
      </c>
      <c r="N2" s="2">
        <v>1.0</v>
      </c>
      <c r="O2" s="2">
        <f t="shared" ref="O2:O119" si="2">SUM(IF(H2&gt;=8,1,0),IF(I2&gt;=8,1,0))</f>
        <v>0</v>
      </c>
      <c r="P2" s="2">
        <f t="shared" ref="P2:P119" si="3">IF(AND(O2&gt;=1,G2="Mikey Wright"),O2,0)</f>
        <v>0</v>
      </c>
      <c r="Q2" s="2">
        <f t="shared" ref="Q2:Q119" si="4">IF(J2&gt;=16,1,0)</f>
        <v>0</v>
      </c>
      <c r="R2" s="2">
        <f t="shared" ref="R2:R119" si="5">IF(AND(G2="Mikey Wright", N2=1), 1, 0)</f>
        <v>0</v>
      </c>
    </row>
    <row r="3">
      <c r="A3" s="2">
        <v>2.0</v>
      </c>
      <c r="B3" s="2">
        <v>2016.0</v>
      </c>
      <c r="C3" s="2">
        <v>1.0</v>
      </c>
      <c r="D3" s="2">
        <v>1.0</v>
      </c>
      <c r="E3" s="2">
        <v>1.0</v>
      </c>
      <c r="F3" s="2" t="s">
        <v>16</v>
      </c>
      <c r="G3" s="2" t="s">
        <v>18</v>
      </c>
      <c r="H3" s="2">
        <v>4.83</v>
      </c>
      <c r="I3" s="2">
        <v>6.27</v>
      </c>
      <c r="J3" s="2">
        <v>11.1</v>
      </c>
      <c r="M3" s="2">
        <f t="shared" si="1"/>
        <v>0</v>
      </c>
      <c r="N3" s="2">
        <v>0.0</v>
      </c>
      <c r="O3" s="2">
        <f t="shared" si="2"/>
        <v>0</v>
      </c>
      <c r="P3" s="2">
        <f t="shared" si="3"/>
        <v>0</v>
      </c>
      <c r="Q3" s="2">
        <f t="shared" si="4"/>
        <v>0</v>
      </c>
      <c r="R3" s="2">
        <f t="shared" si="5"/>
        <v>0</v>
      </c>
      <c r="S3" s="1" t="s">
        <v>6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</row>
    <row r="4">
      <c r="A4" s="2">
        <v>3.0</v>
      </c>
      <c r="B4" s="2">
        <v>2016.0</v>
      </c>
      <c r="C4" s="2">
        <v>1.0</v>
      </c>
      <c r="D4" s="2">
        <v>1.0</v>
      </c>
      <c r="E4" s="2">
        <v>1.0</v>
      </c>
      <c r="F4" s="2" t="s">
        <v>16</v>
      </c>
      <c r="G4" s="2" t="s">
        <v>25</v>
      </c>
      <c r="H4" s="2">
        <v>4.8</v>
      </c>
      <c r="I4" s="2">
        <v>4.0</v>
      </c>
      <c r="J4" s="2">
        <v>8.8</v>
      </c>
      <c r="L4" s="4"/>
      <c r="M4" s="2">
        <f t="shared" si="1"/>
        <v>0</v>
      </c>
      <c r="N4" s="2">
        <v>0.0</v>
      </c>
      <c r="O4" s="2">
        <f t="shared" si="2"/>
        <v>0</v>
      </c>
      <c r="P4" s="2">
        <f t="shared" si="3"/>
        <v>0</v>
      </c>
      <c r="Q4" s="2">
        <f t="shared" si="4"/>
        <v>0</v>
      </c>
      <c r="R4" s="2">
        <f t="shared" si="5"/>
        <v>0</v>
      </c>
      <c r="S4" s="2" t="s">
        <v>26</v>
      </c>
      <c r="T4" s="2">
        <f t="array" ref="T4">SUM(IF($G$1:$G$119="John John Florence", 1, 0))</f>
        <v>5</v>
      </c>
      <c r="U4" s="2">
        <f t="array" ref="U4">SUM(IF($G$1300:$G$1417="John John Florence", 1, 0))</f>
        <v>2</v>
      </c>
      <c r="V4" s="2">
        <v>3.0</v>
      </c>
      <c r="W4" s="2">
        <v>1.0</v>
      </c>
      <c r="X4" s="2">
        <f t="shared" ref="X4:Y4" si="6">IF(T4=0,0,V4/T4)</f>
        <v>0.6</v>
      </c>
      <c r="Y4" s="2">
        <f t="shared" si="6"/>
        <v>0.5</v>
      </c>
    </row>
    <row r="5">
      <c r="A5" s="2">
        <v>4.0</v>
      </c>
      <c r="B5" s="2">
        <v>2016.0</v>
      </c>
      <c r="C5" s="2">
        <v>1.0</v>
      </c>
      <c r="D5" s="2">
        <v>1.0</v>
      </c>
      <c r="E5" s="2">
        <v>2.0</v>
      </c>
      <c r="F5" s="2" t="s">
        <v>16</v>
      </c>
      <c r="G5" s="3" t="s">
        <v>27</v>
      </c>
      <c r="H5" s="2">
        <v>4.5</v>
      </c>
      <c r="I5" s="2">
        <v>7.0</v>
      </c>
      <c r="J5" s="2">
        <v>11.5</v>
      </c>
      <c r="M5" s="2">
        <f t="shared" si="1"/>
        <v>0</v>
      </c>
      <c r="N5" s="2">
        <v>1.0</v>
      </c>
      <c r="O5" s="2">
        <f t="shared" si="2"/>
        <v>0</v>
      </c>
      <c r="P5" s="2">
        <f t="shared" si="3"/>
        <v>0</v>
      </c>
      <c r="Q5" s="2">
        <f t="shared" si="4"/>
        <v>0</v>
      </c>
      <c r="R5" s="2">
        <f t="shared" si="5"/>
        <v>0</v>
      </c>
      <c r="S5" s="2" t="s">
        <v>28</v>
      </c>
      <c r="T5" s="2">
        <f t="array" ref="T5">SUM(IF($G$1:$G$119="Jordy Smith", 1, 0))</f>
        <v>2</v>
      </c>
      <c r="U5" s="2">
        <f t="array" ref="U5">SUM(IF($G$1300:$G$1417="Jordy Smith", 1, 0))</f>
        <v>4</v>
      </c>
      <c r="V5" s="2">
        <v>0.0</v>
      </c>
      <c r="W5" s="2">
        <v>2.0</v>
      </c>
      <c r="X5" s="2">
        <f t="shared" ref="X5:Y5" si="7">IF(T5=0,0,V5/T5)</f>
        <v>0</v>
      </c>
      <c r="Y5" s="2">
        <f t="shared" si="7"/>
        <v>0.5</v>
      </c>
    </row>
    <row r="6">
      <c r="A6" s="2">
        <v>5.0</v>
      </c>
      <c r="B6" s="2">
        <v>2016.0</v>
      </c>
      <c r="C6" s="2">
        <v>1.0</v>
      </c>
      <c r="D6" s="2">
        <v>1.0</v>
      </c>
      <c r="E6" s="2">
        <v>2.0</v>
      </c>
      <c r="F6" s="2" t="s">
        <v>16</v>
      </c>
      <c r="G6" s="2" t="s">
        <v>29</v>
      </c>
      <c r="H6" s="2">
        <v>5.5</v>
      </c>
      <c r="I6" s="2">
        <v>4.87</v>
      </c>
      <c r="J6" s="2">
        <v>10.37</v>
      </c>
      <c r="M6" s="2">
        <f t="shared" si="1"/>
        <v>0</v>
      </c>
      <c r="N6" s="2">
        <v>0.0</v>
      </c>
      <c r="O6" s="2">
        <f t="shared" si="2"/>
        <v>0</v>
      </c>
      <c r="P6" s="2">
        <f t="shared" si="3"/>
        <v>0</v>
      </c>
      <c r="Q6" s="2">
        <f t="shared" si="4"/>
        <v>0</v>
      </c>
      <c r="R6" s="2">
        <f t="shared" si="5"/>
        <v>0</v>
      </c>
      <c r="S6" s="2" t="s">
        <v>30</v>
      </c>
      <c r="T6" s="2">
        <f t="array" ref="T6">SUM(IF($G$1:$G$119="Gabriel Medina", 1, 0))</f>
        <v>2</v>
      </c>
      <c r="U6" s="2">
        <f t="array" ref="U6">SUM(IF($G$1300:$G$1417="Gabriel Medina", 1, 0))</f>
        <v>2</v>
      </c>
      <c r="V6" s="2">
        <v>1.0</v>
      </c>
      <c r="W6" s="2">
        <v>1.0</v>
      </c>
      <c r="X6" s="2">
        <f t="shared" ref="X6:Y6" si="8">IF(T6=0,0,V6/T6)</f>
        <v>0.5</v>
      </c>
      <c r="Y6" s="2">
        <f t="shared" si="8"/>
        <v>0.5</v>
      </c>
    </row>
    <row r="7">
      <c r="A7" s="2">
        <v>6.0</v>
      </c>
      <c r="B7" s="2">
        <v>2016.0</v>
      </c>
      <c r="C7" s="2">
        <v>1.0</v>
      </c>
      <c r="D7" s="2">
        <v>1.0</v>
      </c>
      <c r="E7" s="2">
        <v>2.0</v>
      </c>
      <c r="F7" s="2" t="s">
        <v>16</v>
      </c>
      <c r="G7" s="2" t="s">
        <v>31</v>
      </c>
      <c r="H7" s="2">
        <v>2.33</v>
      </c>
      <c r="I7" s="2">
        <v>3.73</v>
      </c>
      <c r="J7" s="2">
        <v>6.06</v>
      </c>
      <c r="M7" s="2">
        <f t="shared" si="1"/>
        <v>0</v>
      </c>
      <c r="N7" s="2">
        <v>0.0</v>
      </c>
      <c r="O7" s="2">
        <f t="shared" si="2"/>
        <v>0</v>
      </c>
      <c r="P7" s="2">
        <f t="shared" si="3"/>
        <v>0</v>
      </c>
      <c r="Q7" s="2">
        <f t="shared" si="4"/>
        <v>0</v>
      </c>
      <c r="R7" s="2">
        <f t="shared" si="5"/>
        <v>0</v>
      </c>
      <c r="S7" s="2" t="s">
        <v>32</v>
      </c>
      <c r="T7" s="2">
        <f t="array" ref="T7">SUM(IF($G$1:$G$119="Kolohe Andino", 1, 0))</f>
        <v>7</v>
      </c>
      <c r="U7" s="2">
        <f t="array" ref="U7">SUM(IF($G$1300:$G$1417="Kolohe Andino", 1, 0))</f>
        <v>3</v>
      </c>
      <c r="V7" s="2">
        <v>5.0</v>
      </c>
      <c r="W7" s="2">
        <v>1.0</v>
      </c>
      <c r="X7" s="2">
        <f t="shared" ref="X7:Y7" si="9">IF(T7=0,0,V7/T7)</f>
        <v>0.7142857143</v>
      </c>
      <c r="Y7" s="2">
        <f t="shared" si="9"/>
        <v>0.3333333333</v>
      </c>
    </row>
    <row r="8">
      <c r="A8" s="2">
        <v>7.0</v>
      </c>
      <c r="B8" s="2">
        <v>2016.0</v>
      </c>
      <c r="C8" s="2">
        <v>1.0</v>
      </c>
      <c r="D8" s="2">
        <v>1.0</v>
      </c>
      <c r="E8" s="2">
        <v>3.0</v>
      </c>
      <c r="F8" s="2" t="s">
        <v>16</v>
      </c>
      <c r="G8" s="3" t="s">
        <v>33</v>
      </c>
      <c r="H8" s="2">
        <v>6.53</v>
      </c>
      <c r="I8" s="2">
        <v>7.83</v>
      </c>
      <c r="J8" s="2">
        <v>14.36</v>
      </c>
      <c r="M8" s="2">
        <f t="shared" si="1"/>
        <v>0</v>
      </c>
      <c r="N8" s="2">
        <v>1.0</v>
      </c>
      <c r="O8" s="2">
        <f t="shared" si="2"/>
        <v>0</v>
      </c>
      <c r="P8" s="2">
        <f t="shared" si="3"/>
        <v>0</v>
      </c>
      <c r="Q8" s="2">
        <f t="shared" si="4"/>
        <v>0</v>
      </c>
      <c r="R8" s="2">
        <f t="shared" si="5"/>
        <v>0</v>
      </c>
      <c r="S8" s="2" t="s">
        <v>34</v>
      </c>
      <c r="T8" s="2">
        <f t="array" ref="T8">SUM(IF($G$1:$G$119="Matt Wilkinson", 1, 0))</f>
        <v>6</v>
      </c>
      <c r="U8" s="2">
        <f t="array" ref="U8">SUM(IF($G$1300:$G$1417="Matt Wilkinson", 1, 0))</f>
        <v>4</v>
      </c>
      <c r="V8" s="2">
        <v>6.0</v>
      </c>
      <c r="W8" s="2">
        <v>2.0</v>
      </c>
      <c r="X8" s="2">
        <f t="shared" ref="X8:Y8" si="10">IF(T8=0,0,V8/T8)</f>
        <v>1</v>
      </c>
      <c r="Y8" s="2">
        <f t="shared" si="10"/>
        <v>0.5</v>
      </c>
    </row>
    <row r="9">
      <c r="A9" s="2">
        <v>8.0</v>
      </c>
      <c r="B9" s="2">
        <v>2016.0</v>
      </c>
      <c r="C9" s="2">
        <v>1.0</v>
      </c>
      <c r="D9" s="2">
        <v>1.0</v>
      </c>
      <c r="E9" s="2">
        <v>3.0</v>
      </c>
      <c r="F9" s="2" t="s">
        <v>16</v>
      </c>
      <c r="G9" s="2" t="s">
        <v>35</v>
      </c>
      <c r="H9" s="2">
        <v>6.87</v>
      </c>
      <c r="I9" s="2">
        <v>6.43</v>
      </c>
      <c r="J9" s="2">
        <v>13.3</v>
      </c>
      <c r="M9" s="2">
        <f t="shared" si="1"/>
        <v>0</v>
      </c>
      <c r="N9" s="2">
        <v>0.0</v>
      </c>
      <c r="O9" s="2">
        <f t="shared" si="2"/>
        <v>0</v>
      </c>
      <c r="P9" s="2">
        <f t="shared" si="3"/>
        <v>0</v>
      </c>
      <c r="Q9" s="2">
        <f t="shared" si="4"/>
        <v>0</v>
      </c>
      <c r="R9" s="2">
        <f t="shared" si="5"/>
        <v>0</v>
      </c>
      <c r="S9" s="2" t="s">
        <v>27</v>
      </c>
      <c r="T9" s="2">
        <f t="array" ref="T9">SUM(IF($G$1:$G$119="Michel Bourez", 1, 0))</f>
        <v>2</v>
      </c>
      <c r="U9" s="2">
        <f t="array" ref="U9">SUM(IF($G$1300:$G$1417="Michel Bourez", 1, 0))</f>
        <v>2</v>
      </c>
      <c r="V9" s="2">
        <v>1.0</v>
      </c>
      <c r="W9" s="2">
        <v>0.0</v>
      </c>
      <c r="X9" s="2">
        <f t="shared" ref="X9:Y9" si="11">IF(T9=0,0,V9/T9)</f>
        <v>0.5</v>
      </c>
      <c r="Y9" s="2">
        <f t="shared" si="11"/>
        <v>0</v>
      </c>
    </row>
    <row r="10">
      <c r="A10" s="2">
        <v>9.0</v>
      </c>
      <c r="B10" s="2">
        <v>2016.0</v>
      </c>
      <c r="C10" s="2">
        <v>1.0</v>
      </c>
      <c r="D10" s="2">
        <v>1.0</v>
      </c>
      <c r="E10" s="2">
        <v>3.0</v>
      </c>
      <c r="F10" s="2" t="s">
        <v>16</v>
      </c>
      <c r="G10" s="2" t="s">
        <v>36</v>
      </c>
      <c r="H10" s="2">
        <v>6.5</v>
      </c>
      <c r="I10" s="2">
        <v>4.17</v>
      </c>
      <c r="J10" s="2">
        <v>10.67</v>
      </c>
      <c r="M10" s="2">
        <f t="shared" si="1"/>
        <v>0</v>
      </c>
      <c r="N10" s="2">
        <v>0.0</v>
      </c>
      <c r="O10" s="2">
        <f t="shared" si="2"/>
        <v>0</v>
      </c>
      <c r="P10" s="2">
        <f t="shared" si="3"/>
        <v>0</v>
      </c>
      <c r="Q10" s="2">
        <f t="shared" si="4"/>
        <v>0</v>
      </c>
      <c r="R10" s="2">
        <f t="shared" si="5"/>
        <v>0</v>
      </c>
      <c r="S10" s="2" t="s">
        <v>37</v>
      </c>
      <c r="T10" s="2">
        <f t="array" ref="T10">SUM(IF($G$1:$G$119="Kelly Slater", 1, 0))</f>
        <v>2</v>
      </c>
      <c r="U10" s="2">
        <f t="array" ref="U10">SUM(IF($G$1300:$G$1417="Kelly Slater", 1, 0))</f>
        <v>3</v>
      </c>
      <c r="V10" s="2">
        <v>0.0</v>
      </c>
      <c r="W10" s="2">
        <v>1.0</v>
      </c>
      <c r="X10" s="2">
        <f t="shared" ref="X10:Y10" si="12">IF(T10=0,0,V10/T10)</f>
        <v>0</v>
      </c>
      <c r="Y10" s="2">
        <f t="shared" si="12"/>
        <v>0.3333333333</v>
      </c>
    </row>
    <row r="11">
      <c r="A11" s="2">
        <v>10.0</v>
      </c>
      <c r="B11" s="2">
        <v>2016.0</v>
      </c>
      <c r="C11" s="2">
        <v>1.0</v>
      </c>
      <c r="D11" s="2">
        <v>1.0</v>
      </c>
      <c r="E11" s="2">
        <v>4.0</v>
      </c>
      <c r="F11" s="2" t="s">
        <v>16</v>
      </c>
      <c r="G11" s="3" t="s">
        <v>30</v>
      </c>
      <c r="H11" s="2">
        <v>7.67</v>
      </c>
      <c r="I11" s="2">
        <v>8.5</v>
      </c>
      <c r="J11" s="2">
        <v>16.17</v>
      </c>
      <c r="M11" s="2">
        <f t="shared" si="1"/>
        <v>0</v>
      </c>
      <c r="N11" s="2">
        <v>1.0</v>
      </c>
      <c r="O11" s="2">
        <f t="shared" si="2"/>
        <v>1</v>
      </c>
      <c r="P11" s="2">
        <f t="shared" si="3"/>
        <v>0</v>
      </c>
      <c r="Q11" s="2">
        <f t="shared" si="4"/>
        <v>1</v>
      </c>
      <c r="R11" s="2">
        <f t="shared" si="5"/>
        <v>0</v>
      </c>
      <c r="S11" s="2" t="s">
        <v>31</v>
      </c>
      <c r="T11" s="2">
        <f t="array" ref="T11">SUM(IF($G$1:$G$119="Julian Wilson", 1, 0))</f>
        <v>2</v>
      </c>
      <c r="U11" s="2">
        <f t="array" ref="U11">SUM(IF($G$1300:$G$1417="Julian Wilson", 1, 0))</f>
        <v>6</v>
      </c>
      <c r="V11" s="2">
        <v>0.0</v>
      </c>
      <c r="W11" s="2">
        <v>5.0</v>
      </c>
      <c r="X11" s="2">
        <f t="shared" ref="X11:Y11" si="13">IF(T11=0,0,V11/T11)</f>
        <v>0</v>
      </c>
      <c r="Y11" s="2">
        <f t="shared" si="13"/>
        <v>0.8333333333</v>
      </c>
    </row>
    <row r="12">
      <c r="A12" s="2">
        <v>11.0</v>
      </c>
      <c r="B12" s="2">
        <v>2016.0</v>
      </c>
      <c r="C12" s="2">
        <v>1.0</v>
      </c>
      <c r="D12" s="2">
        <v>1.0</v>
      </c>
      <c r="E12" s="2">
        <v>4.0</v>
      </c>
      <c r="F12" s="2" t="s">
        <v>16</v>
      </c>
      <c r="G12" s="2" t="s">
        <v>38</v>
      </c>
      <c r="H12" s="2">
        <v>6.13</v>
      </c>
      <c r="I12" s="2">
        <v>8.67</v>
      </c>
      <c r="J12" s="2">
        <v>14.8</v>
      </c>
      <c r="M12" s="2">
        <f t="shared" si="1"/>
        <v>0</v>
      </c>
      <c r="N12" s="2">
        <v>0.0</v>
      </c>
      <c r="O12" s="2">
        <f t="shared" si="2"/>
        <v>1</v>
      </c>
      <c r="P12" s="2">
        <f t="shared" si="3"/>
        <v>0</v>
      </c>
      <c r="Q12" s="2">
        <f t="shared" si="4"/>
        <v>0</v>
      </c>
      <c r="R12" s="2">
        <f t="shared" si="5"/>
        <v>0</v>
      </c>
      <c r="S12" s="2" t="s">
        <v>39</v>
      </c>
      <c r="T12" s="2">
        <f t="array" ref="T12">SUM(IF($G$1:$G$119="Joel Parkinson", 1, 0))</f>
        <v>5</v>
      </c>
      <c r="U12" s="2">
        <f t="array" ref="U12">SUM(IF($G$1300:$G$1417="Joel Parkinson", 1, 0))</f>
        <v>2</v>
      </c>
      <c r="V12" s="2">
        <v>3.0</v>
      </c>
      <c r="W12" s="2">
        <v>1.0</v>
      </c>
      <c r="X12" s="2">
        <f t="shared" ref="X12:Y12" si="14">IF(T12=0,0,V12/T12)</f>
        <v>0.6</v>
      </c>
      <c r="Y12" s="2">
        <f t="shared" si="14"/>
        <v>0.5</v>
      </c>
    </row>
    <row r="13">
      <c r="A13" s="2">
        <v>12.0</v>
      </c>
      <c r="B13" s="2">
        <v>2016.0</v>
      </c>
      <c r="C13" s="2">
        <v>1.0</v>
      </c>
      <c r="D13" s="2">
        <v>1.0</v>
      </c>
      <c r="E13" s="2">
        <v>4.0</v>
      </c>
      <c r="F13" s="2" t="s">
        <v>16</v>
      </c>
      <c r="G13" s="2" t="s">
        <v>40</v>
      </c>
      <c r="H13" s="2">
        <v>3.77</v>
      </c>
      <c r="I13" s="2">
        <v>4.33</v>
      </c>
      <c r="J13" s="2">
        <v>8.1</v>
      </c>
      <c r="M13" s="2">
        <f t="shared" si="1"/>
        <v>0</v>
      </c>
      <c r="N13" s="2">
        <v>0.0</v>
      </c>
      <c r="O13" s="2">
        <f t="shared" si="2"/>
        <v>0</v>
      </c>
      <c r="P13" s="2">
        <f t="shared" si="3"/>
        <v>0</v>
      </c>
      <c r="Q13" s="2">
        <f t="shared" si="4"/>
        <v>0</v>
      </c>
      <c r="R13" s="2">
        <f t="shared" si="5"/>
        <v>0</v>
      </c>
      <c r="S13" s="2" t="s">
        <v>33</v>
      </c>
      <c r="T13" s="2">
        <f t="array" ref="T13">SUM(IF($G$1:$G$119="Filipe Toledo", 1, 0))</f>
        <v>5</v>
      </c>
      <c r="U13" s="2">
        <f t="array" ref="U13">SUM(IF($G$1300:$G$1417="Filipe Toledo", 1, 0))</f>
        <v>7</v>
      </c>
      <c r="V13" s="2">
        <v>4.0</v>
      </c>
      <c r="W13" s="2">
        <v>6.0</v>
      </c>
      <c r="X13" s="2">
        <f t="shared" ref="X13:Y13" si="15">IF(T13=0,0,V13/T13)</f>
        <v>0.8</v>
      </c>
      <c r="Y13" s="2">
        <f t="shared" si="15"/>
        <v>0.8571428571</v>
      </c>
    </row>
    <row r="14">
      <c r="A14" s="2">
        <v>13.0</v>
      </c>
      <c r="B14" s="2">
        <v>2016.0</v>
      </c>
      <c r="C14" s="2">
        <v>1.0</v>
      </c>
      <c r="D14" s="2">
        <v>1.0</v>
      </c>
      <c r="E14" s="2">
        <v>5.0</v>
      </c>
      <c r="F14" s="2" t="s">
        <v>16</v>
      </c>
      <c r="G14" s="3" t="s">
        <v>41</v>
      </c>
      <c r="H14" s="2">
        <v>8.87</v>
      </c>
      <c r="I14" s="2">
        <v>8.37</v>
      </c>
      <c r="J14" s="2">
        <v>17.24</v>
      </c>
      <c r="M14" s="2">
        <f t="shared" si="1"/>
        <v>0</v>
      </c>
      <c r="N14" s="2">
        <v>1.0</v>
      </c>
      <c r="O14" s="2">
        <f t="shared" si="2"/>
        <v>2</v>
      </c>
      <c r="P14" s="2">
        <f t="shared" si="3"/>
        <v>0</v>
      </c>
      <c r="Q14" s="2">
        <f t="shared" si="4"/>
        <v>1</v>
      </c>
      <c r="R14" s="2">
        <f t="shared" si="5"/>
        <v>0</v>
      </c>
      <c r="S14" s="2" t="s">
        <v>42</v>
      </c>
      <c r="T14" s="2">
        <f t="array" ref="T14">SUM(IF($G$1:$G$119="Adriano de Souza", 1, 0))</f>
        <v>6</v>
      </c>
      <c r="U14" s="2">
        <f t="array" ref="U14">SUM(IF($G$1300:$G$1417="Adriano de Souza", 1, 0))</f>
        <v>7</v>
      </c>
      <c r="V14" s="2">
        <v>3.0</v>
      </c>
      <c r="W14" s="2">
        <v>4.0</v>
      </c>
      <c r="X14" s="2">
        <f t="shared" ref="X14:Y14" si="16">IF(T14=0,0,V14/T14)</f>
        <v>0.5</v>
      </c>
      <c r="Y14" s="2">
        <f t="shared" si="16"/>
        <v>0.5714285714</v>
      </c>
    </row>
    <row r="15">
      <c r="A15" s="2">
        <v>14.0</v>
      </c>
      <c r="B15" s="2">
        <v>2016.0</v>
      </c>
      <c r="C15" s="2">
        <v>1.0</v>
      </c>
      <c r="D15" s="2">
        <v>1.0</v>
      </c>
      <c r="E15" s="2">
        <v>5.0</v>
      </c>
      <c r="F15" s="2" t="s">
        <v>16</v>
      </c>
      <c r="G15" s="2" t="s">
        <v>43</v>
      </c>
      <c r="H15" s="2">
        <v>8.93</v>
      </c>
      <c r="I15" s="2">
        <v>7.07</v>
      </c>
      <c r="J15" s="2">
        <v>16.0</v>
      </c>
      <c r="M15" s="2">
        <f t="shared" si="1"/>
        <v>0</v>
      </c>
      <c r="N15" s="2">
        <v>0.0</v>
      </c>
      <c r="O15" s="2">
        <f t="shared" si="2"/>
        <v>1</v>
      </c>
      <c r="P15" s="2">
        <f t="shared" si="3"/>
        <v>0</v>
      </c>
      <c r="Q15" s="2">
        <f t="shared" si="4"/>
        <v>1</v>
      </c>
      <c r="R15" s="2">
        <f t="shared" si="5"/>
        <v>0</v>
      </c>
      <c r="S15" s="2" t="s">
        <v>38</v>
      </c>
      <c r="T15" s="2">
        <f t="array" ref="T15">SUM(IF($G$1:$G$119="Sebastian Zietz", 1, 0))</f>
        <v>5</v>
      </c>
      <c r="U15" s="2">
        <f t="array" ref="U15">SUM(IF($G$1300:$G$1417="Sebastian Zietz", 1, 0))</f>
        <v>2</v>
      </c>
      <c r="V15" s="2">
        <v>2.0</v>
      </c>
      <c r="W15" s="2">
        <v>1.0</v>
      </c>
      <c r="X15" s="2">
        <f t="shared" ref="X15:Y15" si="17">IF(T15=0,0,V15/T15)</f>
        <v>0.4</v>
      </c>
      <c r="Y15" s="2">
        <f t="shared" si="17"/>
        <v>0.5</v>
      </c>
    </row>
    <row r="16">
      <c r="A16" s="2">
        <v>15.0</v>
      </c>
      <c r="B16" s="2">
        <v>2016.0</v>
      </c>
      <c r="C16" s="2">
        <v>1.0</v>
      </c>
      <c r="D16" s="2">
        <v>1.0</v>
      </c>
      <c r="E16" s="2">
        <v>5.0</v>
      </c>
      <c r="F16" s="2" t="s">
        <v>16</v>
      </c>
      <c r="G16" s="2" t="s">
        <v>44</v>
      </c>
      <c r="H16" s="2">
        <v>4.83</v>
      </c>
      <c r="I16" s="2">
        <v>5.07</v>
      </c>
      <c r="J16" s="2">
        <v>9.9</v>
      </c>
      <c r="M16" s="2">
        <f t="shared" si="1"/>
        <v>0</v>
      </c>
      <c r="N16" s="2">
        <v>0.0</v>
      </c>
      <c r="O16" s="2">
        <f t="shared" si="2"/>
        <v>0</v>
      </c>
      <c r="P16" s="2">
        <f t="shared" si="3"/>
        <v>0</v>
      </c>
      <c r="Q16" s="2">
        <f t="shared" si="4"/>
        <v>0</v>
      </c>
      <c r="R16" s="2">
        <f t="shared" si="5"/>
        <v>0</v>
      </c>
      <c r="S16" s="2" t="s">
        <v>45</v>
      </c>
      <c r="T16" s="2">
        <f t="array" ref="T16">SUM(IF($G$1:$G$119="Josh Kerr", 1, 0))</f>
        <v>3</v>
      </c>
      <c r="U16" s="2">
        <f t="array" ref="U16">SUM(IF($G$1300:$G$1417="Josh Kerr", 1, 0))</f>
        <v>3</v>
      </c>
      <c r="V16" s="2">
        <v>1.0</v>
      </c>
      <c r="W16" s="2">
        <v>1.0</v>
      </c>
      <c r="X16" s="2">
        <f t="shared" ref="X16:Y16" si="18">IF(T16=0,0,V16/T16)</f>
        <v>0.3333333333</v>
      </c>
      <c r="Y16" s="2">
        <f t="shared" si="18"/>
        <v>0.3333333333</v>
      </c>
    </row>
    <row r="17">
      <c r="A17" s="2">
        <v>16.0</v>
      </c>
      <c r="B17" s="2">
        <v>2016.0</v>
      </c>
      <c r="C17" s="2">
        <v>1.0</v>
      </c>
      <c r="D17" s="2">
        <v>1.0</v>
      </c>
      <c r="E17" s="2">
        <v>6.0</v>
      </c>
      <c r="F17" s="2" t="s">
        <v>16</v>
      </c>
      <c r="G17" s="3" t="s">
        <v>46</v>
      </c>
      <c r="H17" s="2">
        <v>6.87</v>
      </c>
      <c r="I17" s="2">
        <v>6.87</v>
      </c>
      <c r="J17" s="2">
        <v>13.74</v>
      </c>
      <c r="M17" s="2">
        <f t="shared" si="1"/>
        <v>0</v>
      </c>
      <c r="N17" s="2">
        <v>1.0</v>
      </c>
      <c r="O17" s="2">
        <f t="shared" si="2"/>
        <v>0</v>
      </c>
      <c r="P17" s="2">
        <f t="shared" si="3"/>
        <v>0</v>
      </c>
      <c r="Q17" s="2">
        <f t="shared" si="4"/>
        <v>0</v>
      </c>
      <c r="R17" s="2">
        <f t="shared" si="5"/>
        <v>1</v>
      </c>
      <c r="S17" s="2" t="s">
        <v>47</v>
      </c>
      <c r="T17" s="2">
        <f t="array" ref="T17">SUM(IF($G$1:$G$119="Adrian Buchan", 1, 0))</f>
        <v>6</v>
      </c>
      <c r="U17" s="2">
        <f t="array" ref="U17">SUM(IF($G$1300:$G$1417="Adrian Buchan", 1, 0))</f>
        <v>2</v>
      </c>
      <c r="V17" s="2">
        <v>3.0</v>
      </c>
      <c r="W17" s="2">
        <v>0.0</v>
      </c>
      <c r="X17" s="2">
        <f t="shared" ref="X17:Y17" si="19">IF(T17=0,0,V17/T17)</f>
        <v>0.5</v>
      </c>
      <c r="Y17" s="2">
        <f t="shared" si="19"/>
        <v>0</v>
      </c>
    </row>
    <row r="18">
      <c r="A18" s="2">
        <v>17.0</v>
      </c>
      <c r="B18" s="2">
        <v>2016.0</v>
      </c>
      <c r="C18" s="2">
        <v>1.0</v>
      </c>
      <c r="D18" s="2">
        <v>1.0</v>
      </c>
      <c r="E18" s="2">
        <v>6.0</v>
      </c>
      <c r="F18" s="2" t="s">
        <v>16</v>
      </c>
      <c r="G18" s="2" t="s">
        <v>42</v>
      </c>
      <c r="H18" s="2">
        <v>6.77</v>
      </c>
      <c r="I18" s="2">
        <v>6.93</v>
      </c>
      <c r="J18" s="2">
        <v>13.7</v>
      </c>
      <c r="M18" s="2">
        <f t="shared" si="1"/>
        <v>0</v>
      </c>
      <c r="N18" s="2">
        <v>0.0</v>
      </c>
      <c r="O18" s="2">
        <f t="shared" si="2"/>
        <v>0</v>
      </c>
      <c r="P18" s="2">
        <f t="shared" si="3"/>
        <v>0</v>
      </c>
      <c r="Q18" s="2">
        <f t="shared" si="4"/>
        <v>0</v>
      </c>
      <c r="R18" s="2">
        <f t="shared" si="5"/>
        <v>0</v>
      </c>
      <c r="S18" s="2" t="s">
        <v>17</v>
      </c>
      <c r="T18" s="2">
        <f t="array" ref="T18">SUM(IF($G$1:$G$119="Italo Ferreira", 1, 0))</f>
        <v>2</v>
      </c>
      <c r="U18" s="2">
        <f t="array" ref="U18">SUM(IF($G$1300:$G$1417="Italo Ferreira", 1, 0))</f>
        <v>5</v>
      </c>
      <c r="V18" s="2">
        <v>1.0</v>
      </c>
      <c r="W18" s="2">
        <v>2.0</v>
      </c>
      <c r="X18" s="2">
        <f t="shared" ref="X18:Y18" si="20">IF(T18=0,0,V18/T18)</f>
        <v>0.5</v>
      </c>
      <c r="Y18" s="2">
        <f t="shared" si="20"/>
        <v>0.4</v>
      </c>
    </row>
    <row r="19">
      <c r="A19" s="2">
        <v>18.0</v>
      </c>
      <c r="B19" s="2">
        <v>2016.0</v>
      </c>
      <c r="C19" s="2">
        <v>1.0</v>
      </c>
      <c r="D19" s="2">
        <v>1.0</v>
      </c>
      <c r="E19" s="2">
        <v>6.0</v>
      </c>
      <c r="F19" s="2" t="s">
        <v>16</v>
      </c>
      <c r="G19" s="2" t="s">
        <v>32</v>
      </c>
      <c r="H19" s="2">
        <v>9.1</v>
      </c>
      <c r="I19" s="2">
        <v>0.0</v>
      </c>
      <c r="J19" s="2">
        <v>9.1</v>
      </c>
      <c r="K19" s="2" t="s">
        <v>48</v>
      </c>
      <c r="L19" s="2" t="s">
        <v>49</v>
      </c>
      <c r="M19" s="2">
        <f t="shared" si="1"/>
        <v>0</v>
      </c>
      <c r="N19" s="2">
        <v>0.0</v>
      </c>
      <c r="O19" s="2">
        <f t="shared" si="2"/>
        <v>1</v>
      </c>
      <c r="P19" s="2">
        <f t="shared" si="3"/>
        <v>0</v>
      </c>
      <c r="Q19" s="2">
        <f t="shared" si="4"/>
        <v>0</v>
      </c>
      <c r="R19" s="2">
        <f t="shared" si="5"/>
        <v>0</v>
      </c>
      <c r="S19" s="2" t="s">
        <v>40</v>
      </c>
      <c r="T19" s="2">
        <f t="array" ref="T19">SUM(IF($G$1:$G$119="Caio Ibelli", 1, 0))</f>
        <v>5</v>
      </c>
      <c r="U19" s="2">
        <f t="array" ref="U19">SUM(IF($G$1300:$G$1417="Caio Ibelli", 1, 0))</f>
        <v>0</v>
      </c>
      <c r="V19" s="2">
        <v>0.0</v>
      </c>
      <c r="W19" s="2">
        <v>0.0</v>
      </c>
      <c r="X19" s="2">
        <f t="shared" ref="X19:Y19" si="21">IF(T19=0,0,V19/T19)</f>
        <v>0</v>
      </c>
      <c r="Y19" s="2">
        <f t="shared" si="21"/>
        <v>0</v>
      </c>
    </row>
    <row r="20">
      <c r="A20" s="2">
        <v>19.0</v>
      </c>
      <c r="B20" s="2">
        <v>2016.0</v>
      </c>
      <c r="C20" s="2">
        <v>1.0</v>
      </c>
      <c r="D20" s="2">
        <v>1.0</v>
      </c>
      <c r="E20" s="2">
        <v>7.0</v>
      </c>
      <c r="F20" s="2" t="s">
        <v>16</v>
      </c>
      <c r="G20" s="3" t="s">
        <v>50</v>
      </c>
      <c r="H20" s="2">
        <v>7.17</v>
      </c>
      <c r="I20" s="2">
        <v>8.73</v>
      </c>
      <c r="J20" s="2">
        <v>15.9</v>
      </c>
      <c r="M20" s="2">
        <f t="shared" si="1"/>
        <v>0</v>
      </c>
      <c r="N20" s="2">
        <v>1.0</v>
      </c>
      <c r="O20" s="2">
        <f t="shared" si="2"/>
        <v>1</v>
      </c>
      <c r="P20" s="2">
        <f t="shared" si="3"/>
        <v>0</v>
      </c>
      <c r="Q20" s="2">
        <f t="shared" si="4"/>
        <v>0</v>
      </c>
      <c r="R20" s="2">
        <f t="shared" si="5"/>
        <v>0</v>
      </c>
      <c r="S20" s="2" t="s">
        <v>41</v>
      </c>
      <c r="T20" s="2">
        <f t="array" ref="T20">SUM(IF($G$1:$G$119="Mick Fanning", 1, 0))</f>
        <v>2</v>
      </c>
      <c r="U20" s="2">
        <f t="array" ref="U20">SUM(IF($G$1300:$G$1417="Mick Fanning", 1, 0))</f>
        <v>5</v>
      </c>
      <c r="V20" s="2">
        <v>1.0</v>
      </c>
      <c r="W20" s="2">
        <v>3.0</v>
      </c>
      <c r="X20" s="2">
        <f t="shared" ref="X20:Y20" si="22">IF(T20=0,0,V20/T20)</f>
        <v>0.5</v>
      </c>
      <c r="Y20" s="2">
        <f t="shared" si="22"/>
        <v>0.6</v>
      </c>
    </row>
    <row r="21" ht="15.75" customHeight="1">
      <c r="A21" s="2">
        <v>20.0</v>
      </c>
      <c r="B21" s="2">
        <v>2016.0</v>
      </c>
      <c r="C21" s="2">
        <v>1.0</v>
      </c>
      <c r="D21" s="2">
        <v>1.0</v>
      </c>
      <c r="E21" s="2">
        <v>7.0</v>
      </c>
      <c r="F21" s="2" t="s">
        <v>16</v>
      </c>
      <c r="G21" s="2" t="s">
        <v>51</v>
      </c>
      <c r="H21" s="2">
        <v>7.83</v>
      </c>
      <c r="I21" s="2">
        <v>7.17</v>
      </c>
      <c r="J21" s="2">
        <v>15.0</v>
      </c>
      <c r="M21" s="2">
        <f t="shared" si="1"/>
        <v>0</v>
      </c>
      <c r="N21" s="2">
        <v>0.0</v>
      </c>
      <c r="O21" s="2">
        <f t="shared" si="2"/>
        <v>0</v>
      </c>
      <c r="P21" s="2">
        <f t="shared" si="3"/>
        <v>0</v>
      </c>
      <c r="Q21" s="2">
        <f t="shared" si="4"/>
        <v>0</v>
      </c>
      <c r="R21" s="2">
        <f t="shared" si="5"/>
        <v>0</v>
      </c>
      <c r="S21" s="2" t="s">
        <v>52</v>
      </c>
      <c r="T21" s="2">
        <f t="array" ref="T21">SUM(IF($G$1:$G$119="Conner Coffin", 1, 0))</f>
        <v>5</v>
      </c>
      <c r="U21" s="2">
        <f t="array" ref="U21">SUM(IF($G$1300:$G$1417="Conner Coffin", 1, 0))</f>
        <v>0</v>
      </c>
      <c r="V21" s="2">
        <v>0.0</v>
      </c>
      <c r="W21" s="2">
        <v>0.0</v>
      </c>
      <c r="X21" s="2">
        <f t="shared" ref="X21:Y21" si="23">IF(T21=0,0,V21/T21)</f>
        <v>0</v>
      </c>
      <c r="Y21" s="2">
        <f t="shared" si="23"/>
        <v>0</v>
      </c>
    </row>
    <row r="22" ht="15.75" customHeight="1">
      <c r="A22" s="2">
        <v>21.0</v>
      </c>
      <c r="B22" s="2">
        <v>2016.0</v>
      </c>
      <c r="C22" s="2">
        <v>1.0</v>
      </c>
      <c r="D22" s="2">
        <v>1.0</v>
      </c>
      <c r="E22" s="2">
        <v>7.0</v>
      </c>
      <c r="F22" s="2" t="s">
        <v>16</v>
      </c>
      <c r="G22" s="2" t="s">
        <v>47</v>
      </c>
      <c r="H22" s="2">
        <v>6.87</v>
      </c>
      <c r="I22" s="2">
        <v>3.87</v>
      </c>
      <c r="J22" s="2">
        <v>10.74</v>
      </c>
      <c r="M22" s="2">
        <f t="shared" si="1"/>
        <v>0</v>
      </c>
      <c r="N22" s="2">
        <v>0.0</v>
      </c>
      <c r="O22" s="2">
        <f t="shared" si="2"/>
        <v>0</v>
      </c>
      <c r="P22" s="2">
        <f t="shared" si="3"/>
        <v>0</v>
      </c>
      <c r="Q22" s="2">
        <f t="shared" si="4"/>
        <v>0</v>
      </c>
      <c r="R22" s="2">
        <f t="shared" si="5"/>
        <v>0</v>
      </c>
      <c r="S22" s="2" t="s">
        <v>36</v>
      </c>
      <c r="T22" s="2">
        <f t="array" ref="T22">SUM(IF($G$1:$G$119="Stuart Kennedy", 1, 0))</f>
        <v>7</v>
      </c>
      <c r="U22" s="2">
        <f t="array" ref="U22">SUM(IF($G$1300:$G$1417="Stuart Kennedy", 1, 0))</f>
        <v>0</v>
      </c>
      <c r="V22" s="2">
        <v>0.0</v>
      </c>
      <c r="W22" s="2">
        <v>0.0</v>
      </c>
      <c r="X22" s="2">
        <f t="shared" ref="X22:Y22" si="24">IF(T22=0,0,V22/T22)</f>
        <v>0</v>
      </c>
      <c r="Y22" s="2">
        <f t="shared" si="24"/>
        <v>0</v>
      </c>
    </row>
    <row r="23" ht="15.75" customHeight="1">
      <c r="A23" s="2">
        <v>22.0</v>
      </c>
      <c r="B23" s="2">
        <v>2016.0</v>
      </c>
      <c r="C23" s="2">
        <v>1.0</v>
      </c>
      <c r="D23" s="2">
        <v>1.0</v>
      </c>
      <c r="E23" s="2">
        <v>8.0</v>
      </c>
      <c r="F23" s="2" t="s">
        <v>16</v>
      </c>
      <c r="G23" s="3" t="s">
        <v>34</v>
      </c>
      <c r="H23" s="2">
        <v>7.67</v>
      </c>
      <c r="I23" s="2">
        <v>9.33</v>
      </c>
      <c r="J23" s="2">
        <v>17.0</v>
      </c>
      <c r="M23" s="2">
        <f t="shared" si="1"/>
        <v>0</v>
      </c>
      <c r="N23" s="2">
        <v>1.0</v>
      </c>
      <c r="O23" s="2">
        <f t="shared" si="2"/>
        <v>1</v>
      </c>
      <c r="P23" s="2">
        <f t="shared" si="3"/>
        <v>0</v>
      </c>
      <c r="Q23" s="2">
        <f t="shared" si="4"/>
        <v>1</v>
      </c>
      <c r="R23" s="2">
        <f t="shared" si="5"/>
        <v>0</v>
      </c>
      <c r="S23" s="2" t="s">
        <v>53</v>
      </c>
      <c r="T23" s="2">
        <f t="array" ref="T23">SUM(IF($G$1:$G$119="Kanoa Igarashi", 1, 0))</f>
        <v>5</v>
      </c>
      <c r="U23" s="2">
        <f t="array" ref="U23">SUM(IF($G$1300:$G$1417="Kanoa Igarashi", 1, 0))</f>
        <v>0</v>
      </c>
      <c r="V23" s="2">
        <v>0.0</v>
      </c>
      <c r="W23" s="2">
        <v>0.0</v>
      </c>
      <c r="X23" s="2">
        <f t="shared" ref="X23:Y23" si="25">IF(T23=0,0,V23/T23)</f>
        <v>0</v>
      </c>
      <c r="Y23" s="2">
        <f t="shared" si="25"/>
        <v>0</v>
      </c>
    </row>
    <row r="24" ht="15.75" customHeight="1">
      <c r="A24" s="2">
        <v>23.0</v>
      </c>
      <c r="B24" s="2">
        <v>2016.0</v>
      </c>
      <c r="C24" s="2">
        <v>1.0</v>
      </c>
      <c r="D24" s="2">
        <v>1.0</v>
      </c>
      <c r="E24" s="2">
        <v>8.0</v>
      </c>
      <c r="F24" s="2" t="s">
        <v>16</v>
      </c>
      <c r="G24" s="2" t="s">
        <v>37</v>
      </c>
      <c r="H24" s="2">
        <v>7.67</v>
      </c>
      <c r="I24" s="2">
        <v>5.6</v>
      </c>
      <c r="J24" s="2">
        <v>13.27</v>
      </c>
      <c r="M24" s="2">
        <f t="shared" si="1"/>
        <v>0</v>
      </c>
      <c r="N24" s="2">
        <v>0.0</v>
      </c>
      <c r="O24" s="2">
        <f t="shared" si="2"/>
        <v>0</v>
      </c>
      <c r="P24" s="2">
        <f t="shared" si="3"/>
        <v>0</v>
      </c>
      <c r="Q24" s="2">
        <f t="shared" si="4"/>
        <v>0</v>
      </c>
      <c r="R24" s="2">
        <f t="shared" si="5"/>
        <v>0</v>
      </c>
      <c r="S24" s="2" t="s">
        <v>54</v>
      </c>
      <c r="T24" s="2">
        <f t="array" ref="T24">SUM(IF($G$1:$G$119="Wiggolly Dantas", 1, 0))</f>
        <v>2</v>
      </c>
      <c r="U24" s="2">
        <f t="array" ref="U24">SUM(IF($G$1300:$G$1417="Wiggolly Dantas", 1, 0))</f>
        <v>6</v>
      </c>
      <c r="V24" s="2">
        <v>1.0</v>
      </c>
      <c r="W24" s="2">
        <v>3.0</v>
      </c>
      <c r="X24" s="2">
        <f t="shared" ref="X24:Y24" si="26">IF(T24=0,0,V24/T24)</f>
        <v>0.5</v>
      </c>
      <c r="Y24" s="2">
        <f t="shared" si="26"/>
        <v>0.5</v>
      </c>
    </row>
    <row r="25" ht="15.75" customHeight="1">
      <c r="A25" s="2">
        <v>24.0</v>
      </c>
      <c r="B25" s="2">
        <v>2016.0</v>
      </c>
      <c r="C25" s="2">
        <v>1.0</v>
      </c>
      <c r="D25" s="2">
        <v>1.0</v>
      </c>
      <c r="E25" s="2">
        <v>8.0</v>
      </c>
      <c r="F25" s="2" t="s">
        <v>16</v>
      </c>
      <c r="G25" s="2" t="s">
        <v>52</v>
      </c>
      <c r="H25" s="2">
        <v>7.0</v>
      </c>
      <c r="I25" s="2">
        <v>5.17</v>
      </c>
      <c r="J25" s="2">
        <v>12.17</v>
      </c>
      <c r="M25" s="2">
        <f t="shared" si="1"/>
        <v>0</v>
      </c>
      <c r="N25" s="2">
        <v>0.0</v>
      </c>
      <c r="O25" s="2">
        <f t="shared" si="2"/>
        <v>0</v>
      </c>
      <c r="P25" s="2">
        <f t="shared" si="3"/>
        <v>0</v>
      </c>
      <c r="Q25" s="2">
        <f t="shared" si="4"/>
        <v>0</v>
      </c>
      <c r="R25" s="2">
        <f t="shared" si="5"/>
        <v>0</v>
      </c>
      <c r="S25" s="2" t="s">
        <v>55</v>
      </c>
      <c r="T25" s="2">
        <f t="array" ref="T25">SUM(IF($G$1:$G$119="Miguel Pupo", 1, 0))</f>
        <v>2</v>
      </c>
      <c r="U25" s="2">
        <f t="array" ref="U25">SUM(IF($G$1300:$G$1417="Miguel Pupo", 1, 0))</f>
        <v>6</v>
      </c>
      <c r="V25" s="2">
        <v>0.0</v>
      </c>
      <c r="W25" s="2">
        <v>4.0</v>
      </c>
      <c r="X25" s="2">
        <f t="shared" ref="X25:Y25" si="27">IF(T25=0,0,V25/T25)</f>
        <v>0</v>
      </c>
      <c r="Y25" s="2">
        <f t="shared" si="27"/>
        <v>0.6666666667</v>
      </c>
    </row>
    <row r="26" ht="15.75" customHeight="1">
      <c r="A26" s="2">
        <v>25.0</v>
      </c>
      <c r="B26" s="2">
        <v>2016.0</v>
      </c>
      <c r="C26" s="2">
        <v>1.0</v>
      </c>
      <c r="D26" s="2">
        <v>1.0</v>
      </c>
      <c r="E26" s="2">
        <v>9.0</v>
      </c>
      <c r="F26" s="2" t="s">
        <v>16</v>
      </c>
      <c r="G26" s="3" t="s">
        <v>56</v>
      </c>
      <c r="H26" s="2">
        <v>6.27</v>
      </c>
      <c r="I26" s="2">
        <v>6.6</v>
      </c>
      <c r="J26" s="2">
        <v>12.87</v>
      </c>
      <c r="M26" s="2">
        <f t="shared" si="1"/>
        <v>0</v>
      </c>
      <c r="N26" s="2">
        <v>1.0</v>
      </c>
      <c r="O26" s="2">
        <f t="shared" si="2"/>
        <v>0</v>
      </c>
      <c r="P26" s="2">
        <f t="shared" si="3"/>
        <v>0</v>
      </c>
      <c r="Q26" s="2">
        <f t="shared" si="4"/>
        <v>0</v>
      </c>
      <c r="R26" s="2">
        <f t="shared" si="5"/>
        <v>0</v>
      </c>
      <c r="S26" s="2" t="s">
        <v>57</v>
      </c>
      <c r="T26" s="2">
        <f t="array" ref="T26">SUM(IF($G$1:$G$119="Owen Wright", 1, 0))</f>
        <v>0</v>
      </c>
      <c r="U26" s="2">
        <f t="array" ref="U26">SUM(IF($G$1300:$G$1417="Owen Wright", 1, 0))</f>
        <v>3</v>
      </c>
      <c r="V26" s="2">
        <v>0.0</v>
      </c>
      <c r="W26" s="2">
        <v>1.0</v>
      </c>
      <c r="X26" s="2">
        <f t="shared" ref="X26:Y26" si="28">IF(T26=0,0,V26/T26)</f>
        <v>0</v>
      </c>
      <c r="Y26" s="2">
        <f t="shared" si="28"/>
        <v>0.3333333333</v>
      </c>
    </row>
    <row r="27" ht="15.75" customHeight="1">
      <c r="A27" s="2">
        <v>26.0</v>
      </c>
      <c r="B27" s="2">
        <v>2016.0</v>
      </c>
      <c r="C27" s="2">
        <v>1.0</v>
      </c>
      <c r="D27" s="2">
        <v>1.0</v>
      </c>
      <c r="E27" s="2">
        <v>9.0</v>
      </c>
      <c r="F27" s="2" t="s">
        <v>16</v>
      </c>
      <c r="G27" s="2" t="s">
        <v>58</v>
      </c>
      <c r="H27" s="2">
        <v>5.77</v>
      </c>
      <c r="I27" s="2">
        <v>6.37</v>
      </c>
      <c r="J27" s="2">
        <v>12.14</v>
      </c>
      <c r="M27" s="2">
        <f t="shared" si="1"/>
        <v>0</v>
      </c>
      <c r="N27" s="2">
        <v>0.0</v>
      </c>
      <c r="O27" s="2">
        <f t="shared" si="2"/>
        <v>0</v>
      </c>
      <c r="P27" s="2">
        <f t="shared" si="3"/>
        <v>0</v>
      </c>
      <c r="Q27" s="2">
        <f t="shared" si="4"/>
        <v>0</v>
      </c>
      <c r="R27" s="2">
        <f t="shared" si="5"/>
        <v>0</v>
      </c>
      <c r="S27" s="2" t="s">
        <v>59</v>
      </c>
      <c r="T27" s="2">
        <f t="array" ref="T27">SUM(IF($G$1:$G$119="Bede Durbidge", 1, 0))</f>
        <v>0</v>
      </c>
      <c r="U27" s="2">
        <f t="array" ref="U27">SUM(IF($G$1300:$G$1417="Bede Durbidge", 1, 0))</f>
        <v>5</v>
      </c>
      <c r="V27" s="2">
        <v>0.0</v>
      </c>
      <c r="W27" s="2">
        <v>3.0</v>
      </c>
      <c r="X27" s="2">
        <f t="shared" ref="X27:Y27" si="29">IF(T27=0,0,V27/T27)</f>
        <v>0</v>
      </c>
      <c r="Y27" s="2">
        <f t="shared" si="29"/>
        <v>0.6</v>
      </c>
    </row>
    <row r="28" ht="15.75" customHeight="1">
      <c r="A28" s="2">
        <v>27.0</v>
      </c>
      <c r="B28" s="2">
        <v>2016.0</v>
      </c>
      <c r="C28" s="2">
        <v>1.0</v>
      </c>
      <c r="D28" s="2">
        <v>1.0</v>
      </c>
      <c r="E28" s="2">
        <v>9.0</v>
      </c>
      <c r="F28" s="2" t="s">
        <v>16</v>
      </c>
      <c r="G28" s="2" t="s">
        <v>60</v>
      </c>
      <c r="H28" s="2">
        <v>5.37</v>
      </c>
      <c r="I28" s="2">
        <v>6.13</v>
      </c>
      <c r="J28" s="2">
        <v>11.5</v>
      </c>
      <c r="M28" s="2">
        <f t="shared" si="1"/>
        <v>0</v>
      </c>
      <c r="N28" s="2">
        <v>0.0</v>
      </c>
      <c r="O28" s="2">
        <f t="shared" si="2"/>
        <v>0</v>
      </c>
      <c r="P28" s="2">
        <f t="shared" si="3"/>
        <v>0</v>
      </c>
      <c r="Q28" s="2">
        <f t="shared" si="4"/>
        <v>0</v>
      </c>
      <c r="R28" s="2">
        <f t="shared" si="5"/>
        <v>0</v>
      </c>
      <c r="S28" s="2" t="s">
        <v>61</v>
      </c>
      <c r="T28" s="2">
        <f t="array" ref="T28">SUM(IF($G$1:$G$119="Connor O'Leary", 1, 0))</f>
        <v>0</v>
      </c>
      <c r="U28" s="2">
        <f t="array" ref="U28">SUM(IF($G$1300:$G$1417="Connor O'Leary", 1, 0))</f>
        <v>0</v>
      </c>
      <c r="V28" s="2">
        <v>0.0</v>
      </c>
      <c r="W28" s="2">
        <v>0.0</v>
      </c>
      <c r="X28" s="2">
        <f t="shared" ref="X28:Y28" si="30">IF(T28=0,0,V28/T28)</f>
        <v>0</v>
      </c>
      <c r="Y28" s="2">
        <f t="shared" si="30"/>
        <v>0</v>
      </c>
    </row>
    <row r="29" ht="15.75" customHeight="1">
      <c r="A29" s="2">
        <v>28.0</v>
      </c>
      <c r="B29" s="2">
        <v>2016.0</v>
      </c>
      <c r="C29" s="2">
        <v>1.0</v>
      </c>
      <c r="D29" s="2">
        <v>1.0</v>
      </c>
      <c r="E29" s="2">
        <v>10.0</v>
      </c>
      <c r="F29" s="2" t="s">
        <v>16</v>
      </c>
      <c r="G29" s="3" t="s">
        <v>62</v>
      </c>
      <c r="H29" s="2">
        <v>8.57</v>
      </c>
      <c r="I29" s="2">
        <v>6.83</v>
      </c>
      <c r="J29" s="2">
        <v>15.4</v>
      </c>
      <c r="M29" s="2">
        <f t="shared" si="1"/>
        <v>0</v>
      </c>
      <c r="N29" s="2">
        <v>1.0</v>
      </c>
      <c r="O29" s="2">
        <f t="shared" si="2"/>
        <v>1</v>
      </c>
      <c r="P29" s="2">
        <f t="shared" si="3"/>
        <v>0</v>
      </c>
      <c r="Q29" s="2">
        <f t="shared" si="4"/>
        <v>0</v>
      </c>
      <c r="R29" s="2">
        <f t="shared" si="5"/>
        <v>0</v>
      </c>
      <c r="S29" s="2" t="s">
        <v>63</v>
      </c>
      <c r="T29" s="2">
        <f t="array" ref="T29">SUM(IF($G$1:$G$119="Ethan Ewing", 1, 0))</f>
        <v>0</v>
      </c>
      <c r="U29" s="2">
        <f t="array" ref="U29">SUM(IF($G$1300:$G$1417="Ethan Ewing", 1, 0))</f>
        <v>0</v>
      </c>
      <c r="V29" s="2">
        <v>0.0</v>
      </c>
      <c r="W29" s="2">
        <v>0.0</v>
      </c>
      <c r="X29" s="2">
        <f t="shared" ref="X29:Y29" si="31">IF(T29=0,0,V29/T29)</f>
        <v>0</v>
      </c>
      <c r="Y29" s="2">
        <f t="shared" si="31"/>
        <v>0</v>
      </c>
    </row>
    <row r="30" ht="15.75" customHeight="1">
      <c r="A30" s="2">
        <v>29.0</v>
      </c>
      <c r="B30" s="2">
        <v>2016.0</v>
      </c>
      <c r="C30" s="2">
        <v>1.0</v>
      </c>
      <c r="D30" s="2">
        <v>1.0</v>
      </c>
      <c r="E30" s="2">
        <v>10.0</v>
      </c>
      <c r="F30" s="2" t="s">
        <v>16</v>
      </c>
      <c r="G30" s="2" t="s">
        <v>45</v>
      </c>
      <c r="H30" s="2">
        <v>8.33</v>
      </c>
      <c r="I30" s="2">
        <v>3.93</v>
      </c>
      <c r="J30" s="2">
        <v>12.26</v>
      </c>
      <c r="M30" s="2">
        <f t="shared" si="1"/>
        <v>0</v>
      </c>
      <c r="N30" s="2">
        <v>0.0</v>
      </c>
      <c r="O30" s="2">
        <f t="shared" si="2"/>
        <v>1</v>
      </c>
      <c r="P30" s="2">
        <f t="shared" si="3"/>
        <v>0</v>
      </c>
      <c r="Q30" s="2">
        <f t="shared" si="4"/>
        <v>0</v>
      </c>
      <c r="R30" s="2">
        <f t="shared" si="5"/>
        <v>0</v>
      </c>
      <c r="S30" s="2" t="s">
        <v>64</v>
      </c>
      <c r="T30" s="2">
        <f t="array" ref="T30">SUM(IF($G$1:$G$119="Frederico Morais", 1, 0))</f>
        <v>0</v>
      </c>
      <c r="U30" s="2">
        <f t="array" ref="U30">SUM(IF($G$1300:$G$1417="Frederico Morais", 1, 0))</f>
        <v>0</v>
      </c>
      <c r="V30" s="2">
        <v>0.0</v>
      </c>
      <c r="W30" s="2">
        <v>0.0</v>
      </c>
      <c r="X30" s="2">
        <f t="shared" ref="X30:Y30" si="32">IF(T30=0,0,V30/T30)</f>
        <v>0</v>
      </c>
      <c r="Y30" s="2">
        <f t="shared" si="32"/>
        <v>0</v>
      </c>
    </row>
    <row r="31" ht="15.75" customHeight="1">
      <c r="A31" s="2">
        <v>30.0</v>
      </c>
      <c r="B31" s="2">
        <v>2016.0</v>
      </c>
      <c r="C31" s="2">
        <v>1.0</v>
      </c>
      <c r="D31" s="2">
        <v>1.0</v>
      </c>
      <c r="E31" s="2">
        <v>10.0</v>
      </c>
      <c r="F31" s="2" t="s">
        <v>16</v>
      </c>
      <c r="G31" s="2" t="s">
        <v>53</v>
      </c>
      <c r="H31" s="2">
        <v>4.67</v>
      </c>
      <c r="I31" s="2">
        <v>6.73</v>
      </c>
      <c r="J31" s="2">
        <v>11.4</v>
      </c>
      <c r="M31" s="2">
        <f t="shared" si="1"/>
        <v>0</v>
      </c>
      <c r="N31" s="2">
        <v>0.0</v>
      </c>
      <c r="O31" s="2">
        <f t="shared" si="2"/>
        <v>0</v>
      </c>
      <c r="P31" s="2">
        <f t="shared" si="3"/>
        <v>0</v>
      </c>
      <c r="Q31" s="2">
        <f t="shared" si="4"/>
        <v>0</v>
      </c>
      <c r="R31" s="2">
        <f t="shared" si="5"/>
        <v>0</v>
      </c>
      <c r="S31" s="2" t="s">
        <v>65</v>
      </c>
      <c r="T31" s="2">
        <f t="array" ref="T31">SUM(IF($G$1:$G$119="Joan Duru", 1, 0))</f>
        <v>0</v>
      </c>
      <c r="U31" s="2">
        <f t="array" ref="U31">SUM(IF($G$1300:$G$1417="Joan Duru", 1, 0))</f>
        <v>0</v>
      </c>
      <c r="V31" s="2">
        <v>0.0</v>
      </c>
      <c r="W31" s="2">
        <v>0.0</v>
      </c>
      <c r="X31" s="2">
        <f t="shared" ref="X31:Y31" si="33">IF(T31=0,0,V31/T31)</f>
        <v>0</v>
      </c>
      <c r="Y31" s="2">
        <f t="shared" si="33"/>
        <v>0</v>
      </c>
    </row>
    <row r="32" ht="15.75" customHeight="1">
      <c r="A32" s="2">
        <v>31.0</v>
      </c>
      <c r="B32" s="2">
        <v>2016.0</v>
      </c>
      <c r="C32" s="2">
        <v>1.0</v>
      </c>
      <c r="D32" s="2">
        <v>1.0</v>
      </c>
      <c r="E32" s="2">
        <v>11.0</v>
      </c>
      <c r="F32" s="2" t="s">
        <v>16</v>
      </c>
      <c r="G32" s="3" t="s">
        <v>54</v>
      </c>
      <c r="H32" s="2">
        <v>8.33</v>
      </c>
      <c r="I32" s="2">
        <v>8.93</v>
      </c>
      <c r="J32" s="2">
        <v>17.26</v>
      </c>
      <c r="M32" s="2">
        <f t="shared" si="1"/>
        <v>0</v>
      </c>
      <c r="N32" s="2">
        <v>1.0</v>
      </c>
      <c r="O32" s="2">
        <f t="shared" si="2"/>
        <v>2</v>
      </c>
      <c r="P32" s="2">
        <f t="shared" si="3"/>
        <v>0</v>
      </c>
      <c r="Q32" s="2">
        <f t="shared" si="4"/>
        <v>1</v>
      </c>
      <c r="R32" s="2">
        <f t="shared" si="5"/>
        <v>0</v>
      </c>
      <c r="S32" s="2" t="s">
        <v>66</v>
      </c>
      <c r="T32" s="2">
        <f t="array" ref="T32">SUM(IF($G$1:$G$119="Leonardo Fioravanti", 1, 0))</f>
        <v>0</v>
      </c>
      <c r="U32" s="2">
        <f t="array" ref="U32">SUM(IF($G$1300:$G$1417="Leonardo Fioravanti", 1, 0))</f>
        <v>0</v>
      </c>
      <c r="V32" s="2">
        <v>0.0</v>
      </c>
      <c r="W32" s="2">
        <v>0.0</v>
      </c>
      <c r="X32" s="2">
        <f t="shared" ref="X32:Y32" si="34">IF(T32=0,0,V32/T32)</f>
        <v>0</v>
      </c>
      <c r="Y32" s="2">
        <f t="shared" si="34"/>
        <v>0</v>
      </c>
    </row>
    <row r="33" ht="15.75" customHeight="1">
      <c r="A33" s="2">
        <v>32.0</v>
      </c>
      <c r="B33" s="2">
        <v>2016.0</v>
      </c>
      <c r="C33" s="2">
        <v>1.0</v>
      </c>
      <c r="D33" s="2">
        <v>1.0</v>
      </c>
      <c r="E33" s="2">
        <v>11.0</v>
      </c>
      <c r="F33" s="2" t="s">
        <v>16</v>
      </c>
      <c r="G33" s="2" t="s">
        <v>28</v>
      </c>
      <c r="H33" s="2">
        <v>6.33</v>
      </c>
      <c r="I33" s="2">
        <v>7.1</v>
      </c>
      <c r="J33" s="2">
        <v>13.43</v>
      </c>
      <c r="M33" s="2">
        <f t="shared" si="1"/>
        <v>0</v>
      </c>
      <c r="N33" s="2">
        <v>0.0</v>
      </c>
      <c r="O33" s="2">
        <f t="shared" si="2"/>
        <v>0</v>
      </c>
      <c r="P33" s="2">
        <f t="shared" si="3"/>
        <v>0</v>
      </c>
      <c r="Q33" s="2">
        <f t="shared" si="4"/>
        <v>0</v>
      </c>
      <c r="R33" s="2">
        <f t="shared" si="5"/>
        <v>0</v>
      </c>
      <c r="S33" s="2" t="s">
        <v>50</v>
      </c>
      <c r="T33" s="2">
        <f t="array" ref="T33">SUM(IF($G$1:$G$119="Jeremy Flores", 1, 0))</f>
        <v>2</v>
      </c>
      <c r="U33" s="2">
        <f t="array" ref="U33">SUM(IF($G$1300:$G$1417="Jeremy Flores", 1, 0))</f>
        <v>2</v>
      </c>
      <c r="V33" s="2">
        <v>1.0</v>
      </c>
      <c r="W33" s="2">
        <v>0.0</v>
      </c>
      <c r="X33" s="2">
        <f t="shared" ref="X33:Y33" si="35">IF(T33=0,0,V33/T33)</f>
        <v>0.5</v>
      </c>
      <c r="Y33" s="2">
        <f t="shared" si="35"/>
        <v>0</v>
      </c>
    </row>
    <row r="34" ht="15.75" customHeight="1">
      <c r="A34" s="2">
        <v>33.0</v>
      </c>
      <c r="B34" s="2">
        <v>2016.0</v>
      </c>
      <c r="C34" s="2">
        <v>1.0</v>
      </c>
      <c r="D34" s="2">
        <v>1.0</v>
      </c>
      <c r="E34" s="2">
        <v>11.0</v>
      </c>
      <c r="F34" s="2" t="s">
        <v>16</v>
      </c>
      <c r="G34" s="2" t="s">
        <v>55</v>
      </c>
      <c r="H34" s="2">
        <v>6.1</v>
      </c>
      <c r="I34" s="2">
        <v>6.37</v>
      </c>
      <c r="J34" s="2">
        <v>12.47</v>
      </c>
      <c r="M34" s="2">
        <f t="shared" si="1"/>
        <v>0</v>
      </c>
      <c r="N34" s="2">
        <v>0.0</v>
      </c>
      <c r="O34" s="2">
        <f t="shared" si="2"/>
        <v>0</v>
      </c>
      <c r="P34" s="2">
        <f t="shared" si="3"/>
        <v>0</v>
      </c>
      <c r="Q34" s="2">
        <f t="shared" si="4"/>
        <v>0</v>
      </c>
      <c r="R34" s="2">
        <f t="shared" si="5"/>
        <v>0</v>
      </c>
      <c r="S34" s="2" t="s">
        <v>35</v>
      </c>
      <c r="T34" s="2">
        <f t="array" ref="T34">SUM(IF($G$1:$G$119="Jadson Andre", 1, 0))</f>
        <v>3</v>
      </c>
      <c r="U34" s="2">
        <f t="array" ref="U34">SUM(IF($G$1300:$G$1417="Jadson Andre", 1, 0))</f>
        <v>2</v>
      </c>
      <c r="V34" s="2">
        <v>1.0</v>
      </c>
      <c r="W34" s="2">
        <v>0.0</v>
      </c>
      <c r="X34" s="2">
        <f t="shared" ref="X34:Y34" si="36">IF(T34=0,0,V34/T34)</f>
        <v>0.3333333333</v>
      </c>
      <c r="Y34" s="2">
        <f t="shared" si="36"/>
        <v>0</v>
      </c>
    </row>
    <row r="35" ht="15.75" customHeight="1">
      <c r="A35" s="2">
        <v>34.0</v>
      </c>
      <c r="B35" s="2">
        <v>2016.0</v>
      </c>
      <c r="C35" s="2">
        <v>1.0</v>
      </c>
      <c r="D35" s="2">
        <v>1.0</v>
      </c>
      <c r="E35" s="2">
        <v>12.0</v>
      </c>
      <c r="F35" s="2" t="s">
        <v>16</v>
      </c>
      <c r="G35" s="3" t="s">
        <v>39</v>
      </c>
      <c r="H35" s="2">
        <v>8.6</v>
      </c>
      <c r="I35" s="2">
        <v>5.5</v>
      </c>
      <c r="J35" s="2">
        <v>14.1</v>
      </c>
      <c r="M35" s="2">
        <f t="shared" si="1"/>
        <v>0</v>
      </c>
      <c r="N35" s="2">
        <v>1.0</v>
      </c>
      <c r="O35" s="2">
        <f t="shared" si="2"/>
        <v>1</v>
      </c>
      <c r="P35" s="2">
        <f t="shared" si="3"/>
        <v>0</v>
      </c>
      <c r="Q35" s="2">
        <f t="shared" si="4"/>
        <v>0</v>
      </c>
      <c r="R35" s="2">
        <f t="shared" si="5"/>
        <v>0</v>
      </c>
      <c r="S35" s="2" t="s">
        <v>67</v>
      </c>
      <c r="T35" s="2">
        <f t="array" ref="T35">SUM(IF($G$1:$G$119="Ian Gouveia", 1, 0))</f>
        <v>0</v>
      </c>
      <c r="U35" s="2">
        <f t="array" ref="U35">SUM(IF($G$1300:$G$1417="Ian Gouveia", 1, 0))</f>
        <v>0</v>
      </c>
      <c r="V35" s="2">
        <v>0.0</v>
      </c>
      <c r="W35" s="2">
        <v>0.0</v>
      </c>
      <c r="X35" s="2">
        <f t="shared" ref="X35:Y35" si="37">IF(T35=0,0,V35/T35)</f>
        <v>0</v>
      </c>
      <c r="Y35" s="2">
        <f t="shared" si="37"/>
        <v>0</v>
      </c>
    </row>
    <row r="36" ht="15.75" customHeight="1">
      <c r="A36" s="2">
        <v>35.0</v>
      </c>
      <c r="B36" s="2">
        <v>2016.0</v>
      </c>
      <c r="C36" s="2">
        <v>1.0</v>
      </c>
      <c r="D36" s="2">
        <v>1.0</v>
      </c>
      <c r="E36" s="2">
        <v>12.0</v>
      </c>
      <c r="F36" s="2" t="s">
        <v>16</v>
      </c>
      <c r="G36" s="2" t="s">
        <v>26</v>
      </c>
      <c r="H36" s="2">
        <v>7.33</v>
      </c>
      <c r="I36" s="2">
        <v>6.23</v>
      </c>
      <c r="J36" s="2">
        <v>13.56</v>
      </c>
      <c r="M36" s="2">
        <f t="shared" si="1"/>
        <v>0</v>
      </c>
      <c r="N36" s="2">
        <v>0.0</v>
      </c>
      <c r="O36" s="2">
        <f t="shared" si="2"/>
        <v>0</v>
      </c>
      <c r="P36" s="2">
        <f t="shared" si="3"/>
        <v>0</v>
      </c>
      <c r="Q36" s="2">
        <f t="shared" si="4"/>
        <v>0</v>
      </c>
      <c r="R36" s="2">
        <f t="shared" si="5"/>
        <v>0</v>
      </c>
      <c r="S36" s="2" t="s">
        <v>68</v>
      </c>
      <c r="T36" s="2">
        <f t="array" ref="T36">SUM(IF($G$1:$G$119="Jack Freestone", 1, 0))</f>
        <v>2</v>
      </c>
      <c r="U36" s="2">
        <f t="array" ref="U36">SUM(IF($G$1300:$G$1417="Jack Freestone", 1, 0))</f>
        <v>2</v>
      </c>
      <c r="V36" s="2">
        <v>0.0</v>
      </c>
      <c r="W36" s="2">
        <v>0.0</v>
      </c>
      <c r="X36" s="2">
        <f t="shared" ref="X36:Y36" si="38">IF(T36=0,0,V36/T36)</f>
        <v>0</v>
      </c>
      <c r="Y36" s="2">
        <f t="shared" si="38"/>
        <v>0</v>
      </c>
    </row>
    <row r="37" ht="15.75" customHeight="1">
      <c r="A37" s="2">
        <v>36.0</v>
      </c>
      <c r="B37" s="2">
        <v>2016.0</v>
      </c>
      <c r="C37" s="2">
        <v>1.0</v>
      </c>
      <c r="D37" s="2">
        <v>1.0</v>
      </c>
      <c r="E37" s="2">
        <v>12.0</v>
      </c>
      <c r="F37" s="2" t="s">
        <v>16</v>
      </c>
      <c r="G37" s="2" t="s">
        <v>68</v>
      </c>
      <c r="H37" s="2">
        <v>7.17</v>
      </c>
      <c r="I37" s="2">
        <v>6.27</v>
      </c>
      <c r="J37" s="2">
        <v>13.44</v>
      </c>
      <c r="M37" s="2">
        <f t="shared" si="1"/>
        <v>0</v>
      </c>
      <c r="N37" s="2">
        <v>0.0</v>
      </c>
      <c r="O37" s="2">
        <f t="shared" si="2"/>
        <v>0</v>
      </c>
      <c r="P37" s="2">
        <f t="shared" si="3"/>
        <v>0</v>
      </c>
      <c r="Q37" s="2">
        <f t="shared" si="4"/>
        <v>0</v>
      </c>
      <c r="R37" s="2">
        <f t="shared" si="5"/>
        <v>0</v>
      </c>
      <c r="S37" s="2" t="s">
        <v>69</v>
      </c>
      <c r="T37" s="2">
        <f t="array" ref="T37">SUM(IF($G$1:$G$119="Ezekiel Lau", 1, 0))</f>
        <v>0</v>
      </c>
      <c r="U37" s="2">
        <f t="array" ref="U37">SUM(IF($G$1300:$G$1417="Ezekiel Lau", 1, 0))</f>
        <v>0</v>
      </c>
      <c r="V37" s="2">
        <v>0.0</v>
      </c>
      <c r="W37" s="2">
        <v>0.0</v>
      </c>
      <c r="X37" s="2">
        <f t="shared" ref="X37:Y37" si="39">IF(T37=0,0,V37/T37)</f>
        <v>0</v>
      </c>
      <c r="Y37" s="2">
        <f t="shared" si="39"/>
        <v>0</v>
      </c>
    </row>
    <row r="38" ht="15.75" customHeight="1">
      <c r="A38" s="2">
        <v>37.0</v>
      </c>
      <c r="B38" s="2">
        <v>2016.0</v>
      </c>
      <c r="C38" s="2">
        <v>1.0</v>
      </c>
      <c r="D38" s="2">
        <v>2.0</v>
      </c>
      <c r="E38" s="2">
        <v>1.0</v>
      </c>
      <c r="F38" s="2" t="s">
        <v>16</v>
      </c>
      <c r="G38" s="3" t="s">
        <v>42</v>
      </c>
      <c r="H38" s="2">
        <v>7.77</v>
      </c>
      <c r="I38" s="2">
        <v>7.53</v>
      </c>
      <c r="J38" s="2">
        <v>15.3</v>
      </c>
      <c r="M38" s="2">
        <f t="shared" si="1"/>
        <v>0</v>
      </c>
      <c r="N38" s="2">
        <v>1.0</v>
      </c>
      <c r="O38" s="2">
        <f t="shared" si="2"/>
        <v>0</v>
      </c>
      <c r="P38" s="2">
        <f t="shared" si="3"/>
        <v>0</v>
      </c>
      <c r="Q38" s="2">
        <f t="shared" si="4"/>
        <v>0</v>
      </c>
      <c r="R38" s="2">
        <f t="shared" si="5"/>
        <v>0</v>
      </c>
      <c r="S38" s="2" t="s">
        <v>56</v>
      </c>
      <c r="T38" s="2">
        <f t="array" ref="T38">SUM(IF($G$1:$G$119="Nat Young", 1, 0))</f>
        <v>2</v>
      </c>
      <c r="U38" s="2">
        <f t="array" ref="U38">SUM(IF($G$1300:$G$1417="Nat Young", 1, 0))</f>
        <v>2</v>
      </c>
      <c r="V38" s="2">
        <v>1.0</v>
      </c>
      <c r="W38" s="2">
        <v>1.0</v>
      </c>
      <c r="X38" s="2">
        <f t="shared" ref="X38:Y38" si="40">IF(T38=0,0,V38/T38)</f>
        <v>0.5</v>
      </c>
      <c r="Y38" s="2">
        <f t="shared" si="40"/>
        <v>0.5</v>
      </c>
    </row>
    <row r="39" ht="15.75" customHeight="1">
      <c r="A39" s="2">
        <v>38.0</v>
      </c>
      <c r="B39" s="2">
        <v>2016.0</v>
      </c>
      <c r="C39" s="2">
        <v>1.0</v>
      </c>
      <c r="D39" s="2">
        <v>2.0</v>
      </c>
      <c r="E39" s="2">
        <v>1.0</v>
      </c>
      <c r="F39" s="2" t="s">
        <v>16</v>
      </c>
      <c r="G39" s="2" t="s">
        <v>43</v>
      </c>
      <c r="H39" s="2">
        <v>6.33</v>
      </c>
      <c r="I39" s="2">
        <v>4.67</v>
      </c>
      <c r="J39" s="2">
        <v>11.0</v>
      </c>
      <c r="M39" s="2">
        <f t="shared" si="1"/>
        <v>0</v>
      </c>
      <c r="N39" s="2">
        <v>0.0</v>
      </c>
      <c r="O39" s="2">
        <f t="shared" si="2"/>
        <v>0</v>
      </c>
      <c r="P39" s="2">
        <f t="shared" si="3"/>
        <v>0</v>
      </c>
      <c r="Q39" s="2">
        <f t="shared" si="4"/>
        <v>0</v>
      </c>
      <c r="R39" s="2">
        <f t="shared" si="5"/>
        <v>0</v>
      </c>
      <c r="S39" s="2" t="s">
        <v>46</v>
      </c>
      <c r="T39" s="2">
        <f t="array" ref="T39">SUM(IF($G$1:$G$119="Mikey Wright", 1, 0))</f>
        <v>2</v>
      </c>
      <c r="U39" s="2">
        <f t="array" ref="U39">SUM(IF($G$1300:$G$1417="Mikey Wright", 1, 0))</f>
        <v>0</v>
      </c>
      <c r="V39" s="2">
        <v>1.0</v>
      </c>
      <c r="W39" s="2">
        <v>0.0</v>
      </c>
      <c r="X39" s="2">
        <f t="shared" ref="X39:Y39" si="41">IF(T39=0,0,V39/T39)</f>
        <v>0.5</v>
      </c>
      <c r="Y39" s="2">
        <f t="shared" si="41"/>
        <v>0</v>
      </c>
    </row>
    <row r="40" ht="15.75" customHeight="1">
      <c r="A40" s="2">
        <v>39.0</v>
      </c>
      <c r="B40" s="2">
        <v>2016.0</v>
      </c>
      <c r="C40" s="2">
        <v>1.0</v>
      </c>
      <c r="D40" s="2">
        <v>2.0</v>
      </c>
      <c r="E40" s="2">
        <v>2.0</v>
      </c>
      <c r="F40" s="2" t="s">
        <v>16</v>
      </c>
      <c r="G40" s="3" t="s">
        <v>38</v>
      </c>
      <c r="H40" s="2">
        <v>5.5</v>
      </c>
      <c r="I40" s="2">
        <v>7.6</v>
      </c>
      <c r="J40" s="2">
        <v>13.1</v>
      </c>
      <c r="M40" s="2">
        <f t="shared" si="1"/>
        <v>0</v>
      </c>
      <c r="N40" s="2">
        <v>1.0</v>
      </c>
      <c r="O40" s="2">
        <f t="shared" si="2"/>
        <v>0</v>
      </c>
      <c r="P40" s="2">
        <f t="shared" si="3"/>
        <v>0</v>
      </c>
      <c r="Q40" s="2">
        <f t="shared" si="4"/>
        <v>0</v>
      </c>
      <c r="R40" s="2">
        <f t="shared" si="5"/>
        <v>0</v>
      </c>
    </row>
    <row r="41" ht="15.75" customHeight="1">
      <c r="A41" s="2">
        <v>40.0</v>
      </c>
      <c r="B41" s="2">
        <v>2016.0</v>
      </c>
      <c r="C41" s="2">
        <v>1.0</v>
      </c>
      <c r="D41" s="2">
        <v>2.0</v>
      </c>
      <c r="E41" s="2">
        <v>2.0</v>
      </c>
      <c r="F41" s="2" t="s">
        <v>16</v>
      </c>
      <c r="G41" s="2" t="s">
        <v>31</v>
      </c>
      <c r="H41" s="2">
        <v>5.1</v>
      </c>
      <c r="I41" s="2">
        <v>6.77</v>
      </c>
      <c r="J41" s="2">
        <v>11.87</v>
      </c>
      <c r="M41" s="2">
        <f t="shared" si="1"/>
        <v>0</v>
      </c>
      <c r="N41" s="2">
        <v>0.0</v>
      </c>
      <c r="O41" s="2">
        <f t="shared" si="2"/>
        <v>0</v>
      </c>
      <c r="P41" s="2">
        <f t="shared" si="3"/>
        <v>0</v>
      </c>
      <c r="Q41" s="2">
        <f t="shared" si="4"/>
        <v>0</v>
      </c>
      <c r="R41" s="2">
        <f t="shared" si="5"/>
        <v>0</v>
      </c>
    </row>
    <row r="42" ht="15.75" customHeight="1">
      <c r="A42" s="2">
        <v>41.0</v>
      </c>
      <c r="B42" s="2">
        <v>2016.0</v>
      </c>
      <c r="C42" s="2">
        <v>1.0</v>
      </c>
      <c r="D42" s="2">
        <v>2.0</v>
      </c>
      <c r="E42" s="2">
        <v>3.0</v>
      </c>
      <c r="F42" s="2" t="s">
        <v>16</v>
      </c>
      <c r="G42" s="3" t="s">
        <v>36</v>
      </c>
      <c r="H42" s="2">
        <v>6.23</v>
      </c>
      <c r="I42" s="2">
        <v>9.5</v>
      </c>
      <c r="J42" s="2">
        <v>15.73</v>
      </c>
      <c r="M42" s="2">
        <f t="shared" si="1"/>
        <v>0</v>
      </c>
      <c r="N42" s="2">
        <v>1.0</v>
      </c>
      <c r="O42" s="2">
        <f t="shared" si="2"/>
        <v>1</v>
      </c>
      <c r="P42" s="2">
        <f t="shared" si="3"/>
        <v>0</v>
      </c>
      <c r="Q42" s="2">
        <f t="shared" si="4"/>
        <v>0</v>
      </c>
      <c r="R42" s="2">
        <f t="shared" si="5"/>
        <v>0</v>
      </c>
    </row>
    <row r="43" ht="15.75" customHeight="1">
      <c r="A43" s="2">
        <v>42.0</v>
      </c>
      <c r="B43" s="2">
        <v>2016.0</v>
      </c>
      <c r="C43" s="2">
        <v>1.0</v>
      </c>
      <c r="D43" s="2">
        <v>2.0</v>
      </c>
      <c r="E43" s="2">
        <v>3.0</v>
      </c>
      <c r="F43" s="2" t="s">
        <v>16</v>
      </c>
      <c r="G43" s="2" t="s">
        <v>37</v>
      </c>
      <c r="H43" s="2">
        <v>6.17</v>
      </c>
      <c r="I43" s="2">
        <v>6.93</v>
      </c>
      <c r="J43" s="2">
        <v>13.1</v>
      </c>
      <c r="M43" s="2">
        <f t="shared" si="1"/>
        <v>0</v>
      </c>
      <c r="N43" s="2">
        <v>0.0</v>
      </c>
      <c r="O43" s="2">
        <f t="shared" si="2"/>
        <v>0</v>
      </c>
      <c r="P43" s="2">
        <f t="shared" si="3"/>
        <v>0</v>
      </c>
      <c r="Q43" s="2">
        <f t="shared" si="4"/>
        <v>0</v>
      </c>
      <c r="R43" s="2">
        <f t="shared" si="5"/>
        <v>0</v>
      </c>
    </row>
    <row r="44" ht="15.75" customHeight="1">
      <c r="A44" s="2">
        <v>43.0</v>
      </c>
      <c r="B44" s="2">
        <v>2016.0</v>
      </c>
      <c r="C44" s="2">
        <v>1.0</v>
      </c>
      <c r="D44" s="2">
        <v>2.0</v>
      </c>
      <c r="E44" s="2">
        <v>4.0</v>
      </c>
      <c r="F44" s="2" t="s">
        <v>16</v>
      </c>
      <c r="G44" s="3" t="s">
        <v>45</v>
      </c>
      <c r="H44" s="2">
        <v>5.5</v>
      </c>
      <c r="I44" s="2">
        <v>8.0</v>
      </c>
      <c r="J44" s="2">
        <v>13.5</v>
      </c>
      <c r="M44" s="2">
        <f t="shared" si="1"/>
        <v>0</v>
      </c>
      <c r="N44" s="2">
        <v>1.0</v>
      </c>
      <c r="O44" s="2">
        <f t="shared" si="2"/>
        <v>1</v>
      </c>
      <c r="P44" s="2">
        <f t="shared" si="3"/>
        <v>0</v>
      </c>
      <c r="Q44" s="2">
        <f t="shared" si="4"/>
        <v>0</v>
      </c>
      <c r="R44" s="2">
        <f t="shared" si="5"/>
        <v>0</v>
      </c>
    </row>
    <row r="45" ht="15.75" customHeight="1">
      <c r="A45" s="2">
        <v>44.0</v>
      </c>
      <c r="B45" s="2">
        <v>2016.0</v>
      </c>
      <c r="C45" s="2">
        <v>1.0</v>
      </c>
      <c r="D45" s="2">
        <v>2.0</v>
      </c>
      <c r="E45" s="2">
        <v>4.0</v>
      </c>
      <c r="F45" s="2" t="s">
        <v>16</v>
      </c>
      <c r="G45" s="2" t="s">
        <v>29</v>
      </c>
      <c r="H45" s="2">
        <v>4.5</v>
      </c>
      <c r="I45" s="2">
        <v>6.33</v>
      </c>
      <c r="J45" s="2">
        <v>10.83</v>
      </c>
      <c r="M45" s="2">
        <f t="shared" si="1"/>
        <v>0</v>
      </c>
      <c r="N45" s="2">
        <v>0.0</v>
      </c>
      <c r="O45" s="2">
        <f t="shared" si="2"/>
        <v>0</v>
      </c>
      <c r="P45" s="2">
        <f t="shared" si="3"/>
        <v>0</v>
      </c>
      <c r="Q45" s="2">
        <f t="shared" si="4"/>
        <v>0</v>
      </c>
      <c r="R45" s="2">
        <f t="shared" si="5"/>
        <v>0</v>
      </c>
    </row>
    <row r="46" ht="15.75" customHeight="1">
      <c r="A46" s="2">
        <v>45.0</v>
      </c>
      <c r="B46" s="2">
        <v>2016.0</v>
      </c>
      <c r="C46" s="2">
        <v>1.0</v>
      </c>
      <c r="D46" s="2">
        <v>2.0</v>
      </c>
      <c r="E46" s="2">
        <v>5.0</v>
      </c>
      <c r="F46" s="2" t="s">
        <v>16</v>
      </c>
      <c r="G46" s="3" t="s">
        <v>18</v>
      </c>
      <c r="H46" s="2">
        <v>7.67</v>
      </c>
      <c r="I46" s="2">
        <v>8.07</v>
      </c>
      <c r="J46" s="2">
        <v>15.74</v>
      </c>
      <c r="M46" s="2">
        <f t="shared" si="1"/>
        <v>0</v>
      </c>
      <c r="N46" s="2">
        <v>1.0</v>
      </c>
      <c r="O46" s="2">
        <f t="shared" si="2"/>
        <v>1</v>
      </c>
      <c r="P46" s="2">
        <f t="shared" si="3"/>
        <v>0</v>
      </c>
      <c r="Q46" s="2">
        <f t="shared" si="4"/>
        <v>0</v>
      </c>
      <c r="R46" s="2">
        <f t="shared" si="5"/>
        <v>0</v>
      </c>
    </row>
    <row r="47" ht="15.75" customHeight="1">
      <c r="A47" s="2">
        <v>46.0</v>
      </c>
      <c r="B47" s="2">
        <v>2016.0</v>
      </c>
      <c r="C47" s="2">
        <v>1.0</v>
      </c>
      <c r="D47" s="2">
        <v>2.0</v>
      </c>
      <c r="E47" s="2">
        <v>5.0</v>
      </c>
      <c r="F47" s="2" t="s">
        <v>16</v>
      </c>
      <c r="G47" s="2" t="s">
        <v>28</v>
      </c>
      <c r="H47" s="2">
        <v>5.33</v>
      </c>
      <c r="I47" s="2">
        <v>6.67</v>
      </c>
      <c r="J47" s="2">
        <v>12.0</v>
      </c>
      <c r="M47" s="2">
        <f t="shared" si="1"/>
        <v>0</v>
      </c>
      <c r="N47" s="2">
        <v>0.0</v>
      </c>
      <c r="O47" s="2">
        <f t="shared" si="2"/>
        <v>0</v>
      </c>
      <c r="P47" s="2">
        <f t="shared" si="3"/>
        <v>0</v>
      </c>
      <c r="Q47" s="2">
        <f t="shared" si="4"/>
        <v>0</v>
      </c>
      <c r="R47" s="2">
        <f t="shared" si="5"/>
        <v>0</v>
      </c>
    </row>
    <row r="48" ht="15.75" customHeight="1">
      <c r="A48" s="2">
        <v>47.0</v>
      </c>
      <c r="B48" s="2">
        <v>2016.0</v>
      </c>
      <c r="C48" s="2">
        <v>1.0</v>
      </c>
      <c r="D48" s="2">
        <v>2.0</v>
      </c>
      <c r="E48" s="2">
        <v>6.0</v>
      </c>
      <c r="F48" s="2" t="s">
        <v>16</v>
      </c>
      <c r="G48" s="3" t="s">
        <v>26</v>
      </c>
      <c r="H48" s="2">
        <v>7.43</v>
      </c>
      <c r="I48" s="2">
        <v>6.93</v>
      </c>
      <c r="J48" s="2">
        <v>14.36</v>
      </c>
      <c r="M48" s="2">
        <f t="shared" si="1"/>
        <v>0</v>
      </c>
      <c r="N48" s="2">
        <v>1.0</v>
      </c>
      <c r="O48" s="2">
        <f t="shared" si="2"/>
        <v>0</v>
      </c>
      <c r="P48" s="2">
        <f t="shared" si="3"/>
        <v>0</v>
      </c>
      <c r="Q48" s="2">
        <f t="shared" si="4"/>
        <v>0</v>
      </c>
      <c r="R48" s="2">
        <f t="shared" si="5"/>
        <v>0</v>
      </c>
    </row>
    <row r="49" ht="15.75" customHeight="1">
      <c r="A49" s="2">
        <v>48.0</v>
      </c>
      <c r="B49" s="2">
        <v>2016.0</v>
      </c>
      <c r="C49" s="2">
        <v>1.0</v>
      </c>
      <c r="D49" s="2">
        <v>2.0</v>
      </c>
      <c r="E49" s="2">
        <v>6.0</v>
      </c>
      <c r="F49" s="2" t="s">
        <v>16</v>
      </c>
      <c r="G49" s="2" t="s">
        <v>51</v>
      </c>
      <c r="H49" s="2">
        <v>5.83</v>
      </c>
      <c r="I49" s="2">
        <v>6.83</v>
      </c>
      <c r="J49" s="2">
        <v>12.66</v>
      </c>
      <c r="M49" s="2">
        <f t="shared" si="1"/>
        <v>0</v>
      </c>
      <c r="N49" s="2">
        <v>0.0</v>
      </c>
      <c r="O49" s="2">
        <f t="shared" si="2"/>
        <v>0</v>
      </c>
      <c r="P49" s="2">
        <f t="shared" si="3"/>
        <v>0</v>
      </c>
      <c r="Q49" s="2">
        <f t="shared" si="4"/>
        <v>0</v>
      </c>
      <c r="R49" s="2">
        <f t="shared" si="5"/>
        <v>0</v>
      </c>
    </row>
    <row r="50" ht="15.75" customHeight="1">
      <c r="A50" s="2">
        <v>49.0</v>
      </c>
      <c r="B50" s="2">
        <v>2016.0</v>
      </c>
      <c r="C50" s="2">
        <v>1.0</v>
      </c>
      <c r="D50" s="2">
        <v>2.0</v>
      </c>
      <c r="E50" s="2">
        <v>7.0</v>
      </c>
      <c r="F50" s="2" t="s">
        <v>16</v>
      </c>
      <c r="G50" s="3" t="s">
        <v>52</v>
      </c>
      <c r="H50" s="2">
        <v>7.0</v>
      </c>
      <c r="I50" s="2">
        <v>6.33</v>
      </c>
      <c r="J50" s="2">
        <v>13.33</v>
      </c>
      <c r="M50" s="2">
        <f t="shared" si="1"/>
        <v>0</v>
      </c>
      <c r="N50" s="2">
        <v>1.0</v>
      </c>
      <c r="O50" s="2">
        <f t="shared" si="2"/>
        <v>0</v>
      </c>
      <c r="P50" s="2">
        <f t="shared" si="3"/>
        <v>0</v>
      </c>
      <c r="Q50" s="2">
        <f t="shared" si="4"/>
        <v>0</v>
      </c>
      <c r="R50" s="2">
        <f t="shared" si="5"/>
        <v>0</v>
      </c>
    </row>
    <row r="51" ht="15.75" customHeight="1">
      <c r="A51" s="2">
        <v>50.0</v>
      </c>
      <c r="B51" s="2">
        <v>2016.0</v>
      </c>
      <c r="C51" s="2">
        <v>1.0</v>
      </c>
      <c r="D51" s="2">
        <v>2.0</v>
      </c>
      <c r="E51" s="2">
        <v>7.0</v>
      </c>
      <c r="F51" s="2" t="s">
        <v>16</v>
      </c>
      <c r="G51" s="2" t="s">
        <v>60</v>
      </c>
      <c r="H51" s="2">
        <v>4.83</v>
      </c>
      <c r="I51" s="2">
        <v>8.33</v>
      </c>
      <c r="J51" s="2">
        <v>13.16</v>
      </c>
      <c r="M51" s="2">
        <f t="shared" si="1"/>
        <v>0</v>
      </c>
      <c r="N51" s="2">
        <v>0.0</v>
      </c>
      <c r="O51" s="2">
        <f t="shared" si="2"/>
        <v>1</v>
      </c>
      <c r="P51" s="2">
        <f t="shared" si="3"/>
        <v>0</v>
      </c>
      <c r="Q51" s="2">
        <f t="shared" si="4"/>
        <v>0</v>
      </c>
      <c r="R51" s="2">
        <f t="shared" si="5"/>
        <v>0</v>
      </c>
    </row>
    <row r="52" ht="15.75" customHeight="1">
      <c r="A52" s="2">
        <v>51.0</v>
      </c>
      <c r="B52" s="2">
        <v>2016.0</v>
      </c>
      <c r="C52" s="2">
        <v>1.0</v>
      </c>
      <c r="D52" s="2">
        <v>2.0</v>
      </c>
      <c r="E52" s="2">
        <v>8.0</v>
      </c>
      <c r="F52" s="2" t="s">
        <v>16</v>
      </c>
      <c r="G52" s="3" t="s">
        <v>47</v>
      </c>
      <c r="H52" s="2">
        <v>8.17</v>
      </c>
      <c r="I52" s="2">
        <v>7.2</v>
      </c>
      <c r="J52" s="2">
        <v>15.37</v>
      </c>
      <c r="M52" s="2">
        <f t="shared" si="1"/>
        <v>0</v>
      </c>
      <c r="N52" s="2">
        <v>1.0</v>
      </c>
      <c r="O52" s="2">
        <f t="shared" si="2"/>
        <v>1</v>
      </c>
      <c r="P52" s="2">
        <f t="shared" si="3"/>
        <v>0</v>
      </c>
      <c r="Q52" s="2">
        <f t="shared" si="4"/>
        <v>0</v>
      </c>
      <c r="R52" s="2">
        <f t="shared" si="5"/>
        <v>0</v>
      </c>
    </row>
    <row r="53" ht="15.75" customHeight="1">
      <c r="A53" s="2">
        <v>52.0</v>
      </c>
      <c r="B53" s="2">
        <v>2016.0</v>
      </c>
      <c r="C53" s="2">
        <v>1.0</v>
      </c>
      <c r="D53" s="2">
        <v>2.0</v>
      </c>
      <c r="E53" s="2">
        <v>8.0</v>
      </c>
      <c r="F53" s="2" t="s">
        <v>16</v>
      </c>
      <c r="G53" s="2" t="s">
        <v>58</v>
      </c>
      <c r="H53" s="2">
        <v>6.57</v>
      </c>
      <c r="I53" s="2">
        <v>6.9</v>
      </c>
      <c r="J53" s="2">
        <v>13.47</v>
      </c>
      <c r="M53" s="2">
        <f t="shared" si="1"/>
        <v>0</v>
      </c>
      <c r="N53" s="2">
        <v>0.0</v>
      </c>
      <c r="O53" s="2">
        <f t="shared" si="2"/>
        <v>0</v>
      </c>
      <c r="P53" s="2">
        <f t="shared" si="3"/>
        <v>0</v>
      </c>
      <c r="Q53" s="2">
        <f t="shared" si="4"/>
        <v>0</v>
      </c>
      <c r="R53" s="2">
        <f t="shared" si="5"/>
        <v>0</v>
      </c>
    </row>
    <row r="54" ht="15.75" customHeight="1">
      <c r="A54" s="2">
        <v>53.0</v>
      </c>
      <c r="B54" s="2">
        <v>2016.0</v>
      </c>
      <c r="C54" s="2">
        <v>1.0</v>
      </c>
      <c r="D54" s="2">
        <v>2.0</v>
      </c>
      <c r="E54" s="2">
        <v>9.0</v>
      </c>
      <c r="F54" s="2" t="s">
        <v>16</v>
      </c>
      <c r="G54" s="3" t="s">
        <v>53</v>
      </c>
      <c r="H54" s="2">
        <v>7.17</v>
      </c>
      <c r="I54" s="2">
        <v>5.1</v>
      </c>
      <c r="J54" s="2">
        <v>12.27</v>
      </c>
      <c r="M54" s="2">
        <f t="shared" si="1"/>
        <v>0</v>
      </c>
      <c r="N54" s="2">
        <v>1.0</v>
      </c>
      <c r="O54" s="2">
        <f t="shared" si="2"/>
        <v>0</v>
      </c>
      <c r="P54" s="2">
        <f t="shared" si="3"/>
        <v>0</v>
      </c>
      <c r="Q54" s="2">
        <f t="shared" si="4"/>
        <v>0</v>
      </c>
      <c r="R54" s="2">
        <f t="shared" si="5"/>
        <v>0</v>
      </c>
    </row>
    <row r="55" ht="15.75" customHeight="1">
      <c r="A55" s="2">
        <v>54.0</v>
      </c>
      <c r="B55" s="2">
        <v>2016.0</v>
      </c>
      <c r="C55" s="2">
        <v>1.0</v>
      </c>
      <c r="D55" s="2">
        <v>2.0</v>
      </c>
      <c r="E55" s="2">
        <v>9.0</v>
      </c>
      <c r="F55" s="2" t="s">
        <v>16</v>
      </c>
      <c r="G55" s="2" t="s">
        <v>25</v>
      </c>
      <c r="H55" s="2">
        <v>6.33</v>
      </c>
      <c r="I55" s="2">
        <v>5.93</v>
      </c>
      <c r="J55" s="2">
        <v>12.26</v>
      </c>
      <c r="M55" s="2">
        <f t="shared" si="1"/>
        <v>0</v>
      </c>
      <c r="N55" s="2">
        <v>0.0</v>
      </c>
      <c r="O55" s="2">
        <f t="shared" si="2"/>
        <v>0</v>
      </c>
      <c r="P55" s="2">
        <f t="shared" si="3"/>
        <v>0</v>
      </c>
      <c r="Q55" s="2">
        <f t="shared" si="4"/>
        <v>0</v>
      </c>
      <c r="R55" s="2">
        <f t="shared" si="5"/>
        <v>0</v>
      </c>
    </row>
    <row r="56" ht="15.75" customHeight="1">
      <c r="A56" s="2">
        <v>55.0</v>
      </c>
      <c r="B56" s="2">
        <v>2016.0</v>
      </c>
      <c r="C56" s="2">
        <v>1.0</v>
      </c>
      <c r="D56" s="2">
        <v>2.0</v>
      </c>
      <c r="E56" s="2">
        <v>10.0</v>
      </c>
      <c r="F56" s="2" t="s">
        <v>16</v>
      </c>
      <c r="G56" s="3" t="s">
        <v>35</v>
      </c>
      <c r="H56" s="2">
        <v>5.93</v>
      </c>
      <c r="I56" s="2">
        <v>5.5</v>
      </c>
      <c r="J56" s="2">
        <v>11.43</v>
      </c>
      <c r="M56" s="2">
        <f t="shared" si="1"/>
        <v>0</v>
      </c>
      <c r="N56" s="2">
        <v>1.0</v>
      </c>
      <c r="O56" s="2">
        <f t="shared" si="2"/>
        <v>0</v>
      </c>
      <c r="P56" s="2">
        <f t="shared" si="3"/>
        <v>0</v>
      </c>
      <c r="Q56" s="2">
        <f t="shared" si="4"/>
        <v>0</v>
      </c>
      <c r="R56" s="2">
        <f t="shared" si="5"/>
        <v>0</v>
      </c>
    </row>
    <row r="57" ht="15.75" customHeight="1">
      <c r="A57" s="2">
        <v>56.0</v>
      </c>
      <c r="B57" s="2">
        <v>2016.0</v>
      </c>
      <c r="C57" s="2">
        <v>1.0</v>
      </c>
      <c r="D57" s="2">
        <v>2.0</v>
      </c>
      <c r="E57" s="2">
        <v>10.0</v>
      </c>
      <c r="F57" s="2" t="s">
        <v>16</v>
      </c>
      <c r="G57" s="2" t="s">
        <v>55</v>
      </c>
      <c r="H57" s="2">
        <v>5.0</v>
      </c>
      <c r="I57" s="2">
        <v>4.07</v>
      </c>
      <c r="J57" s="2">
        <v>9.07</v>
      </c>
      <c r="M57" s="2">
        <f t="shared" si="1"/>
        <v>0</v>
      </c>
      <c r="N57" s="2">
        <v>0.0</v>
      </c>
      <c r="O57" s="2">
        <f t="shared" si="2"/>
        <v>0</v>
      </c>
      <c r="P57" s="2">
        <f t="shared" si="3"/>
        <v>0</v>
      </c>
      <c r="Q57" s="2">
        <f t="shared" si="4"/>
        <v>0</v>
      </c>
      <c r="R57" s="2">
        <f t="shared" si="5"/>
        <v>0</v>
      </c>
    </row>
    <row r="58" ht="15.75" customHeight="1">
      <c r="A58" s="2">
        <v>57.0</v>
      </c>
      <c r="B58" s="2">
        <v>2016.0</v>
      </c>
      <c r="C58" s="2">
        <v>1.0</v>
      </c>
      <c r="D58" s="2">
        <v>2.0</v>
      </c>
      <c r="E58" s="2">
        <v>11.0</v>
      </c>
      <c r="F58" s="2" t="s">
        <v>16</v>
      </c>
      <c r="G58" s="3" t="s">
        <v>40</v>
      </c>
      <c r="H58" s="2">
        <v>6.0</v>
      </c>
      <c r="I58" s="2">
        <v>6.17</v>
      </c>
      <c r="J58" s="2">
        <v>12.17</v>
      </c>
      <c r="M58" s="2">
        <f t="shared" si="1"/>
        <v>0</v>
      </c>
      <c r="N58" s="2">
        <v>1.0</v>
      </c>
      <c r="O58" s="2">
        <f t="shared" si="2"/>
        <v>0</v>
      </c>
      <c r="P58" s="2">
        <f t="shared" si="3"/>
        <v>0</v>
      </c>
      <c r="Q58" s="2">
        <f t="shared" si="4"/>
        <v>0</v>
      </c>
      <c r="R58" s="2">
        <f t="shared" si="5"/>
        <v>0</v>
      </c>
    </row>
    <row r="59" ht="15.75" customHeight="1">
      <c r="A59" s="2">
        <v>58.0</v>
      </c>
      <c r="B59" s="2">
        <v>2016.0</v>
      </c>
      <c r="C59" s="2">
        <v>1.0</v>
      </c>
      <c r="D59" s="2">
        <v>2.0</v>
      </c>
      <c r="E59" s="2">
        <v>11.0</v>
      </c>
      <c r="F59" s="2" t="s">
        <v>16</v>
      </c>
      <c r="G59" s="2" t="s">
        <v>68</v>
      </c>
      <c r="H59" s="2">
        <v>5.33</v>
      </c>
      <c r="I59" s="2">
        <v>5.47</v>
      </c>
      <c r="J59" s="2">
        <v>10.8</v>
      </c>
      <c r="M59" s="2">
        <f t="shared" si="1"/>
        <v>0</v>
      </c>
      <c r="N59" s="2">
        <v>0.0</v>
      </c>
      <c r="O59" s="2">
        <f t="shared" si="2"/>
        <v>0</v>
      </c>
      <c r="P59" s="2">
        <f t="shared" si="3"/>
        <v>0</v>
      </c>
      <c r="Q59" s="2">
        <f t="shared" si="4"/>
        <v>0</v>
      </c>
      <c r="R59" s="2">
        <f t="shared" si="5"/>
        <v>0</v>
      </c>
    </row>
    <row r="60" ht="15.75" customHeight="1">
      <c r="A60" s="2">
        <v>59.0</v>
      </c>
      <c r="B60" s="2">
        <v>2016.0</v>
      </c>
      <c r="C60" s="2">
        <v>1.0</v>
      </c>
      <c r="D60" s="2">
        <v>2.0</v>
      </c>
      <c r="E60" s="2">
        <v>12.0</v>
      </c>
      <c r="F60" s="2" t="s">
        <v>16</v>
      </c>
      <c r="G60" s="3" t="s">
        <v>32</v>
      </c>
      <c r="H60" s="2">
        <v>7.17</v>
      </c>
      <c r="I60" s="2">
        <v>6.8</v>
      </c>
      <c r="J60" s="2">
        <v>13.97</v>
      </c>
      <c r="M60" s="2">
        <f t="shared" si="1"/>
        <v>0</v>
      </c>
      <c r="N60" s="2">
        <v>1.0</v>
      </c>
      <c r="O60" s="2">
        <f t="shared" si="2"/>
        <v>0</v>
      </c>
      <c r="P60" s="2">
        <f t="shared" si="3"/>
        <v>0</v>
      </c>
      <c r="Q60" s="2">
        <f t="shared" si="4"/>
        <v>0</v>
      </c>
      <c r="R60" s="2">
        <f t="shared" si="5"/>
        <v>0</v>
      </c>
    </row>
    <row r="61" ht="15.75" customHeight="1">
      <c r="A61" s="2">
        <v>60.0</v>
      </c>
      <c r="B61" s="2">
        <v>2016.0</v>
      </c>
      <c r="C61" s="2">
        <v>1.0</v>
      </c>
      <c r="D61" s="2">
        <v>2.0</v>
      </c>
      <c r="E61" s="2">
        <v>12.0</v>
      </c>
      <c r="F61" s="2" t="s">
        <v>16</v>
      </c>
      <c r="G61" s="2" t="s">
        <v>44</v>
      </c>
      <c r="H61" s="2">
        <v>5.0</v>
      </c>
      <c r="I61" s="2">
        <v>7.23</v>
      </c>
      <c r="J61" s="2">
        <v>12.23</v>
      </c>
      <c r="M61" s="2">
        <f t="shared" si="1"/>
        <v>0</v>
      </c>
      <c r="N61" s="2">
        <v>0.0</v>
      </c>
      <c r="O61" s="2">
        <f t="shared" si="2"/>
        <v>0</v>
      </c>
      <c r="P61" s="2">
        <f t="shared" si="3"/>
        <v>0</v>
      </c>
      <c r="Q61" s="2">
        <f t="shared" si="4"/>
        <v>0</v>
      </c>
      <c r="R61" s="2">
        <f t="shared" si="5"/>
        <v>0</v>
      </c>
    </row>
    <row r="62" ht="15.75" customHeight="1">
      <c r="A62" s="2">
        <v>61.0</v>
      </c>
      <c r="B62" s="2">
        <v>2016.0</v>
      </c>
      <c r="C62" s="2">
        <v>1.0</v>
      </c>
      <c r="D62" s="2">
        <v>3.0</v>
      </c>
      <c r="E62" s="2">
        <v>1.0</v>
      </c>
      <c r="F62" s="2" t="s">
        <v>16</v>
      </c>
      <c r="G62" s="3" t="s">
        <v>33</v>
      </c>
      <c r="H62" s="2">
        <v>7.83</v>
      </c>
      <c r="I62" s="2">
        <v>8.77</v>
      </c>
      <c r="J62" s="2">
        <v>16.6</v>
      </c>
      <c r="M62" s="2">
        <f t="shared" si="1"/>
        <v>0</v>
      </c>
      <c r="N62" s="2">
        <v>1.0</v>
      </c>
      <c r="O62" s="2">
        <f t="shared" si="2"/>
        <v>1</v>
      </c>
      <c r="P62" s="2">
        <f t="shared" si="3"/>
        <v>0</v>
      </c>
      <c r="Q62" s="2">
        <f t="shared" si="4"/>
        <v>1</v>
      </c>
      <c r="R62" s="2">
        <f t="shared" si="5"/>
        <v>0</v>
      </c>
    </row>
    <row r="63" ht="15.75" customHeight="1">
      <c r="A63" s="2">
        <v>62.0</v>
      </c>
      <c r="B63" s="2">
        <v>2016.0</v>
      </c>
      <c r="C63" s="2">
        <v>1.0</v>
      </c>
      <c r="D63" s="2">
        <v>3.0</v>
      </c>
      <c r="E63" s="2">
        <v>1.0</v>
      </c>
      <c r="F63" s="2" t="s">
        <v>16</v>
      </c>
      <c r="G63" s="2" t="s">
        <v>18</v>
      </c>
      <c r="H63" s="2">
        <v>2.83</v>
      </c>
      <c r="I63" s="2">
        <v>2.17</v>
      </c>
      <c r="J63" s="2">
        <v>5.0</v>
      </c>
      <c r="M63" s="2">
        <f t="shared" si="1"/>
        <v>0</v>
      </c>
      <c r="N63" s="2">
        <v>0.0</v>
      </c>
      <c r="O63" s="2">
        <f t="shared" si="2"/>
        <v>0</v>
      </c>
      <c r="P63" s="2">
        <f t="shared" si="3"/>
        <v>0</v>
      </c>
      <c r="Q63" s="2">
        <f t="shared" si="4"/>
        <v>0</v>
      </c>
      <c r="R63" s="2">
        <f t="shared" si="5"/>
        <v>0</v>
      </c>
    </row>
    <row r="64" ht="15.75" customHeight="1">
      <c r="A64" s="2">
        <v>63.0</v>
      </c>
      <c r="B64" s="2">
        <v>2016.0</v>
      </c>
      <c r="C64" s="2">
        <v>1.0</v>
      </c>
      <c r="D64" s="2">
        <v>3.0</v>
      </c>
      <c r="E64" s="2">
        <v>2.0</v>
      </c>
      <c r="F64" s="2" t="s">
        <v>16</v>
      </c>
      <c r="G64" s="3" t="s">
        <v>39</v>
      </c>
      <c r="H64" s="2">
        <v>6.33</v>
      </c>
      <c r="I64" s="2">
        <v>8.5</v>
      </c>
      <c r="J64" s="2">
        <v>14.83</v>
      </c>
      <c r="M64" s="2">
        <f t="shared" si="1"/>
        <v>0</v>
      </c>
      <c r="N64" s="2">
        <v>1.0</v>
      </c>
      <c r="O64" s="2">
        <f t="shared" si="2"/>
        <v>1</v>
      </c>
      <c r="P64" s="2">
        <f t="shared" si="3"/>
        <v>0</v>
      </c>
      <c r="Q64" s="2">
        <f t="shared" si="4"/>
        <v>0</v>
      </c>
      <c r="R64" s="2">
        <f t="shared" si="5"/>
        <v>0</v>
      </c>
    </row>
    <row r="65" ht="15.75" customHeight="1">
      <c r="A65" s="2">
        <v>64.0</v>
      </c>
      <c r="B65" s="2">
        <v>2016.0</v>
      </c>
      <c r="C65" s="2">
        <v>1.0</v>
      </c>
      <c r="D65" s="2">
        <v>3.0</v>
      </c>
      <c r="E65" s="2">
        <v>2.0</v>
      </c>
      <c r="F65" s="2" t="s">
        <v>16</v>
      </c>
      <c r="G65" s="2" t="s">
        <v>35</v>
      </c>
      <c r="H65" s="2">
        <v>6.33</v>
      </c>
      <c r="I65" s="2">
        <v>7.33</v>
      </c>
      <c r="J65" s="2">
        <v>13.66</v>
      </c>
      <c r="M65" s="2">
        <f t="shared" si="1"/>
        <v>0</v>
      </c>
      <c r="N65" s="2">
        <v>0.0</v>
      </c>
      <c r="O65" s="2">
        <f t="shared" si="2"/>
        <v>0</v>
      </c>
      <c r="P65" s="2">
        <f t="shared" si="3"/>
        <v>0</v>
      </c>
      <c r="Q65" s="2">
        <f t="shared" si="4"/>
        <v>0</v>
      </c>
      <c r="R65" s="2">
        <f t="shared" si="5"/>
        <v>0</v>
      </c>
    </row>
    <row r="66" ht="15.75" customHeight="1">
      <c r="A66" s="2">
        <v>65.0</v>
      </c>
      <c r="B66" s="2">
        <v>2016.0</v>
      </c>
      <c r="C66" s="2">
        <v>1.0</v>
      </c>
      <c r="D66" s="2">
        <v>3.0</v>
      </c>
      <c r="E66" s="2">
        <v>3.0</v>
      </c>
      <c r="F66" s="2" t="s">
        <v>16</v>
      </c>
      <c r="G66" s="3" t="s">
        <v>52</v>
      </c>
      <c r="H66" s="2">
        <v>6.67</v>
      </c>
      <c r="I66" s="2">
        <v>7.37</v>
      </c>
      <c r="J66" s="2">
        <v>14.04</v>
      </c>
      <c r="M66" s="2">
        <f t="shared" si="1"/>
        <v>0</v>
      </c>
      <c r="N66" s="2">
        <v>1.0</v>
      </c>
      <c r="O66" s="2">
        <f t="shared" si="2"/>
        <v>0</v>
      </c>
      <c r="P66" s="2">
        <f t="shared" si="3"/>
        <v>0</v>
      </c>
      <c r="Q66" s="2">
        <f t="shared" si="4"/>
        <v>0</v>
      </c>
      <c r="R66" s="2">
        <f t="shared" si="5"/>
        <v>0</v>
      </c>
    </row>
    <row r="67" ht="15.75" customHeight="1">
      <c r="A67" s="2">
        <v>66.0</v>
      </c>
      <c r="B67" s="2">
        <v>2016.0</v>
      </c>
      <c r="C67" s="2">
        <v>1.0</v>
      </c>
      <c r="D67" s="2">
        <v>3.0</v>
      </c>
      <c r="E67" s="2">
        <v>3.0</v>
      </c>
      <c r="F67" s="2" t="s">
        <v>16</v>
      </c>
      <c r="G67" s="2" t="s">
        <v>17</v>
      </c>
      <c r="H67" s="2">
        <v>7.83</v>
      </c>
      <c r="I67" s="2">
        <v>6.0</v>
      </c>
      <c r="J67" s="2">
        <v>13.83</v>
      </c>
      <c r="M67" s="2">
        <f t="shared" si="1"/>
        <v>0</v>
      </c>
      <c r="N67" s="2">
        <v>0.0</v>
      </c>
      <c r="O67" s="2">
        <f t="shared" si="2"/>
        <v>0</v>
      </c>
      <c r="P67" s="2">
        <f t="shared" si="3"/>
        <v>0</v>
      </c>
      <c r="Q67" s="2">
        <f t="shared" si="4"/>
        <v>0</v>
      </c>
      <c r="R67" s="2">
        <f t="shared" si="5"/>
        <v>0</v>
      </c>
    </row>
    <row r="68" ht="15.75" customHeight="1">
      <c r="A68" s="2">
        <v>67.0</v>
      </c>
      <c r="B68" s="2">
        <v>2016.0</v>
      </c>
      <c r="C68" s="2">
        <v>1.0</v>
      </c>
      <c r="D68" s="2">
        <v>3.0</v>
      </c>
      <c r="E68" s="2">
        <v>4.0</v>
      </c>
      <c r="F68" s="2" t="s">
        <v>16</v>
      </c>
      <c r="G68" s="3" t="s">
        <v>40</v>
      </c>
      <c r="H68" s="2">
        <v>4.5</v>
      </c>
      <c r="I68" s="2">
        <v>7.33</v>
      </c>
      <c r="J68" s="2">
        <v>11.83</v>
      </c>
      <c r="M68" s="2">
        <f t="shared" si="1"/>
        <v>0</v>
      </c>
      <c r="N68" s="2">
        <v>1.0</v>
      </c>
      <c r="O68" s="2">
        <f t="shared" si="2"/>
        <v>0</v>
      </c>
      <c r="P68" s="2">
        <f t="shared" si="3"/>
        <v>0</v>
      </c>
      <c r="Q68" s="2">
        <f t="shared" si="4"/>
        <v>0</v>
      </c>
      <c r="R68" s="2">
        <f t="shared" si="5"/>
        <v>0</v>
      </c>
    </row>
    <row r="69" ht="15.75" customHeight="1">
      <c r="A69" s="2">
        <v>68.0</v>
      </c>
      <c r="B69" s="2">
        <v>2016.0</v>
      </c>
      <c r="C69" s="2">
        <v>1.0</v>
      </c>
      <c r="D69" s="2">
        <v>3.0</v>
      </c>
      <c r="E69" s="2">
        <v>4.0</v>
      </c>
      <c r="F69" s="2" t="s">
        <v>16</v>
      </c>
      <c r="G69" s="2" t="s">
        <v>45</v>
      </c>
      <c r="H69" s="2">
        <v>3.83</v>
      </c>
      <c r="I69" s="2">
        <v>3.77</v>
      </c>
      <c r="J69" s="2">
        <v>7.6</v>
      </c>
      <c r="M69" s="2">
        <f t="shared" si="1"/>
        <v>0</v>
      </c>
      <c r="N69" s="2">
        <v>0.0</v>
      </c>
      <c r="O69" s="2">
        <f t="shared" si="2"/>
        <v>0</v>
      </c>
      <c r="P69" s="2">
        <f t="shared" si="3"/>
        <v>0</v>
      </c>
      <c r="Q69" s="2">
        <f t="shared" si="4"/>
        <v>0</v>
      </c>
      <c r="R69" s="2">
        <f t="shared" si="5"/>
        <v>0</v>
      </c>
    </row>
    <row r="70" ht="15.75" customHeight="1">
      <c r="A70" s="2">
        <v>69.0</v>
      </c>
      <c r="B70" s="2">
        <v>2016.0</v>
      </c>
      <c r="C70" s="2">
        <v>1.0</v>
      </c>
      <c r="D70" s="2">
        <v>3.0</v>
      </c>
      <c r="E70" s="2">
        <v>5.0</v>
      </c>
      <c r="F70" s="2" t="s">
        <v>16</v>
      </c>
      <c r="G70" s="3" t="s">
        <v>34</v>
      </c>
      <c r="H70" s="2">
        <v>5.67</v>
      </c>
      <c r="I70" s="2">
        <v>6.73</v>
      </c>
      <c r="J70" s="2">
        <v>12.4</v>
      </c>
      <c r="M70" s="2">
        <f t="shared" si="1"/>
        <v>0</v>
      </c>
      <c r="N70" s="2">
        <v>1.0</v>
      </c>
      <c r="O70" s="2">
        <f t="shared" si="2"/>
        <v>0</v>
      </c>
      <c r="P70" s="2">
        <f t="shared" si="3"/>
        <v>0</v>
      </c>
      <c r="Q70" s="2">
        <f t="shared" si="4"/>
        <v>0</v>
      </c>
      <c r="R70" s="2">
        <f t="shared" si="5"/>
        <v>0</v>
      </c>
    </row>
    <row r="71" ht="15.75" customHeight="1">
      <c r="A71" s="2">
        <v>70.0</v>
      </c>
      <c r="B71" s="2">
        <v>2016.0</v>
      </c>
      <c r="C71" s="2">
        <v>1.0</v>
      </c>
      <c r="D71" s="2">
        <v>3.0</v>
      </c>
      <c r="E71" s="2">
        <v>5.0</v>
      </c>
      <c r="F71" s="2" t="s">
        <v>16</v>
      </c>
      <c r="G71" s="2" t="s">
        <v>62</v>
      </c>
      <c r="H71" s="2">
        <v>6.5</v>
      </c>
      <c r="I71" s="2">
        <v>5.57</v>
      </c>
      <c r="J71" s="2">
        <v>12.07</v>
      </c>
      <c r="M71" s="2">
        <f t="shared" si="1"/>
        <v>0</v>
      </c>
      <c r="N71" s="2">
        <v>0.0</v>
      </c>
      <c r="O71" s="2">
        <f t="shared" si="2"/>
        <v>0</v>
      </c>
      <c r="P71" s="2">
        <f t="shared" si="3"/>
        <v>0</v>
      </c>
      <c r="Q71" s="2">
        <f t="shared" si="4"/>
        <v>0</v>
      </c>
      <c r="R71" s="2">
        <f t="shared" si="5"/>
        <v>0</v>
      </c>
    </row>
    <row r="72" ht="15.75" customHeight="1">
      <c r="A72" s="2">
        <v>71.0</v>
      </c>
      <c r="B72" s="2">
        <v>2016.0</v>
      </c>
      <c r="C72" s="2">
        <v>1.0</v>
      </c>
      <c r="D72" s="2">
        <v>3.0</v>
      </c>
      <c r="E72" s="2">
        <v>6.0</v>
      </c>
      <c r="F72" s="2" t="s">
        <v>16</v>
      </c>
      <c r="G72" s="3" t="s">
        <v>42</v>
      </c>
      <c r="H72" s="2">
        <v>6.9</v>
      </c>
      <c r="I72" s="2">
        <v>9.27</v>
      </c>
      <c r="J72" s="2">
        <v>16.17</v>
      </c>
      <c r="M72" s="2">
        <f t="shared" si="1"/>
        <v>0</v>
      </c>
      <c r="N72" s="2">
        <v>1.0</v>
      </c>
      <c r="O72" s="2">
        <f t="shared" si="2"/>
        <v>1</v>
      </c>
      <c r="P72" s="2">
        <f t="shared" si="3"/>
        <v>0</v>
      </c>
      <c r="Q72" s="2">
        <f t="shared" si="4"/>
        <v>1</v>
      </c>
      <c r="R72" s="2">
        <f t="shared" si="5"/>
        <v>0</v>
      </c>
    </row>
    <row r="73" ht="15.75" customHeight="1">
      <c r="A73" s="2">
        <v>72.0</v>
      </c>
      <c r="B73" s="2">
        <v>2016.0</v>
      </c>
      <c r="C73" s="2">
        <v>1.0</v>
      </c>
      <c r="D73" s="2">
        <v>3.0</v>
      </c>
      <c r="E73" s="2">
        <v>6.0</v>
      </c>
      <c r="F73" s="2" t="s">
        <v>16</v>
      </c>
      <c r="G73" s="2" t="s">
        <v>46</v>
      </c>
      <c r="H73" s="2">
        <v>6.17</v>
      </c>
      <c r="I73" s="2">
        <v>7.87</v>
      </c>
      <c r="J73" s="2">
        <v>14.04</v>
      </c>
      <c r="M73" s="2">
        <f t="shared" si="1"/>
        <v>0</v>
      </c>
      <c r="N73" s="2">
        <v>0.0</v>
      </c>
      <c r="O73" s="2">
        <f t="shared" si="2"/>
        <v>0</v>
      </c>
      <c r="P73" s="2">
        <f t="shared" si="3"/>
        <v>0</v>
      </c>
      <c r="Q73" s="2">
        <f t="shared" si="4"/>
        <v>0</v>
      </c>
      <c r="R73" s="2">
        <f t="shared" si="5"/>
        <v>0</v>
      </c>
    </row>
    <row r="74" ht="15.75" customHeight="1">
      <c r="A74" s="2">
        <v>73.0</v>
      </c>
      <c r="B74" s="2">
        <v>2016.0</v>
      </c>
      <c r="C74" s="2">
        <v>1.0</v>
      </c>
      <c r="D74" s="2">
        <v>3.0</v>
      </c>
      <c r="E74" s="2">
        <v>7.0</v>
      </c>
      <c r="F74" s="2" t="s">
        <v>16</v>
      </c>
      <c r="G74" s="3" t="s">
        <v>38</v>
      </c>
      <c r="H74" s="2">
        <v>7.33</v>
      </c>
      <c r="I74" s="2">
        <v>7.17</v>
      </c>
      <c r="J74" s="2">
        <v>14.5</v>
      </c>
      <c r="M74" s="2">
        <f t="shared" si="1"/>
        <v>0</v>
      </c>
      <c r="N74" s="2">
        <v>1.0</v>
      </c>
      <c r="O74" s="2">
        <f t="shared" si="2"/>
        <v>0</v>
      </c>
      <c r="P74" s="2">
        <f t="shared" si="3"/>
        <v>0</v>
      </c>
      <c r="Q74" s="2">
        <f t="shared" si="4"/>
        <v>0</v>
      </c>
      <c r="R74" s="2">
        <f t="shared" si="5"/>
        <v>0</v>
      </c>
    </row>
    <row r="75" ht="15.75" customHeight="1">
      <c r="A75" s="2">
        <v>74.0</v>
      </c>
      <c r="B75" s="2">
        <v>2016.0</v>
      </c>
      <c r="C75" s="2">
        <v>1.0</v>
      </c>
      <c r="D75" s="2">
        <v>3.0</v>
      </c>
      <c r="E75" s="2">
        <v>7.0</v>
      </c>
      <c r="F75" s="2" t="s">
        <v>16</v>
      </c>
      <c r="G75" s="2" t="s">
        <v>41</v>
      </c>
      <c r="H75" s="2">
        <v>6.0</v>
      </c>
      <c r="I75" s="2">
        <v>6.5</v>
      </c>
      <c r="J75" s="2">
        <v>12.5</v>
      </c>
      <c r="M75" s="2">
        <f t="shared" si="1"/>
        <v>0</v>
      </c>
      <c r="N75" s="2">
        <v>0.0</v>
      </c>
      <c r="O75" s="2">
        <f t="shared" si="2"/>
        <v>0</v>
      </c>
      <c r="P75" s="2">
        <f t="shared" si="3"/>
        <v>0</v>
      </c>
      <c r="Q75" s="2">
        <f t="shared" si="4"/>
        <v>0</v>
      </c>
      <c r="R75" s="2">
        <f t="shared" si="5"/>
        <v>0</v>
      </c>
    </row>
    <row r="76" ht="15.75" customHeight="1">
      <c r="A76" s="2">
        <v>75.0</v>
      </c>
      <c r="B76" s="2">
        <v>2016.0</v>
      </c>
      <c r="C76" s="2">
        <v>1.0</v>
      </c>
      <c r="D76" s="2">
        <v>3.0</v>
      </c>
      <c r="E76" s="2">
        <v>8.0</v>
      </c>
      <c r="F76" s="2" t="s">
        <v>16</v>
      </c>
      <c r="G76" s="3" t="s">
        <v>47</v>
      </c>
      <c r="H76" s="2">
        <v>8.33</v>
      </c>
      <c r="I76" s="2">
        <v>7.1</v>
      </c>
      <c r="J76" s="2">
        <v>15.43</v>
      </c>
      <c r="M76" s="2">
        <f t="shared" si="1"/>
        <v>0</v>
      </c>
      <c r="N76" s="2">
        <v>1.0</v>
      </c>
      <c r="O76" s="2">
        <f t="shared" si="2"/>
        <v>1</v>
      </c>
      <c r="P76" s="2">
        <f t="shared" si="3"/>
        <v>0</v>
      </c>
      <c r="Q76" s="2">
        <f t="shared" si="4"/>
        <v>0</v>
      </c>
      <c r="R76" s="2">
        <f t="shared" si="5"/>
        <v>0</v>
      </c>
    </row>
    <row r="77" ht="15.75" customHeight="1">
      <c r="A77" s="2">
        <v>76.0</v>
      </c>
      <c r="B77" s="2">
        <v>2016.0</v>
      </c>
      <c r="C77" s="2">
        <v>1.0</v>
      </c>
      <c r="D77" s="2">
        <v>3.0</v>
      </c>
      <c r="E77" s="2">
        <v>8.0</v>
      </c>
      <c r="F77" s="2" t="s">
        <v>16</v>
      </c>
      <c r="G77" s="2" t="s">
        <v>54</v>
      </c>
      <c r="H77" s="2">
        <v>6.17</v>
      </c>
      <c r="I77" s="2">
        <v>7.53</v>
      </c>
      <c r="J77" s="2">
        <v>13.7</v>
      </c>
      <c r="M77" s="2">
        <f t="shared" si="1"/>
        <v>0</v>
      </c>
      <c r="N77" s="2">
        <v>0.0</v>
      </c>
      <c r="O77" s="2">
        <f t="shared" si="2"/>
        <v>0</v>
      </c>
      <c r="P77" s="2">
        <f t="shared" si="3"/>
        <v>0</v>
      </c>
      <c r="Q77" s="2">
        <f t="shared" si="4"/>
        <v>0</v>
      </c>
      <c r="R77" s="2">
        <f t="shared" si="5"/>
        <v>0</v>
      </c>
    </row>
    <row r="78" ht="15.75" customHeight="1">
      <c r="A78" s="2">
        <v>77.0</v>
      </c>
      <c r="B78" s="2">
        <v>2016.0</v>
      </c>
      <c r="C78" s="2">
        <v>1.0</v>
      </c>
      <c r="D78" s="2">
        <v>3.0</v>
      </c>
      <c r="E78" s="2">
        <v>9.0</v>
      </c>
      <c r="F78" s="2" t="s">
        <v>16</v>
      </c>
      <c r="G78" s="3" t="s">
        <v>32</v>
      </c>
      <c r="H78" s="2">
        <v>9.5</v>
      </c>
      <c r="I78" s="2">
        <v>7.3</v>
      </c>
      <c r="J78" s="2">
        <v>16.8</v>
      </c>
      <c r="M78" s="2">
        <f t="shared" si="1"/>
        <v>0</v>
      </c>
      <c r="N78" s="2">
        <v>1.0</v>
      </c>
      <c r="O78" s="2">
        <f t="shared" si="2"/>
        <v>1</v>
      </c>
      <c r="P78" s="2">
        <f t="shared" si="3"/>
        <v>0</v>
      </c>
      <c r="Q78" s="2">
        <f t="shared" si="4"/>
        <v>1</v>
      </c>
      <c r="R78" s="2">
        <f t="shared" si="5"/>
        <v>0</v>
      </c>
    </row>
    <row r="79" ht="15.75" customHeight="1">
      <c r="A79" s="2">
        <v>78.0</v>
      </c>
      <c r="B79" s="2">
        <v>2016.0</v>
      </c>
      <c r="C79" s="2">
        <v>1.0</v>
      </c>
      <c r="D79" s="2">
        <v>3.0</v>
      </c>
      <c r="E79" s="2">
        <v>9.0</v>
      </c>
      <c r="F79" s="2" t="s">
        <v>16</v>
      </c>
      <c r="G79" s="2" t="s">
        <v>56</v>
      </c>
      <c r="H79" s="2">
        <v>6.93</v>
      </c>
      <c r="I79" s="2">
        <v>8.6</v>
      </c>
      <c r="J79" s="2">
        <v>15.53</v>
      </c>
      <c r="M79" s="2">
        <f t="shared" si="1"/>
        <v>0</v>
      </c>
      <c r="N79" s="2">
        <v>0.0</v>
      </c>
      <c r="O79" s="2">
        <f t="shared" si="2"/>
        <v>1</v>
      </c>
      <c r="P79" s="2">
        <f t="shared" si="3"/>
        <v>0</v>
      </c>
      <c r="Q79" s="2">
        <f t="shared" si="4"/>
        <v>0</v>
      </c>
      <c r="R79" s="2">
        <f t="shared" si="5"/>
        <v>0</v>
      </c>
    </row>
    <row r="80" ht="15.75" customHeight="1">
      <c r="A80" s="2">
        <v>79.0</v>
      </c>
      <c r="B80" s="2">
        <v>2016.0</v>
      </c>
      <c r="C80" s="2">
        <v>1.0</v>
      </c>
      <c r="D80" s="2">
        <v>3.0</v>
      </c>
      <c r="E80" s="2">
        <v>10.0</v>
      </c>
      <c r="F80" s="2" t="s">
        <v>16</v>
      </c>
      <c r="G80" s="3" t="s">
        <v>53</v>
      </c>
      <c r="H80" s="2">
        <v>6.77</v>
      </c>
      <c r="I80" s="2">
        <v>6.53</v>
      </c>
      <c r="J80" s="2">
        <v>13.3</v>
      </c>
      <c r="M80" s="2">
        <f t="shared" si="1"/>
        <v>0</v>
      </c>
      <c r="N80" s="2">
        <v>1.0</v>
      </c>
      <c r="O80" s="2">
        <f t="shared" si="2"/>
        <v>0</v>
      </c>
      <c r="P80" s="2">
        <f t="shared" si="3"/>
        <v>0</v>
      </c>
      <c r="Q80" s="2">
        <f t="shared" si="4"/>
        <v>0</v>
      </c>
      <c r="R80" s="2">
        <f t="shared" si="5"/>
        <v>0</v>
      </c>
    </row>
    <row r="81" ht="15.75" customHeight="1">
      <c r="A81" s="2">
        <v>80.0</v>
      </c>
      <c r="B81" s="2">
        <v>2016.0</v>
      </c>
      <c r="C81" s="2">
        <v>1.0</v>
      </c>
      <c r="D81" s="2">
        <v>3.0</v>
      </c>
      <c r="E81" s="2">
        <v>10.0</v>
      </c>
      <c r="F81" s="2" t="s">
        <v>16</v>
      </c>
      <c r="G81" s="2" t="s">
        <v>50</v>
      </c>
      <c r="H81" s="2">
        <v>6.23</v>
      </c>
      <c r="I81" s="2">
        <v>6.6</v>
      </c>
      <c r="J81" s="2">
        <v>12.83</v>
      </c>
      <c r="M81" s="2">
        <f t="shared" si="1"/>
        <v>0</v>
      </c>
      <c r="N81" s="2">
        <v>0.0</v>
      </c>
      <c r="O81" s="2">
        <f t="shared" si="2"/>
        <v>0</v>
      </c>
      <c r="P81" s="2">
        <f t="shared" si="3"/>
        <v>0</v>
      </c>
      <c r="Q81" s="2">
        <f t="shared" si="4"/>
        <v>0</v>
      </c>
      <c r="R81" s="2">
        <f t="shared" si="5"/>
        <v>0</v>
      </c>
    </row>
    <row r="82" ht="15.75" customHeight="1">
      <c r="A82" s="2">
        <v>81.0</v>
      </c>
      <c r="B82" s="2">
        <v>2016.0</v>
      </c>
      <c r="C82" s="2">
        <v>1.0</v>
      </c>
      <c r="D82" s="2">
        <v>3.0</v>
      </c>
      <c r="E82" s="2">
        <v>11.0</v>
      </c>
      <c r="F82" s="2" t="s">
        <v>16</v>
      </c>
      <c r="G82" s="3" t="s">
        <v>26</v>
      </c>
      <c r="H82" s="2">
        <v>6.67</v>
      </c>
      <c r="I82" s="2">
        <v>9.23</v>
      </c>
      <c r="J82" s="2">
        <v>15.9</v>
      </c>
      <c r="M82" s="2">
        <f t="shared" si="1"/>
        <v>0</v>
      </c>
      <c r="N82" s="2">
        <v>1.0</v>
      </c>
      <c r="O82" s="2">
        <f t="shared" si="2"/>
        <v>1</v>
      </c>
      <c r="P82" s="2">
        <f t="shared" si="3"/>
        <v>0</v>
      </c>
      <c r="Q82" s="2">
        <f t="shared" si="4"/>
        <v>0</v>
      </c>
      <c r="R82" s="2">
        <f t="shared" si="5"/>
        <v>0</v>
      </c>
    </row>
    <row r="83" ht="15.75" customHeight="1">
      <c r="A83" s="2">
        <v>82.0</v>
      </c>
      <c r="B83" s="2">
        <v>2016.0</v>
      </c>
      <c r="C83" s="2">
        <v>1.0</v>
      </c>
      <c r="D83" s="2">
        <v>3.0</v>
      </c>
      <c r="E83" s="2">
        <v>11.0</v>
      </c>
      <c r="F83" s="2" t="s">
        <v>16</v>
      </c>
      <c r="G83" s="2" t="s">
        <v>27</v>
      </c>
      <c r="H83" s="2">
        <v>7.67</v>
      </c>
      <c r="I83" s="2">
        <v>4.17</v>
      </c>
      <c r="J83" s="2">
        <v>11.84</v>
      </c>
      <c r="M83" s="2">
        <f t="shared" si="1"/>
        <v>0</v>
      </c>
      <c r="N83" s="2">
        <v>0.0</v>
      </c>
      <c r="O83" s="2">
        <f t="shared" si="2"/>
        <v>0</v>
      </c>
      <c r="P83" s="2">
        <f t="shared" si="3"/>
        <v>0</v>
      </c>
      <c r="Q83" s="2">
        <f t="shared" si="4"/>
        <v>0</v>
      </c>
      <c r="R83" s="2">
        <f t="shared" si="5"/>
        <v>0</v>
      </c>
    </row>
    <row r="84" ht="15.75" customHeight="1">
      <c r="A84" s="2">
        <v>83.0</v>
      </c>
      <c r="B84" s="2">
        <v>2016.0</v>
      </c>
      <c r="C84" s="2">
        <v>1.0</v>
      </c>
      <c r="D84" s="2">
        <v>3.0</v>
      </c>
      <c r="E84" s="2">
        <v>12.0</v>
      </c>
      <c r="F84" s="2" t="s">
        <v>16</v>
      </c>
      <c r="G84" s="3" t="s">
        <v>36</v>
      </c>
      <c r="H84" s="2">
        <v>8.5</v>
      </c>
      <c r="I84" s="2">
        <v>8.3</v>
      </c>
      <c r="J84" s="2">
        <v>16.8</v>
      </c>
      <c r="M84" s="2">
        <f t="shared" si="1"/>
        <v>0</v>
      </c>
      <c r="N84" s="2">
        <v>1.0</v>
      </c>
      <c r="O84" s="2">
        <f t="shared" si="2"/>
        <v>2</v>
      </c>
      <c r="P84" s="2">
        <f t="shared" si="3"/>
        <v>0</v>
      </c>
      <c r="Q84" s="2">
        <f t="shared" si="4"/>
        <v>1</v>
      </c>
      <c r="R84" s="2">
        <f t="shared" si="5"/>
        <v>0</v>
      </c>
    </row>
    <row r="85" ht="15.75" customHeight="1">
      <c r="A85" s="2">
        <v>84.0</v>
      </c>
      <c r="B85" s="2">
        <v>2016.0</v>
      </c>
      <c r="C85" s="2">
        <v>1.0</v>
      </c>
      <c r="D85" s="2">
        <v>3.0</v>
      </c>
      <c r="E85" s="2">
        <v>12.0</v>
      </c>
      <c r="F85" s="2" t="s">
        <v>16</v>
      </c>
      <c r="G85" s="2" t="s">
        <v>30</v>
      </c>
      <c r="H85" s="2">
        <v>8.0</v>
      </c>
      <c r="I85" s="2">
        <v>8.53</v>
      </c>
      <c r="J85" s="2">
        <v>16.53</v>
      </c>
      <c r="M85" s="2">
        <f t="shared" si="1"/>
        <v>0</v>
      </c>
      <c r="N85" s="2">
        <v>0.0</v>
      </c>
      <c r="O85" s="2">
        <f t="shared" si="2"/>
        <v>2</v>
      </c>
      <c r="P85" s="2">
        <f t="shared" si="3"/>
        <v>0</v>
      </c>
      <c r="Q85" s="2">
        <f t="shared" si="4"/>
        <v>1</v>
      </c>
      <c r="R85" s="2">
        <f t="shared" si="5"/>
        <v>0</v>
      </c>
    </row>
    <row r="86" ht="15.75" customHeight="1">
      <c r="A86" s="2">
        <v>85.0</v>
      </c>
      <c r="B86" s="2">
        <v>2016.0</v>
      </c>
      <c r="C86" s="2">
        <v>1.0</v>
      </c>
      <c r="D86" s="2">
        <v>4.0</v>
      </c>
      <c r="E86" s="2">
        <v>1.0</v>
      </c>
      <c r="F86" s="2" t="s">
        <v>16</v>
      </c>
      <c r="G86" s="3" t="s">
        <v>33</v>
      </c>
      <c r="H86" s="2">
        <v>9.2</v>
      </c>
      <c r="I86" s="2">
        <v>10.0</v>
      </c>
      <c r="J86" s="2">
        <v>19.2</v>
      </c>
      <c r="M86" s="2">
        <f t="shared" si="1"/>
        <v>0</v>
      </c>
      <c r="N86" s="2">
        <v>1.0</v>
      </c>
      <c r="O86" s="2">
        <f t="shared" si="2"/>
        <v>2</v>
      </c>
      <c r="P86" s="2">
        <f t="shared" si="3"/>
        <v>0</v>
      </c>
      <c r="Q86" s="2">
        <f t="shared" si="4"/>
        <v>1</v>
      </c>
      <c r="R86" s="2">
        <f t="shared" si="5"/>
        <v>0</v>
      </c>
    </row>
    <row r="87" ht="15.75" customHeight="1">
      <c r="A87" s="2">
        <v>86.0</v>
      </c>
      <c r="B87" s="2">
        <v>2016.0</v>
      </c>
      <c r="C87" s="2">
        <v>1.0</v>
      </c>
      <c r="D87" s="2">
        <v>4.0</v>
      </c>
      <c r="E87" s="2">
        <v>1.0</v>
      </c>
      <c r="F87" s="2" t="s">
        <v>16</v>
      </c>
      <c r="G87" s="2" t="s">
        <v>39</v>
      </c>
      <c r="H87" s="2">
        <v>6.83</v>
      </c>
      <c r="I87" s="2">
        <v>8.6</v>
      </c>
      <c r="J87" s="2">
        <v>15.43</v>
      </c>
      <c r="M87" s="2">
        <f t="shared" si="1"/>
        <v>0</v>
      </c>
      <c r="N87" s="2">
        <v>0.0</v>
      </c>
      <c r="O87" s="2">
        <f t="shared" si="2"/>
        <v>1</v>
      </c>
      <c r="P87" s="2">
        <f t="shared" si="3"/>
        <v>0</v>
      </c>
      <c r="Q87" s="2">
        <f t="shared" si="4"/>
        <v>0</v>
      </c>
      <c r="R87" s="2">
        <f t="shared" si="5"/>
        <v>0</v>
      </c>
    </row>
    <row r="88" ht="15.75" customHeight="1">
      <c r="A88" s="2">
        <v>87.0</v>
      </c>
      <c r="B88" s="2">
        <v>2016.0</v>
      </c>
      <c r="C88" s="2">
        <v>1.0</v>
      </c>
      <c r="D88" s="2">
        <v>4.0</v>
      </c>
      <c r="E88" s="2">
        <v>1.0</v>
      </c>
      <c r="F88" s="2" t="s">
        <v>16</v>
      </c>
      <c r="G88" s="2" t="s">
        <v>52</v>
      </c>
      <c r="H88" s="2">
        <v>5.5</v>
      </c>
      <c r="I88" s="2">
        <v>6.03</v>
      </c>
      <c r="J88" s="2">
        <v>11.53</v>
      </c>
      <c r="M88" s="2">
        <f t="shared" si="1"/>
        <v>0</v>
      </c>
      <c r="N88" s="2">
        <v>0.0</v>
      </c>
      <c r="O88" s="2">
        <f t="shared" si="2"/>
        <v>0</v>
      </c>
      <c r="P88" s="2">
        <f t="shared" si="3"/>
        <v>0</v>
      </c>
      <c r="Q88" s="2">
        <f t="shared" si="4"/>
        <v>0</v>
      </c>
      <c r="R88" s="2">
        <f t="shared" si="5"/>
        <v>0</v>
      </c>
    </row>
    <row r="89" ht="15.75" customHeight="1">
      <c r="A89" s="2">
        <v>88.0</v>
      </c>
      <c r="B89" s="2">
        <v>2016.0</v>
      </c>
      <c r="C89" s="2">
        <v>1.0</v>
      </c>
      <c r="D89" s="2">
        <v>4.0</v>
      </c>
      <c r="E89" s="2">
        <v>2.0</v>
      </c>
      <c r="F89" s="2" t="s">
        <v>16</v>
      </c>
      <c r="G89" s="3" t="s">
        <v>34</v>
      </c>
      <c r="H89" s="2">
        <v>6.83</v>
      </c>
      <c r="I89" s="2">
        <v>7.27</v>
      </c>
      <c r="J89" s="2">
        <v>14.1</v>
      </c>
      <c r="M89" s="2">
        <f t="shared" si="1"/>
        <v>0</v>
      </c>
      <c r="N89" s="2">
        <v>1.0</v>
      </c>
      <c r="O89" s="2">
        <f t="shared" si="2"/>
        <v>0</v>
      </c>
      <c r="P89" s="2">
        <f t="shared" si="3"/>
        <v>0</v>
      </c>
      <c r="Q89" s="2">
        <f t="shared" si="4"/>
        <v>0</v>
      </c>
      <c r="R89" s="2">
        <f t="shared" si="5"/>
        <v>0</v>
      </c>
    </row>
    <row r="90" ht="15.75" customHeight="1">
      <c r="A90" s="2">
        <v>89.0</v>
      </c>
      <c r="B90" s="2">
        <v>2016.0</v>
      </c>
      <c r="C90" s="2">
        <v>1.0</v>
      </c>
      <c r="D90" s="2">
        <v>4.0</v>
      </c>
      <c r="E90" s="2">
        <v>2.0</v>
      </c>
      <c r="F90" s="2" t="s">
        <v>16</v>
      </c>
      <c r="G90" s="2" t="s">
        <v>42</v>
      </c>
      <c r="H90" s="2">
        <v>6.0</v>
      </c>
      <c r="I90" s="2">
        <v>5.8</v>
      </c>
      <c r="J90" s="2">
        <v>11.8</v>
      </c>
      <c r="M90" s="2">
        <f t="shared" si="1"/>
        <v>0</v>
      </c>
      <c r="N90" s="2">
        <v>0.0</v>
      </c>
      <c r="O90" s="2">
        <f t="shared" si="2"/>
        <v>0</v>
      </c>
      <c r="P90" s="2">
        <f t="shared" si="3"/>
        <v>0</v>
      </c>
      <c r="Q90" s="2">
        <f t="shared" si="4"/>
        <v>0</v>
      </c>
      <c r="R90" s="2">
        <f t="shared" si="5"/>
        <v>0</v>
      </c>
    </row>
    <row r="91" ht="15.75" customHeight="1">
      <c r="A91" s="2">
        <v>90.0</v>
      </c>
      <c r="B91" s="2">
        <v>2016.0</v>
      </c>
      <c r="C91" s="2">
        <v>1.0</v>
      </c>
      <c r="D91" s="2">
        <v>4.0</v>
      </c>
      <c r="E91" s="2">
        <v>2.0</v>
      </c>
      <c r="F91" s="2" t="s">
        <v>16</v>
      </c>
      <c r="G91" s="2" t="s">
        <v>40</v>
      </c>
      <c r="H91" s="2">
        <v>5.83</v>
      </c>
      <c r="I91" s="2">
        <v>4.67</v>
      </c>
      <c r="J91" s="2">
        <v>10.5</v>
      </c>
      <c r="M91" s="2">
        <f t="shared" si="1"/>
        <v>0</v>
      </c>
      <c r="N91" s="2">
        <v>0.0</v>
      </c>
      <c r="O91" s="2">
        <f t="shared" si="2"/>
        <v>0</v>
      </c>
      <c r="P91" s="2">
        <f t="shared" si="3"/>
        <v>0</v>
      </c>
      <c r="Q91" s="2">
        <f t="shared" si="4"/>
        <v>0</v>
      </c>
      <c r="R91" s="2">
        <f t="shared" si="5"/>
        <v>0</v>
      </c>
    </row>
    <row r="92" ht="15.75" customHeight="1">
      <c r="A92" s="2">
        <v>91.0</v>
      </c>
      <c r="B92" s="2">
        <v>2016.0</v>
      </c>
      <c r="C92" s="2">
        <v>1.0</v>
      </c>
      <c r="D92" s="2">
        <v>4.0</v>
      </c>
      <c r="E92" s="2">
        <v>3.0</v>
      </c>
      <c r="F92" s="2" t="s">
        <v>16</v>
      </c>
      <c r="G92" s="3" t="s">
        <v>32</v>
      </c>
      <c r="H92" s="2">
        <v>8.83</v>
      </c>
      <c r="I92" s="2">
        <v>7.27</v>
      </c>
      <c r="J92" s="2">
        <v>16.1</v>
      </c>
      <c r="M92" s="2">
        <f t="shared" si="1"/>
        <v>0</v>
      </c>
      <c r="N92" s="2">
        <v>1.0</v>
      </c>
      <c r="O92" s="2">
        <f t="shared" si="2"/>
        <v>1</v>
      </c>
      <c r="P92" s="2">
        <f t="shared" si="3"/>
        <v>0</v>
      </c>
      <c r="Q92" s="2">
        <f t="shared" si="4"/>
        <v>1</v>
      </c>
      <c r="R92" s="2">
        <f t="shared" si="5"/>
        <v>0</v>
      </c>
    </row>
    <row r="93" ht="15.75" customHeight="1">
      <c r="A93" s="2">
        <v>92.0</v>
      </c>
      <c r="B93" s="2">
        <v>2016.0</v>
      </c>
      <c r="C93" s="2">
        <v>1.0</v>
      </c>
      <c r="D93" s="2">
        <v>4.0</v>
      </c>
      <c r="E93" s="2">
        <v>3.0</v>
      </c>
      <c r="F93" s="2" t="s">
        <v>16</v>
      </c>
      <c r="G93" s="2" t="s">
        <v>47</v>
      </c>
      <c r="H93" s="2">
        <v>7.67</v>
      </c>
      <c r="I93" s="2">
        <v>8.07</v>
      </c>
      <c r="J93" s="2">
        <v>15.74</v>
      </c>
      <c r="M93" s="2">
        <f t="shared" si="1"/>
        <v>0</v>
      </c>
      <c r="N93" s="2">
        <v>0.0</v>
      </c>
      <c r="O93" s="2">
        <f t="shared" si="2"/>
        <v>1</v>
      </c>
      <c r="P93" s="2">
        <f t="shared" si="3"/>
        <v>0</v>
      </c>
      <c r="Q93" s="2">
        <f t="shared" si="4"/>
        <v>0</v>
      </c>
      <c r="R93" s="2">
        <f t="shared" si="5"/>
        <v>0</v>
      </c>
    </row>
    <row r="94" ht="15.75" customHeight="1">
      <c r="A94" s="2">
        <v>93.0</v>
      </c>
      <c r="B94" s="2">
        <v>2016.0</v>
      </c>
      <c r="C94" s="2">
        <v>1.0</v>
      </c>
      <c r="D94" s="2">
        <v>4.0</v>
      </c>
      <c r="E94" s="2">
        <v>3.0</v>
      </c>
      <c r="F94" s="2" t="s">
        <v>16</v>
      </c>
      <c r="G94" s="2" t="s">
        <v>38</v>
      </c>
      <c r="H94" s="2">
        <v>9.0</v>
      </c>
      <c r="I94" s="2">
        <v>6.33</v>
      </c>
      <c r="J94" s="2">
        <v>15.33</v>
      </c>
      <c r="M94" s="2">
        <f t="shared" si="1"/>
        <v>0</v>
      </c>
      <c r="N94" s="2">
        <v>0.0</v>
      </c>
      <c r="O94" s="2">
        <f t="shared" si="2"/>
        <v>1</v>
      </c>
      <c r="P94" s="2">
        <f t="shared" si="3"/>
        <v>0</v>
      </c>
      <c r="Q94" s="2">
        <f t="shared" si="4"/>
        <v>0</v>
      </c>
      <c r="R94" s="2">
        <f t="shared" si="5"/>
        <v>0</v>
      </c>
    </row>
    <row r="95" ht="15.75" customHeight="1">
      <c r="A95" s="2">
        <v>94.0</v>
      </c>
      <c r="B95" s="2">
        <v>2016.0</v>
      </c>
      <c r="C95" s="2">
        <v>1.0</v>
      </c>
      <c r="D95" s="2">
        <v>4.0</v>
      </c>
      <c r="E95" s="2">
        <v>4.0</v>
      </c>
      <c r="F95" s="2" t="s">
        <v>16</v>
      </c>
      <c r="G95" s="3" t="s">
        <v>26</v>
      </c>
      <c r="H95" s="2">
        <v>5.53</v>
      </c>
      <c r="I95" s="2">
        <v>6.37</v>
      </c>
      <c r="J95" s="2">
        <v>11.9</v>
      </c>
      <c r="M95" s="2">
        <f t="shared" si="1"/>
        <v>0</v>
      </c>
      <c r="N95" s="2">
        <v>1.0</v>
      </c>
      <c r="O95" s="2">
        <f t="shared" si="2"/>
        <v>0</v>
      </c>
      <c r="P95" s="2">
        <f t="shared" si="3"/>
        <v>0</v>
      </c>
      <c r="Q95" s="2">
        <f t="shared" si="4"/>
        <v>0</v>
      </c>
      <c r="R95" s="2">
        <f t="shared" si="5"/>
        <v>0</v>
      </c>
    </row>
    <row r="96" ht="15.75" customHeight="1">
      <c r="A96" s="2">
        <v>95.0</v>
      </c>
      <c r="B96" s="2">
        <v>2016.0</v>
      </c>
      <c r="C96" s="2">
        <v>1.0</v>
      </c>
      <c r="D96" s="2">
        <v>4.0</v>
      </c>
      <c r="E96" s="2">
        <v>4.0</v>
      </c>
      <c r="F96" s="2" t="s">
        <v>16</v>
      </c>
      <c r="G96" s="2" t="s">
        <v>36</v>
      </c>
      <c r="H96" s="2">
        <v>6.33</v>
      </c>
      <c r="I96" s="2">
        <v>5.1</v>
      </c>
      <c r="J96" s="2">
        <v>11.43</v>
      </c>
      <c r="M96" s="2">
        <f t="shared" si="1"/>
        <v>0</v>
      </c>
      <c r="N96" s="2">
        <v>0.0</v>
      </c>
      <c r="O96" s="2">
        <f t="shared" si="2"/>
        <v>0</v>
      </c>
      <c r="P96" s="2">
        <f t="shared" si="3"/>
        <v>0</v>
      </c>
      <c r="Q96" s="2">
        <f t="shared" si="4"/>
        <v>0</v>
      </c>
      <c r="R96" s="2">
        <f t="shared" si="5"/>
        <v>0</v>
      </c>
    </row>
    <row r="97" ht="15.75" customHeight="1">
      <c r="A97" s="2">
        <v>96.0</v>
      </c>
      <c r="B97" s="2">
        <v>2016.0</v>
      </c>
      <c r="C97" s="2">
        <v>1.0</v>
      </c>
      <c r="D97" s="2">
        <v>4.0</v>
      </c>
      <c r="E97" s="2">
        <v>4.0</v>
      </c>
      <c r="F97" s="2" t="s">
        <v>16</v>
      </c>
      <c r="G97" s="2" t="s">
        <v>53</v>
      </c>
      <c r="H97" s="2">
        <v>2.67</v>
      </c>
      <c r="I97" s="2">
        <v>2.07</v>
      </c>
      <c r="J97" s="2">
        <v>4.74</v>
      </c>
      <c r="M97" s="2">
        <f t="shared" si="1"/>
        <v>0</v>
      </c>
      <c r="N97" s="2">
        <v>0.0</v>
      </c>
      <c r="O97" s="2">
        <f t="shared" si="2"/>
        <v>0</v>
      </c>
      <c r="P97" s="2">
        <f t="shared" si="3"/>
        <v>0</v>
      </c>
      <c r="Q97" s="2">
        <f t="shared" si="4"/>
        <v>0</v>
      </c>
      <c r="R97" s="2">
        <f t="shared" si="5"/>
        <v>0</v>
      </c>
    </row>
    <row r="98" ht="15.75" customHeight="1">
      <c r="A98" s="2">
        <v>97.0</v>
      </c>
      <c r="B98" s="2">
        <v>2016.0</v>
      </c>
      <c r="C98" s="2">
        <v>1.0</v>
      </c>
      <c r="D98" s="2">
        <v>5.0</v>
      </c>
      <c r="E98" s="2">
        <v>1.0</v>
      </c>
      <c r="F98" s="2" t="s">
        <v>16</v>
      </c>
      <c r="G98" s="3" t="s">
        <v>39</v>
      </c>
      <c r="H98" s="2">
        <v>8.0</v>
      </c>
      <c r="I98" s="2">
        <v>8.07</v>
      </c>
      <c r="J98" s="2">
        <v>16.07</v>
      </c>
      <c r="M98" s="2">
        <f t="shared" si="1"/>
        <v>0</v>
      </c>
      <c r="N98" s="2">
        <v>1.0</v>
      </c>
      <c r="O98" s="2">
        <f t="shared" si="2"/>
        <v>2</v>
      </c>
      <c r="P98" s="2">
        <f t="shared" si="3"/>
        <v>0</v>
      </c>
      <c r="Q98" s="2">
        <f t="shared" si="4"/>
        <v>1</v>
      </c>
      <c r="R98" s="2">
        <f t="shared" si="5"/>
        <v>0</v>
      </c>
    </row>
    <row r="99" ht="15.75" customHeight="1">
      <c r="A99" s="2">
        <v>98.0</v>
      </c>
      <c r="B99" s="2">
        <v>2016.0</v>
      </c>
      <c r="C99" s="2">
        <v>1.0</v>
      </c>
      <c r="D99" s="2">
        <v>5.0</v>
      </c>
      <c r="E99" s="2">
        <v>1.0</v>
      </c>
      <c r="F99" s="2" t="s">
        <v>16</v>
      </c>
      <c r="G99" s="2" t="s">
        <v>40</v>
      </c>
      <c r="H99" s="2">
        <v>6.33</v>
      </c>
      <c r="I99" s="2">
        <v>6.33</v>
      </c>
      <c r="J99" s="2">
        <v>12.66</v>
      </c>
      <c r="M99" s="2">
        <f t="shared" si="1"/>
        <v>0</v>
      </c>
      <c r="N99" s="2">
        <v>0.0</v>
      </c>
      <c r="O99" s="2">
        <f t="shared" si="2"/>
        <v>0</v>
      </c>
      <c r="P99" s="2">
        <f t="shared" si="3"/>
        <v>0</v>
      </c>
      <c r="Q99" s="2">
        <f t="shared" si="4"/>
        <v>0</v>
      </c>
      <c r="R99" s="2">
        <f t="shared" si="5"/>
        <v>0</v>
      </c>
    </row>
    <row r="100" ht="15.75" customHeight="1">
      <c r="A100" s="2">
        <v>99.0</v>
      </c>
      <c r="B100" s="2">
        <v>2016.0</v>
      </c>
      <c r="C100" s="2">
        <v>1.0</v>
      </c>
      <c r="D100" s="2">
        <v>5.0</v>
      </c>
      <c r="E100" s="2">
        <v>2.0</v>
      </c>
      <c r="F100" s="2" t="s">
        <v>16</v>
      </c>
      <c r="G100" s="3" t="s">
        <v>42</v>
      </c>
      <c r="H100" s="2">
        <v>7.33</v>
      </c>
      <c r="I100" s="2">
        <v>6.43</v>
      </c>
      <c r="J100" s="2">
        <v>13.76</v>
      </c>
      <c r="M100" s="2">
        <f t="shared" si="1"/>
        <v>0</v>
      </c>
      <c r="N100" s="2">
        <v>1.0</v>
      </c>
      <c r="O100" s="2">
        <f t="shared" si="2"/>
        <v>0</v>
      </c>
      <c r="P100" s="2">
        <f t="shared" si="3"/>
        <v>0</v>
      </c>
      <c r="Q100" s="2">
        <f t="shared" si="4"/>
        <v>0</v>
      </c>
      <c r="R100" s="2">
        <f t="shared" si="5"/>
        <v>0</v>
      </c>
    </row>
    <row r="101" ht="15.75" customHeight="1">
      <c r="A101" s="2">
        <v>100.0</v>
      </c>
      <c r="B101" s="2">
        <v>2016.0</v>
      </c>
      <c r="C101" s="2">
        <v>1.0</v>
      </c>
      <c r="D101" s="2">
        <v>5.0</v>
      </c>
      <c r="E101" s="2">
        <v>2.0</v>
      </c>
      <c r="F101" s="2" t="s">
        <v>16</v>
      </c>
      <c r="G101" s="2" t="s">
        <v>52</v>
      </c>
      <c r="H101" s="2">
        <v>8.0</v>
      </c>
      <c r="I101" s="2">
        <v>4.77</v>
      </c>
      <c r="J101" s="2">
        <v>12.77</v>
      </c>
      <c r="M101" s="2">
        <f t="shared" si="1"/>
        <v>0</v>
      </c>
      <c r="N101" s="2">
        <v>0.0</v>
      </c>
      <c r="O101" s="2">
        <f t="shared" si="2"/>
        <v>1</v>
      </c>
      <c r="P101" s="2">
        <f t="shared" si="3"/>
        <v>0</v>
      </c>
      <c r="Q101" s="2">
        <f t="shared" si="4"/>
        <v>0</v>
      </c>
      <c r="R101" s="2">
        <f t="shared" si="5"/>
        <v>0</v>
      </c>
    </row>
    <row r="102" ht="15.75" customHeight="1">
      <c r="A102" s="2">
        <v>101.0</v>
      </c>
      <c r="B102" s="2">
        <v>2016.0</v>
      </c>
      <c r="C102" s="2">
        <v>1.0</v>
      </c>
      <c r="D102" s="2">
        <v>5.0</v>
      </c>
      <c r="E102" s="2">
        <v>3.0</v>
      </c>
      <c r="F102" s="2" t="s">
        <v>16</v>
      </c>
      <c r="G102" s="3" t="s">
        <v>47</v>
      </c>
      <c r="H102" s="2">
        <v>7.77</v>
      </c>
      <c r="I102" s="2">
        <v>8.27</v>
      </c>
      <c r="J102" s="2">
        <v>16.04</v>
      </c>
      <c r="M102" s="2">
        <f t="shared" si="1"/>
        <v>0</v>
      </c>
      <c r="N102" s="2">
        <v>1.0</v>
      </c>
      <c r="O102" s="2">
        <f t="shared" si="2"/>
        <v>1</v>
      </c>
      <c r="P102" s="2">
        <f t="shared" si="3"/>
        <v>0</v>
      </c>
      <c r="Q102" s="2">
        <f t="shared" si="4"/>
        <v>1</v>
      </c>
      <c r="R102" s="2">
        <f t="shared" si="5"/>
        <v>0</v>
      </c>
    </row>
    <row r="103" ht="15.75" customHeight="1">
      <c r="A103" s="2">
        <v>102.0</v>
      </c>
      <c r="B103" s="2">
        <v>2016.0</v>
      </c>
      <c r="C103" s="2">
        <v>1.0</v>
      </c>
      <c r="D103" s="2">
        <v>5.0</v>
      </c>
      <c r="E103" s="2">
        <v>3.0</v>
      </c>
      <c r="F103" s="2" t="s">
        <v>16</v>
      </c>
      <c r="G103" s="2" t="s">
        <v>53</v>
      </c>
      <c r="H103" s="2">
        <v>6.0</v>
      </c>
      <c r="I103" s="2">
        <v>3.87</v>
      </c>
      <c r="J103" s="2">
        <v>9.87</v>
      </c>
      <c r="M103" s="2">
        <f t="shared" si="1"/>
        <v>0</v>
      </c>
      <c r="N103" s="2">
        <v>0.0</v>
      </c>
      <c r="O103" s="2">
        <f t="shared" si="2"/>
        <v>0</v>
      </c>
      <c r="P103" s="2">
        <f t="shared" si="3"/>
        <v>0</v>
      </c>
      <c r="Q103" s="2">
        <f t="shared" si="4"/>
        <v>0</v>
      </c>
      <c r="R103" s="2">
        <f t="shared" si="5"/>
        <v>0</v>
      </c>
    </row>
    <row r="104" ht="15.75" customHeight="1">
      <c r="A104" s="2">
        <v>103.0</v>
      </c>
      <c r="B104" s="2">
        <v>2016.0</v>
      </c>
      <c r="C104" s="2">
        <v>1.0</v>
      </c>
      <c r="D104" s="2">
        <v>5.0</v>
      </c>
      <c r="E104" s="2">
        <v>4.0</v>
      </c>
      <c r="F104" s="2" t="s">
        <v>16</v>
      </c>
      <c r="G104" s="3" t="s">
        <v>36</v>
      </c>
      <c r="H104" s="2">
        <v>8.67</v>
      </c>
      <c r="I104" s="2">
        <v>9.0</v>
      </c>
      <c r="J104" s="2">
        <v>17.67</v>
      </c>
      <c r="M104" s="2">
        <f t="shared" si="1"/>
        <v>0</v>
      </c>
      <c r="N104" s="2">
        <v>1.0</v>
      </c>
      <c r="O104" s="2">
        <f t="shared" si="2"/>
        <v>2</v>
      </c>
      <c r="P104" s="2">
        <f t="shared" si="3"/>
        <v>0</v>
      </c>
      <c r="Q104" s="2">
        <f t="shared" si="4"/>
        <v>1</v>
      </c>
      <c r="R104" s="2">
        <f t="shared" si="5"/>
        <v>0</v>
      </c>
    </row>
    <row r="105" ht="15.75" customHeight="1">
      <c r="A105" s="2">
        <v>104.0</v>
      </c>
      <c r="B105" s="2">
        <v>2016.0</v>
      </c>
      <c r="C105" s="2">
        <v>1.0</v>
      </c>
      <c r="D105" s="2">
        <v>5.0</v>
      </c>
      <c r="E105" s="2">
        <v>4.0</v>
      </c>
      <c r="F105" s="2" t="s">
        <v>16</v>
      </c>
      <c r="G105" s="2" t="s">
        <v>38</v>
      </c>
      <c r="H105" s="2">
        <v>6.0</v>
      </c>
      <c r="I105" s="2">
        <v>4.77</v>
      </c>
      <c r="J105" s="2">
        <v>10.77</v>
      </c>
      <c r="M105" s="2">
        <f t="shared" si="1"/>
        <v>0</v>
      </c>
      <c r="N105" s="2">
        <v>0.0</v>
      </c>
      <c r="O105" s="2">
        <f t="shared" si="2"/>
        <v>0</v>
      </c>
      <c r="P105" s="2">
        <f t="shared" si="3"/>
        <v>0</v>
      </c>
      <c r="Q105" s="2">
        <f t="shared" si="4"/>
        <v>0</v>
      </c>
      <c r="R105" s="2">
        <f t="shared" si="5"/>
        <v>0</v>
      </c>
    </row>
    <row r="106" ht="15.75" customHeight="1">
      <c r="A106" s="2">
        <v>105.0</v>
      </c>
      <c r="B106" s="2">
        <v>2016.0</v>
      </c>
      <c r="C106" s="2">
        <v>1.0</v>
      </c>
      <c r="D106" s="2">
        <v>6.0</v>
      </c>
      <c r="E106" s="2">
        <v>1.0</v>
      </c>
      <c r="F106" s="2" t="s">
        <v>16</v>
      </c>
      <c r="G106" s="3" t="s">
        <v>33</v>
      </c>
      <c r="H106" s="2">
        <v>6.67</v>
      </c>
      <c r="I106" s="2">
        <v>5.67</v>
      </c>
      <c r="J106" s="2">
        <v>12.34</v>
      </c>
      <c r="M106" s="2">
        <f t="shared" si="1"/>
        <v>0</v>
      </c>
      <c r="N106" s="2">
        <v>1.0</v>
      </c>
      <c r="O106" s="2">
        <f t="shared" si="2"/>
        <v>0</v>
      </c>
      <c r="P106" s="2">
        <f t="shared" si="3"/>
        <v>0</v>
      </c>
      <c r="Q106" s="2">
        <f t="shared" si="4"/>
        <v>0</v>
      </c>
      <c r="R106" s="2">
        <f t="shared" si="5"/>
        <v>0</v>
      </c>
    </row>
    <row r="107" ht="15.75" customHeight="1">
      <c r="A107" s="2">
        <v>106.0</v>
      </c>
      <c r="B107" s="2">
        <v>2016.0</v>
      </c>
      <c r="C107" s="2">
        <v>1.0</v>
      </c>
      <c r="D107" s="2">
        <v>6.0</v>
      </c>
      <c r="E107" s="2">
        <v>1.0</v>
      </c>
      <c r="F107" s="2" t="s">
        <v>16</v>
      </c>
      <c r="G107" s="2" t="s">
        <v>39</v>
      </c>
      <c r="H107" s="2">
        <v>6.33</v>
      </c>
      <c r="I107" s="2">
        <v>5.83</v>
      </c>
      <c r="J107" s="2">
        <v>12.16</v>
      </c>
      <c r="M107" s="2">
        <f t="shared" si="1"/>
        <v>0</v>
      </c>
      <c r="N107" s="2">
        <v>0.0</v>
      </c>
      <c r="O107" s="2">
        <f t="shared" si="2"/>
        <v>0</v>
      </c>
      <c r="P107" s="2">
        <f t="shared" si="3"/>
        <v>0</v>
      </c>
      <c r="Q107" s="2">
        <f t="shared" si="4"/>
        <v>0</v>
      </c>
      <c r="R107" s="2">
        <f t="shared" si="5"/>
        <v>0</v>
      </c>
    </row>
    <row r="108" ht="15.75" customHeight="1">
      <c r="A108" s="2">
        <v>107.0</v>
      </c>
      <c r="B108" s="2">
        <v>2016.0</v>
      </c>
      <c r="C108" s="2">
        <v>1.0</v>
      </c>
      <c r="D108" s="2">
        <v>6.0</v>
      </c>
      <c r="E108" s="2">
        <v>2.0</v>
      </c>
      <c r="F108" s="2" t="s">
        <v>16</v>
      </c>
      <c r="G108" s="3" t="s">
        <v>34</v>
      </c>
      <c r="H108" s="2">
        <v>6.83</v>
      </c>
      <c r="I108" s="2">
        <v>6.33</v>
      </c>
      <c r="J108" s="2">
        <v>13.16</v>
      </c>
      <c r="M108" s="2">
        <f t="shared" si="1"/>
        <v>0</v>
      </c>
      <c r="N108" s="2">
        <v>1.0</v>
      </c>
      <c r="O108" s="2">
        <f t="shared" si="2"/>
        <v>0</v>
      </c>
      <c r="P108" s="2">
        <f t="shared" si="3"/>
        <v>0</v>
      </c>
      <c r="Q108" s="2">
        <f t="shared" si="4"/>
        <v>0</v>
      </c>
      <c r="R108" s="2">
        <f t="shared" si="5"/>
        <v>0</v>
      </c>
    </row>
    <row r="109" ht="15.75" customHeight="1">
      <c r="A109" s="2">
        <v>108.0</v>
      </c>
      <c r="B109" s="2">
        <v>2016.0</v>
      </c>
      <c r="C109" s="2">
        <v>1.0</v>
      </c>
      <c r="D109" s="2">
        <v>6.0</v>
      </c>
      <c r="E109" s="2">
        <v>2.0</v>
      </c>
      <c r="F109" s="2" t="s">
        <v>16</v>
      </c>
      <c r="G109" s="2" t="s">
        <v>42</v>
      </c>
      <c r="H109" s="2">
        <v>5.83</v>
      </c>
      <c r="I109" s="2">
        <v>6.9</v>
      </c>
      <c r="J109" s="2">
        <v>12.73</v>
      </c>
      <c r="M109" s="2">
        <f t="shared" si="1"/>
        <v>0</v>
      </c>
      <c r="N109" s="2">
        <v>0.0</v>
      </c>
      <c r="O109" s="2">
        <f t="shared" si="2"/>
        <v>0</v>
      </c>
      <c r="P109" s="2">
        <f t="shared" si="3"/>
        <v>0</v>
      </c>
      <c r="Q109" s="2">
        <f t="shared" si="4"/>
        <v>0</v>
      </c>
      <c r="R109" s="2">
        <f t="shared" si="5"/>
        <v>0</v>
      </c>
    </row>
    <row r="110" ht="15.75" customHeight="1">
      <c r="A110" s="2">
        <v>109.0</v>
      </c>
      <c r="B110" s="2">
        <v>2016.0</v>
      </c>
      <c r="C110" s="2">
        <v>1.0</v>
      </c>
      <c r="D110" s="2">
        <v>6.0</v>
      </c>
      <c r="E110" s="2">
        <v>3.0</v>
      </c>
      <c r="F110" s="2" t="s">
        <v>16</v>
      </c>
      <c r="G110" s="3" t="s">
        <v>32</v>
      </c>
      <c r="H110" s="2">
        <v>7.33</v>
      </c>
      <c r="I110" s="2">
        <v>8.67</v>
      </c>
      <c r="J110" s="2">
        <v>16.0</v>
      </c>
      <c r="M110" s="2">
        <f t="shared" si="1"/>
        <v>0</v>
      </c>
      <c r="N110" s="2">
        <v>1.0</v>
      </c>
      <c r="O110" s="2">
        <f t="shared" si="2"/>
        <v>1</v>
      </c>
      <c r="P110" s="2">
        <f t="shared" si="3"/>
        <v>0</v>
      </c>
      <c r="Q110" s="2">
        <f t="shared" si="4"/>
        <v>1</v>
      </c>
      <c r="R110" s="2">
        <f t="shared" si="5"/>
        <v>0</v>
      </c>
    </row>
    <row r="111" ht="15.75" customHeight="1">
      <c r="A111" s="2">
        <v>110.0</v>
      </c>
      <c r="B111" s="2">
        <v>2016.0</v>
      </c>
      <c r="C111" s="2">
        <v>1.0</v>
      </c>
      <c r="D111" s="2">
        <v>6.0</v>
      </c>
      <c r="E111" s="2">
        <v>3.0</v>
      </c>
      <c r="F111" s="2" t="s">
        <v>16</v>
      </c>
      <c r="G111" s="2" t="s">
        <v>47</v>
      </c>
      <c r="H111" s="2">
        <v>4.0</v>
      </c>
      <c r="I111" s="2">
        <v>0.63</v>
      </c>
      <c r="J111" s="2">
        <v>4.63</v>
      </c>
      <c r="M111" s="2">
        <f t="shared" si="1"/>
        <v>0</v>
      </c>
      <c r="N111" s="2">
        <v>0.0</v>
      </c>
      <c r="O111" s="2">
        <f t="shared" si="2"/>
        <v>0</v>
      </c>
      <c r="P111" s="2">
        <f t="shared" si="3"/>
        <v>0</v>
      </c>
      <c r="Q111" s="2">
        <f t="shared" si="4"/>
        <v>0</v>
      </c>
      <c r="R111" s="2">
        <f t="shared" si="5"/>
        <v>0</v>
      </c>
    </row>
    <row r="112" ht="15.75" customHeight="1">
      <c r="A112" s="2">
        <v>111.0</v>
      </c>
      <c r="B112" s="2">
        <v>2016.0</v>
      </c>
      <c r="C112" s="2">
        <v>1.0</v>
      </c>
      <c r="D112" s="2">
        <v>6.0</v>
      </c>
      <c r="E112" s="2">
        <v>4.0</v>
      </c>
      <c r="F112" s="2" t="s">
        <v>16</v>
      </c>
      <c r="G112" s="3" t="s">
        <v>36</v>
      </c>
      <c r="H112" s="2">
        <v>6.9</v>
      </c>
      <c r="I112" s="2">
        <v>8.33</v>
      </c>
      <c r="J112" s="2">
        <v>15.23</v>
      </c>
      <c r="M112" s="2">
        <f t="shared" si="1"/>
        <v>0</v>
      </c>
      <c r="N112" s="2">
        <v>1.0</v>
      </c>
      <c r="O112" s="2">
        <f t="shared" si="2"/>
        <v>1</v>
      </c>
      <c r="P112" s="2">
        <f t="shared" si="3"/>
        <v>0</v>
      </c>
      <c r="Q112" s="2">
        <f t="shared" si="4"/>
        <v>0</v>
      </c>
      <c r="R112" s="2">
        <f t="shared" si="5"/>
        <v>0</v>
      </c>
    </row>
    <row r="113" ht="15.75" customHeight="1">
      <c r="A113" s="2">
        <v>112.0</v>
      </c>
      <c r="B113" s="2">
        <v>2016.0</v>
      </c>
      <c r="C113" s="2">
        <v>1.0</v>
      </c>
      <c r="D113" s="2">
        <v>6.0</v>
      </c>
      <c r="E113" s="2">
        <v>4.0</v>
      </c>
      <c r="F113" s="2" t="s">
        <v>16</v>
      </c>
      <c r="G113" s="2" t="s">
        <v>26</v>
      </c>
      <c r="H113" s="2">
        <v>6.67</v>
      </c>
      <c r="I113" s="2">
        <v>7.33</v>
      </c>
      <c r="J113" s="2">
        <v>14.0</v>
      </c>
      <c r="M113" s="2">
        <f t="shared" si="1"/>
        <v>0</v>
      </c>
      <c r="N113" s="2">
        <v>0.0</v>
      </c>
      <c r="O113" s="2">
        <f t="shared" si="2"/>
        <v>0</v>
      </c>
      <c r="P113" s="2">
        <f t="shared" si="3"/>
        <v>0</v>
      </c>
      <c r="Q113" s="2">
        <f t="shared" si="4"/>
        <v>0</v>
      </c>
      <c r="R113" s="2">
        <f t="shared" si="5"/>
        <v>0</v>
      </c>
    </row>
    <row r="114" ht="15.75" customHeight="1">
      <c r="A114" s="2">
        <v>113.0</v>
      </c>
      <c r="B114" s="2">
        <v>2016.0</v>
      </c>
      <c r="C114" s="2">
        <v>1.0</v>
      </c>
      <c r="D114" s="2">
        <v>7.0</v>
      </c>
      <c r="E114" s="2">
        <v>1.0</v>
      </c>
      <c r="F114" s="2" t="s">
        <v>16</v>
      </c>
      <c r="G114" s="3" t="s">
        <v>34</v>
      </c>
      <c r="H114" s="2">
        <v>7.83</v>
      </c>
      <c r="I114" s="2">
        <v>6.6</v>
      </c>
      <c r="J114" s="2">
        <v>14.43</v>
      </c>
      <c r="M114" s="2">
        <f t="shared" si="1"/>
        <v>0</v>
      </c>
      <c r="N114" s="2">
        <v>1.0</v>
      </c>
      <c r="O114" s="2">
        <f t="shared" si="2"/>
        <v>0</v>
      </c>
      <c r="P114" s="2">
        <f t="shared" si="3"/>
        <v>0</v>
      </c>
      <c r="Q114" s="2">
        <f t="shared" si="4"/>
        <v>0</v>
      </c>
      <c r="R114" s="2">
        <f t="shared" si="5"/>
        <v>0</v>
      </c>
    </row>
    <row r="115" ht="15.75" customHeight="1">
      <c r="A115" s="2">
        <v>114.0</v>
      </c>
      <c r="B115" s="2">
        <v>2016.0</v>
      </c>
      <c r="C115" s="2">
        <v>1.0</v>
      </c>
      <c r="D115" s="2">
        <v>7.0</v>
      </c>
      <c r="E115" s="2">
        <v>1.0</v>
      </c>
      <c r="F115" s="2" t="s">
        <v>16</v>
      </c>
      <c r="G115" s="2" t="s">
        <v>33</v>
      </c>
      <c r="H115" s="2">
        <v>6.17</v>
      </c>
      <c r="I115" s="2">
        <v>7.1</v>
      </c>
      <c r="J115" s="2">
        <v>13.27</v>
      </c>
      <c r="M115" s="2">
        <f t="shared" si="1"/>
        <v>0</v>
      </c>
      <c r="N115" s="2">
        <v>0.0</v>
      </c>
      <c r="O115" s="2">
        <f t="shared" si="2"/>
        <v>0</v>
      </c>
      <c r="P115" s="2">
        <f t="shared" si="3"/>
        <v>0</v>
      </c>
      <c r="Q115" s="2">
        <f t="shared" si="4"/>
        <v>0</v>
      </c>
      <c r="R115" s="2">
        <f t="shared" si="5"/>
        <v>0</v>
      </c>
    </row>
    <row r="116" ht="15.75" customHeight="1">
      <c r="A116" s="2">
        <v>115.0</v>
      </c>
      <c r="B116" s="2">
        <v>2016.0</v>
      </c>
      <c r="C116" s="2">
        <v>1.0</v>
      </c>
      <c r="D116" s="2">
        <v>7.0</v>
      </c>
      <c r="E116" s="2">
        <v>2.0</v>
      </c>
      <c r="F116" s="2" t="s">
        <v>16</v>
      </c>
      <c r="G116" s="3" t="s">
        <v>32</v>
      </c>
      <c r="H116" s="2">
        <v>6.23</v>
      </c>
      <c r="I116" s="2">
        <v>8.0</v>
      </c>
      <c r="J116" s="2">
        <v>14.23</v>
      </c>
      <c r="M116" s="2">
        <f t="shared" si="1"/>
        <v>0</v>
      </c>
      <c r="N116" s="2">
        <v>1.0</v>
      </c>
      <c r="O116" s="2">
        <f t="shared" si="2"/>
        <v>1</v>
      </c>
      <c r="P116" s="2">
        <f t="shared" si="3"/>
        <v>0</v>
      </c>
      <c r="Q116" s="2">
        <f t="shared" si="4"/>
        <v>0</v>
      </c>
      <c r="R116" s="2">
        <f t="shared" si="5"/>
        <v>0</v>
      </c>
    </row>
    <row r="117" ht="15.75" customHeight="1">
      <c r="A117" s="2">
        <v>116.0</v>
      </c>
      <c r="B117" s="2">
        <v>2016.0</v>
      </c>
      <c r="C117" s="2">
        <v>1.0</v>
      </c>
      <c r="D117" s="2">
        <v>7.0</v>
      </c>
      <c r="E117" s="2">
        <v>2.0</v>
      </c>
      <c r="F117" s="2" t="s">
        <v>16</v>
      </c>
      <c r="G117" s="2" t="s">
        <v>36</v>
      </c>
      <c r="H117" s="2">
        <v>5.5</v>
      </c>
      <c r="I117" s="2">
        <v>8.7</v>
      </c>
      <c r="J117" s="2">
        <v>14.2</v>
      </c>
      <c r="M117" s="2">
        <f t="shared" si="1"/>
        <v>0</v>
      </c>
      <c r="N117" s="2">
        <v>0.0</v>
      </c>
      <c r="O117" s="2">
        <f t="shared" si="2"/>
        <v>1</v>
      </c>
      <c r="P117" s="2">
        <f t="shared" si="3"/>
        <v>0</v>
      </c>
      <c r="Q117" s="2">
        <f t="shared" si="4"/>
        <v>0</v>
      </c>
      <c r="R117" s="2">
        <f t="shared" si="5"/>
        <v>0</v>
      </c>
    </row>
    <row r="118" ht="15.75" customHeight="1">
      <c r="A118" s="2">
        <v>117.0</v>
      </c>
      <c r="B118" s="2">
        <v>2016.0</v>
      </c>
      <c r="C118" s="2">
        <v>1.0</v>
      </c>
      <c r="D118" s="2">
        <v>8.0</v>
      </c>
      <c r="E118" s="2">
        <v>1.0</v>
      </c>
      <c r="F118" s="2" t="s">
        <v>16</v>
      </c>
      <c r="G118" s="3" t="s">
        <v>34</v>
      </c>
      <c r="H118" s="2">
        <v>8.6</v>
      </c>
      <c r="I118" s="2">
        <v>5.6</v>
      </c>
      <c r="J118" s="2">
        <v>14.2</v>
      </c>
      <c r="M118" s="2">
        <f t="shared" si="1"/>
        <v>0</v>
      </c>
      <c r="N118" s="2">
        <v>1.0</v>
      </c>
      <c r="O118" s="2">
        <f t="shared" si="2"/>
        <v>1</v>
      </c>
      <c r="P118" s="2">
        <f t="shared" si="3"/>
        <v>0</v>
      </c>
      <c r="Q118" s="2">
        <f t="shared" si="4"/>
        <v>0</v>
      </c>
      <c r="R118" s="2">
        <f t="shared" si="5"/>
        <v>0</v>
      </c>
    </row>
    <row r="119" ht="15.75" customHeight="1">
      <c r="A119" s="2">
        <v>118.0</v>
      </c>
      <c r="B119" s="2">
        <v>2016.0</v>
      </c>
      <c r="C119" s="2">
        <v>1.0</v>
      </c>
      <c r="D119" s="2">
        <v>8.0</v>
      </c>
      <c r="E119" s="2">
        <v>1.0</v>
      </c>
      <c r="F119" s="2" t="s">
        <v>16</v>
      </c>
      <c r="G119" s="2" t="s">
        <v>32</v>
      </c>
      <c r="H119" s="2">
        <v>6.83</v>
      </c>
      <c r="I119" s="2">
        <v>6.83</v>
      </c>
      <c r="J119" s="2">
        <v>13.66</v>
      </c>
      <c r="O119" s="2">
        <f t="shared" si="2"/>
        <v>0</v>
      </c>
      <c r="P119" s="2">
        <f t="shared" si="3"/>
        <v>0</v>
      </c>
      <c r="Q119" s="2">
        <f t="shared" si="4"/>
        <v>0</v>
      </c>
      <c r="R119" s="2">
        <f t="shared" si="5"/>
        <v>0</v>
      </c>
      <c r="S119" s="2">
        <f>SUM(R2:R119)</f>
        <v>1</v>
      </c>
    </row>
    <row r="120" ht="15.75" customHeight="1">
      <c r="A120" s="2">
        <v>119.0</v>
      </c>
      <c r="B120" s="2">
        <v>2016.0</v>
      </c>
      <c r="C120" s="2">
        <v>2.0</v>
      </c>
      <c r="D120" s="2">
        <v>1.0</v>
      </c>
      <c r="E120" s="2">
        <v>1.0</v>
      </c>
      <c r="F120" s="2" t="s">
        <v>16</v>
      </c>
      <c r="G120" s="5" t="s">
        <v>51</v>
      </c>
      <c r="H120" s="2">
        <v>6.7</v>
      </c>
      <c r="I120" s="2">
        <v>8.5</v>
      </c>
      <c r="J120" s="2">
        <v>15.2</v>
      </c>
      <c r="M120" s="6">
        <f>IF(G120="Owen Wright", J120, 0)</f>
        <v>0</v>
      </c>
      <c r="P120" s="2">
        <f>SUM(P2:P119)</f>
        <v>0</v>
      </c>
    </row>
    <row r="121" ht="15.75" customHeight="1">
      <c r="A121" s="2">
        <v>120.0</v>
      </c>
      <c r="B121" s="2">
        <v>2016.0</v>
      </c>
      <c r="C121" s="2">
        <v>2.0</v>
      </c>
      <c r="D121" s="2">
        <v>1.0</v>
      </c>
      <c r="E121" s="2">
        <v>1.0</v>
      </c>
      <c r="F121" s="2" t="s">
        <v>16</v>
      </c>
      <c r="G121" s="2" t="s">
        <v>50</v>
      </c>
      <c r="H121" s="2">
        <v>6.33</v>
      </c>
      <c r="I121" s="2">
        <v>7.27</v>
      </c>
      <c r="J121" s="2">
        <v>13.6</v>
      </c>
    </row>
    <row r="122" ht="15.75" customHeight="1">
      <c r="A122" s="2">
        <v>121.0</v>
      </c>
      <c r="B122" s="2">
        <v>2016.0</v>
      </c>
      <c r="C122" s="2">
        <v>2.0</v>
      </c>
      <c r="D122" s="2">
        <v>1.0</v>
      </c>
      <c r="E122" s="2">
        <v>1.0</v>
      </c>
      <c r="F122" s="2" t="s">
        <v>16</v>
      </c>
      <c r="G122" s="2" t="s">
        <v>40</v>
      </c>
      <c r="H122" s="2">
        <v>4.5</v>
      </c>
      <c r="I122" s="2">
        <v>5.5</v>
      </c>
      <c r="J122" s="2">
        <v>10.0</v>
      </c>
      <c r="M122" s="2">
        <f t="shared" ref="M122:M354" si="42">IF(G122="Nat Young", 1, 0)</f>
        <v>0</v>
      </c>
    </row>
    <row r="123" ht="15.75" customHeight="1">
      <c r="A123" s="2">
        <v>122.0</v>
      </c>
      <c r="B123" s="2">
        <v>2016.0</v>
      </c>
      <c r="C123" s="2">
        <v>2.0</v>
      </c>
      <c r="D123" s="2">
        <v>1.0</v>
      </c>
      <c r="E123" s="2">
        <v>2.0</v>
      </c>
      <c r="F123" s="2" t="s">
        <v>16</v>
      </c>
      <c r="G123" s="5" t="s">
        <v>31</v>
      </c>
      <c r="H123" s="2">
        <v>6.67</v>
      </c>
      <c r="I123" s="2">
        <v>7.17</v>
      </c>
      <c r="J123" s="2">
        <v>13.84</v>
      </c>
      <c r="M123" s="2">
        <f t="shared" si="42"/>
        <v>0</v>
      </c>
    </row>
    <row r="124" ht="15.75" customHeight="1">
      <c r="A124" s="2">
        <v>123.0</v>
      </c>
      <c r="B124" s="2">
        <v>2016.0</v>
      </c>
      <c r="C124" s="2">
        <v>2.0</v>
      </c>
      <c r="D124" s="2">
        <v>1.0</v>
      </c>
      <c r="E124" s="2">
        <v>2.0</v>
      </c>
      <c r="F124" s="2" t="s">
        <v>16</v>
      </c>
      <c r="G124" s="2" t="s">
        <v>36</v>
      </c>
      <c r="H124" s="2">
        <v>5.5</v>
      </c>
      <c r="I124" s="2">
        <v>5.9</v>
      </c>
      <c r="J124" s="2">
        <v>11.4</v>
      </c>
      <c r="M124" s="2">
        <f t="shared" si="42"/>
        <v>0</v>
      </c>
    </row>
    <row r="125" ht="15.75" customHeight="1">
      <c r="A125" s="2">
        <v>124.0</v>
      </c>
      <c r="B125" s="2">
        <v>2016.0</v>
      </c>
      <c r="C125" s="2">
        <v>2.0</v>
      </c>
      <c r="D125" s="2">
        <v>1.0</v>
      </c>
      <c r="E125" s="2">
        <v>2.0</v>
      </c>
      <c r="F125" s="2" t="s">
        <v>16</v>
      </c>
      <c r="G125" s="2" t="s">
        <v>29</v>
      </c>
      <c r="H125" s="2">
        <v>4.17</v>
      </c>
      <c r="I125" s="2">
        <v>6.4</v>
      </c>
      <c r="J125" s="2">
        <v>10.57</v>
      </c>
      <c r="M125" s="2">
        <f t="shared" si="42"/>
        <v>0</v>
      </c>
    </row>
    <row r="126" ht="15.75" customHeight="1">
      <c r="A126" s="2">
        <v>125.0</v>
      </c>
      <c r="B126" s="2">
        <v>2016.0</v>
      </c>
      <c r="C126" s="2">
        <v>2.0</v>
      </c>
      <c r="D126" s="2">
        <v>1.0</v>
      </c>
      <c r="E126" s="2">
        <v>3.0</v>
      </c>
      <c r="F126" s="2" t="s">
        <v>16</v>
      </c>
      <c r="G126" s="5" t="s">
        <v>53</v>
      </c>
      <c r="H126" s="2">
        <v>7.67</v>
      </c>
      <c r="I126" s="2">
        <v>6.37</v>
      </c>
      <c r="J126" s="2">
        <v>14.04</v>
      </c>
      <c r="M126" s="2">
        <f t="shared" si="42"/>
        <v>0</v>
      </c>
    </row>
    <row r="127" ht="15.75" customHeight="1">
      <c r="A127" s="2">
        <v>126.0</v>
      </c>
      <c r="B127" s="2">
        <v>2016.0</v>
      </c>
      <c r="C127" s="2">
        <v>2.0</v>
      </c>
      <c r="D127" s="2">
        <v>1.0</v>
      </c>
      <c r="E127" s="2">
        <v>3.0</v>
      </c>
      <c r="F127" s="2" t="s">
        <v>16</v>
      </c>
      <c r="G127" s="2" t="s">
        <v>70</v>
      </c>
      <c r="H127" s="2">
        <v>6.0</v>
      </c>
      <c r="I127" s="2">
        <v>6.67</v>
      </c>
      <c r="J127" s="2">
        <v>12.67</v>
      </c>
      <c r="M127" s="2">
        <f t="shared" si="42"/>
        <v>0</v>
      </c>
    </row>
    <row r="128" ht="15.75" customHeight="1">
      <c r="A128" s="2">
        <v>127.0</v>
      </c>
      <c r="B128" s="2">
        <v>2016.0</v>
      </c>
      <c r="C128" s="2">
        <v>2.0</v>
      </c>
      <c r="D128" s="2">
        <v>1.0</v>
      </c>
      <c r="E128" s="2">
        <v>3.0</v>
      </c>
      <c r="F128" s="2" t="s">
        <v>16</v>
      </c>
      <c r="G128" s="2" t="s">
        <v>17</v>
      </c>
      <c r="H128" s="2">
        <v>6.53</v>
      </c>
      <c r="I128" s="2">
        <v>5.93</v>
      </c>
      <c r="J128" s="2">
        <v>12.46</v>
      </c>
      <c r="M128" s="2">
        <f t="shared" si="42"/>
        <v>0</v>
      </c>
    </row>
    <row r="129" ht="15.75" customHeight="1">
      <c r="A129" s="2">
        <v>128.0</v>
      </c>
      <c r="B129" s="2">
        <v>2016.0</v>
      </c>
      <c r="C129" s="2">
        <v>2.0</v>
      </c>
      <c r="D129" s="2">
        <v>1.0</v>
      </c>
      <c r="E129" s="2">
        <v>4.0</v>
      </c>
      <c r="F129" s="2" t="s">
        <v>16</v>
      </c>
      <c r="G129" s="5" t="s">
        <v>30</v>
      </c>
      <c r="H129" s="2">
        <v>6.17</v>
      </c>
      <c r="I129" s="2">
        <v>7.67</v>
      </c>
      <c r="J129" s="2">
        <v>13.84</v>
      </c>
      <c r="M129" s="2">
        <f t="shared" si="42"/>
        <v>0</v>
      </c>
    </row>
    <row r="130" ht="15.75" customHeight="1">
      <c r="A130" s="2">
        <v>129.0</v>
      </c>
      <c r="B130" s="2">
        <v>2016.0</v>
      </c>
      <c r="C130" s="2">
        <v>2.0</v>
      </c>
      <c r="D130" s="2">
        <v>1.0</v>
      </c>
      <c r="E130" s="2">
        <v>4.0</v>
      </c>
      <c r="F130" s="2" t="s">
        <v>16</v>
      </c>
      <c r="G130" s="2" t="s">
        <v>52</v>
      </c>
      <c r="H130" s="2">
        <v>5.1</v>
      </c>
      <c r="I130" s="2">
        <v>6.27</v>
      </c>
      <c r="J130" s="2">
        <v>11.37</v>
      </c>
      <c r="M130" s="2">
        <f t="shared" si="42"/>
        <v>0</v>
      </c>
    </row>
    <row r="131" ht="15.75" customHeight="1">
      <c r="A131" s="2">
        <v>130.0</v>
      </c>
      <c r="B131" s="2">
        <v>2016.0</v>
      </c>
      <c r="C131" s="2">
        <v>2.0</v>
      </c>
      <c r="D131" s="2">
        <v>1.0</v>
      </c>
      <c r="E131" s="2">
        <v>4.0</v>
      </c>
      <c r="F131" s="2" t="s">
        <v>16</v>
      </c>
      <c r="G131" s="2" t="s">
        <v>71</v>
      </c>
      <c r="H131" s="2">
        <v>4.93</v>
      </c>
      <c r="I131" s="2">
        <v>5.6</v>
      </c>
      <c r="J131" s="2">
        <v>10.53</v>
      </c>
      <c r="M131" s="2">
        <f t="shared" si="42"/>
        <v>0</v>
      </c>
    </row>
    <row r="132" ht="15.75" customHeight="1">
      <c r="A132" s="2">
        <v>131.0</v>
      </c>
      <c r="B132" s="2">
        <v>2016.0</v>
      </c>
      <c r="C132" s="2">
        <v>2.0</v>
      </c>
      <c r="D132" s="2">
        <v>1.0</v>
      </c>
      <c r="E132" s="2">
        <v>5.0</v>
      </c>
      <c r="F132" s="2" t="s">
        <v>16</v>
      </c>
      <c r="G132" s="5" t="s">
        <v>41</v>
      </c>
      <c r="H132" s="2">
        <v>8.83</v>
      </c>
      <c r="I132" s="2">
        <v>8.1</v>
      </c>
      <c r="J132" s="2">
        <v>16.93</v>
      </c>
      <c r="M132" s="2">
        <f t="shared" si="42"/>
        <v>0</v>
      </c>
    </row>
    <row r="133" ht="15.75" customHeight="1">
      <c r="A133" s="2">
        <v>132.0</v>
      </c>
      <c r="B133" s="2">
        <v>2016.0</v>
      </c>
      <c r="C133" s="2">
        <v>2.0</v>
      </c>
      <c r="D133" s="2">
        <v>1.0</v>
      </c>
      <c r="E133" s="2">
        <v>5.0</v>
      </c>
      <c r="F133" s="2" t="s">
        <v>16</v>
      </c>
      <c r="G133" s="2" t="s">
        <v>25</v>
      </c>
      <c r="H133" s="2">
        <v>5.5</v>
      </c>
      <c r="I133" s="2">
        <v>7.27</v>
      </c>
      <c r="J133" s="2">
        <v>12.77</v>
      </c>
      <c r="M133" s="2">
        <f t="shared" si="42"/>
        <v>0</v>
      </c>
    </row>
    <row r="134" ht="15.75" customHeight="1">
      <c r="A134" s="2">
        <v>133.0</v>
      </c>
      <c r="B134" s="2">
        <v>2016.0</v>
      </c>
      <c r="C134" s="2">
        <v>2.0</v>
      </c>
      <c r="D134" s="2">
        <v>1.0</v>
      </c>
      <c r="E134" s="2">
        <v>5.0</v>
      </c>
      <c r="F134" s="2" t="s">
        <v>16</v>
      </c>
      <c r="G134" s="2" t="s">
        <v>72</v>
      </c>
      <c r="H134" s="2">
        <v>4.93</v>
      </c>
      <c r="I134" s="2">
        <v>4.83</v>
      </c>
      <c r="J134" s="2">
        <v>9.76</v>
      </c>
      <c r="M134" s="2">
        <f t="shared" si="42"/>
        <v>0</v>
      </c>
    </row>
    <row r="135" ht="15.75" customHeight="1">
      <c r="A135" s="2">
        <v>134.0</v>
      </c>
      <c r="B135" s="2">
        <v>2016.0</v>
      </c>
      <c r="C135" s="2">
        <v>2.0</v>
      </c>
      <c r="D135" s="2">
        <v>1.0</v>
      </c>
      <c r="E135" s="2">
        <v>6.0</v>
      </c>
      <c r="F135" s="2" t="s">
        <v>16</v>
      </c>
      <c r="G135" s="5" t="s">
        <v>42</v>
      </c>
      <c r="H135" s="2">
        <v>5.0</v>
      </c>
      <c r="I135" s="2">
        <v>6.23</v>
      </c>
      <c r="J135" s="2">
        <v>11.23</v>
      </c>
      <c r="M135" s="2">
        <f t="shared" si="42"/>
        <v>0</v>
      </c>
    </row>
    <row r="136" ht="15.75" customHeight="1">
      <c r="A136" s="2">
        <v>135.0</v>
      </c>
      <c r="B136" s="2">
        <v>2016.0</v>
      </c>
      <c r="C136" s="2">
        <v>2.0</v>
      </c>
      <c r="D136" s="2">
        <v>1.0</v>
      </c>
      <c r="E136" s="2">
        <v>6.0</v>
      </c>
      <c r="F136" s="2" t="s">
        <v>16</v>
      </c>
      <c r="G136" s="2" t="s">
        <v>73</v>
      </c>
      <c r="H136" s="2">
        <v>5.33</v>
      </c>
      <c r="I136" s="2">
        <v>5.27</v>
      </c>
      <c r="J136" s="2">
        <v>10.6</v>
      </c>
      <c r="M136" s="2">
        <f t="shared" si="42"/>
        <v>0</v>
      </c>
    </row>
    <row r="137" ht="15.75" customHeight="1">
      <c r="A137" s="2">
        <v>136.0</v>
      </c>
      <c r="B137" s="2">
        <v>2016.0</v>
      </c>
      <c r="C137" s="2">
        <v>2.0</v>
      </c>
      <c r="D137" s="2">
        <v>1.0</v>
      </c>
      <c r="E137" s="2">
        <v>6.0</v>
      </c>
      <c r="F137" s="2" t="s">
        <v>16</v>
      </c>
      <c r="G137" s="2" t="s">
        <v>27</v>
      </c>
      <c r="H137" s="2">
        <v>3.0</v>
      </c>
      <c r="I137" s="2">
        <v>6.0</v>
      </c>
      <c r="J137" s="2">
        <v>9.0</v>
      </c>
      <c r="M137" s="2">
        <f t="shared" si="42"/>
        <v>0</v>
      </c>
    </row>
    <row r="138" ht="15.75" customHeight="1">
      <c r="A138" s="2">
        <v>137.0</v>
      </c>
      <c r="B138" s="2">
        <v>2016.0</v>
      </c>
      <c r="C138" s="2">
        <v>2.0</v>
      </c>
      <c r="D138" s="2">
        <v>1.0</v>
      </c>
      <c r="E138" s="2">
        <v>7.0</v>
      </c>
      <c r="F138" s="2" t="s">
        <v>16</v>
      </c>
      <c r="G138" s="5" t="s">
        <v>60</v>
      </c>
      <c r="H138" s="2">
        <v>8.33</v>
      </c>
      <c r="I138" s="2">
        <v>5.27</v>
      </c>
      <c r="J138" s="2">
        <v>13.6</v>
      </c>
      <c r="M138" s="2">
        <f t="shared" si="42"/>
        <v>0</v>
      </c>
    </row>
    <row r="139" ht="15.75" customHeight="1">
      <c r="A139" s="2">
        <v>138.0</v>
      </c>
      <c r="B139" s="2">
        <v>2016.0</v>
      </c>
      <c r="C139" s="2">
        <v>2.0</v>
      </c>
      <c r="D139" s="2">
        <v>1.0</v>
      </c>
      <c r="E139" s="2">
        <v>7.0</v>
      </c>
      <c r="F139" s="2" t="s">
        <v>16</v>
      </c>
      <c r="G139" s="2" t="s">
        <v>58</v>
      </c>
      <c r="H139" s="2">
        <v>3.87</v>
      </c>
      <c r="I139" s="2">
        <v>4.57</v>
      </c>
      <c r="J139" s="2">
        <v>8.44</v>
      </c>
      <c r="M139" s="2">
        <f t="shared" si="42"/>
        <v>0</v>
      </c>
    </row>
    <row r="140" ht="15.75" customHeight="1">
      <c r="A140" s="2">
        <v>139.0</v>
      </c>
      <c r="B140" s="2">
        <v>2016.0</v>
      </c>
      <c r="C140" s="2">
        <v>2.0</v>
      </c>
      <c r="D140" s="2">
        <v>1.0</v>
      </c>
      <c r="E140" s="2">
        <v>7.0</v>
      </c>
      <c r="F140" s="2" t="s">
        <v>16</v>
      </c>
      <c r="G140" s="2" t="s">
        <v>37</v>
      </c>
      <c r="H140" s="2">
        <v>6.17</v>
      </c>
      <c r="I140" s="2">
        <v>1.0</v>
      </c>
      <c r="J140" s="2">
        <v>7.17</v>
      </c>
      <c r="M140" s="2">
        <f t="shared" si="42"/>
        <v>0</v>
      </c>
    </row>
    <row r="141" ht="15.75" customHeight="1">
      <c r="A141" s="2">
        <v>140.0</v>
      </c>
      <c r="B141" s="2">
        <v>2016.0</v>
      </c>
      <c r="C141" s="2">
        <v>2.0</v>
      </c>
      <c r="D141" s="2">
        <v>1.0</v>
      </c>
      <c r="E141" s="2">
        <v>8.0</v>
      </c>
      <c r="F141" s="2" t="s">
        <v>16</v>
      </c>
      <c r="G141" s="5" t="s">
        <v>39</v>
      </c>
      <c r="H141" s="2">
        <v>7.5</v>
      </c>
      <c r="I141" s="2">
        <v>7.83</v>
      </c>
      <c r="J141" s="2">
        <v>15.33</v>
      </c>
      <c r="M141" s="2">
        <f t="shared" si="42"/>
        <v>0</v>
      </c>
    </row>
    <row r="142" ht="15.75" customHeight="1">
      <c r="A142" s="2">
        <v>141.0</v>
      </c>
      <c r="B142" s="2">
        <v>2016.0</v>
      </c>
      <c r="C142" s="2">
        <v>2.0</v>
      </c>
      <c r="D142" s="2">
        <v>1.0</v>
      </c>
      <c r="E142" s="2">
        <v>8.0</v>
      </c>
      <c r="F142" s="2" t="s">
        <v>16</v>
      </c>
      <c r="G142" s="2" t="s">
        <v>38</v>
      </c>
      <c r="H142" s="2">
        <v>6.9</v>
      </c>
      <c r="I142" s="2">
        <v>6.97</v>
      </c>
      <c r="J142" s="2">
        <v>13.87</v>
      </c>
      <c r="M142" s="2">
        <f t="shared" si="42"/>
        <v>0</v>
      </c>
    </row>
    <row r="143" ht="15.75" customHeight="1">
      <c r="A143" s="2">
        <v>142.0</v>
      </c>
      <c r="B143" s="2">
        <v>2016.0</v>
      </c>
      <c r="C143" s="2">
        <v>2.0</v>
      </c>
      <c r="D143" s="2">
        <v>1.0</v>
      </c>
      <c r="E143" s="2">
        <v>8.0</v>
      </c>
      <c r="F143" s="2" t="s">
        <v>16</v>
      </c>
      <c r="G143" s="2" t="s">
        <v>62</v>
      </c>
      <c r="H143" s="2">
        <v>5.83</v>
      </c>
      <c r="I143" s="2">
        <v>2.97</v>
      </c>
      <c r="J143" s="2">
        <v>8.8</v>
      </c>
      <c r="M143" s="2">
        <f t="shared" si="42"/>
        <v>0</v>
      </c>
    </row>
    <row r="144" ht="15.75" customHeight="1">
      <c r="A144" s="2">
        <v>143.0</v>
      </c>
      <c r="B144" s="2">
        <v>2016.0</v>
      </c>
      <c r="C144" s="2">
        <v>2.0</v>
      </c>
      <c r="D144" s="2">
        <v>1.0</v>
      </c>
      <c r="E144" s="2">
        <v>9.0</v>
      </c>
      <c r="F144" s="2" t="s">
        <v>16</v>
      </c>
      <c r="G144" s="5" t="s">
        <v>34</v>
      </c>
      <c r="H144" s="2">
        <v>6.67</v>
      </c>
      <c r="I144" s="2">
        <v>6.73</v>
      </c>
      <c r="J144" s="2">
        <v>13.4</v>
      </c>
      <c r="M144" s="2">
        <f t="shared" si="42"/>
        <v>0</v>
      </c>
    </row>
    <row r="145" ht="15.75" customHeight="1">
      <c r="A145" s="2">
        <v>144.0</v>
      </c>
      <c r="B145" s="2">
        <v>2016.0</v>
      </c>
      <c r="C145" s="2">
        <v>2.0</v>
      </c>
      <c r="D145" s="2">
        <v>1.0</v>
      </c>
      <c r="E145" s="2">
        <v>9.0</v>
      </c>
      <c r="F145" s="2" t="s">
        <v>16</v>
      </c>
      <c r="G145" s="2" t="s">
        <v>32</v>
      </c>
      <c r="H145" s="2">
        <v>6.03</v>
      </c>
      <c r="I145" s="2">
        <v>6.27</v>
      </c>
      <c r="J145" s="2">
        <v>12.3</v>
      </c>
      <c r="M145" s="2">
        <f t="shared" si="42"/>
        <v>0</v>
      </c>
    </row>
    <row r="146" ht="15.75" customHeight="1">
      <c r="A146" s="2">
        <v>145.0</v>
      </c>
      <c r="B146" s="2">
        <v>2016.0</v>
      </c>
      <c r="C146" s="2">
        <v>2.0</v>
      </c>
      <c r="D146" s="2">
        <v>1.0</v>
      </c>
      <c r="E146" s="2">
        <v>9.0</v>
      </c>
      <c r="F146" s="2" t="s">
        <v>16</v>
      </c>
      <c r="G146" s="2" t="s">
        <v>55</v>
      </c>
      <c r="H146" s="2">
        <v>6.77</v>
      </c>
      <c r="I146" s="2">
        <v>5.47</v>
      </c>
      <c r="J146" s="2">
        <v>12.24</v>
      </c>
      <c r="M146" s="2">
        <f t="shared" si="42"/>
        <v>0</v>
      </c>
    </row>
    <row r="147" ht="15.75" customHeight="1">
      <c r="A147" s="2">
        <v>146.0</v>
      </c>
      <c r="B147" s="2">
        <v>2016.0</v>
      </c>
      <c r="C147" s="2">
        <v>2.0</v>
      </c>
      <c r="D147" s="2">
        <v>1.0</v>
      </c>
      <c r="E147" s="2">
        <v>10.0</v>
      </c>
      <c r="F147" s="2" t="s">
        <v>16</v>
      </c>
      <c r="G147" s="5" t="s">
        <v>56</v>
      </c>
      <c r="H147" s="2">
        <v>5.9</v>
      </c>
      <c r="I147" s="2">
        <v>6.2</v>
      </c>
      <c r="J147" s="2">
        <v>12.1</v>
      </c>
      <c r="M147" s="2">
        <f t="shared" si="42"/>
        <v>1</v>
      </c>
    </row>
    <row r="148" ht="15.75" customHeight="1">
      <c r="A148" s="2">
        <v>147.0</v>
      </c>
      <c r="B148" s="2">
        <v>2016.0</v>
      </c>
      <c r="C148" s="2">
        <v>2.0</v>
      </c>
      <c r="D148" s="2">
        <v>1.0</v>
      </c>
      <c r="E148" s="2">
        <v>10.0</v>
      </c>
      <c r="F148" s="2" t="s">
        <v>16</v>
      </c>
      <c r="G148" s="2" t="s">
        <v>47</v>
      </c>
      <c r="H148" s="2">
        <v>4.83</v>
      </c>
      <c r="I148" s="2">
        <v>6.7</v>
      </c>
      <c r="J148" s="2">
        <v>11.53</v>
      </c>
      <c r="M148" s="2">
        <f t="shared" si="42"/>
        <v>0</v>
      </c>
    </row>
    <row r="149" ht="15.75" customHeight="1">
      <c r="A149" s="2">
        <v>148.0</v>
      </c>
      <c r="B149" s="2">
        <v>2016.0</v>
      </c>
      <c r="C149" s="2">
        <v>2.0</v>
      </c>
      <c r="D149" s="2">
        <v>1.0</v>
      </c>
      <c r="E149" s="2">
        <v>10.0</v>
      </c>
      <c r="F149" s="2" t="s">
        <v>16</v>
      </c>
      <c r="G149" s="2" t="s">
        <v>18</v>
      </c>
      <c r="H149" s="2">
        <v>5.17</v>
      </c>
      <c r="I149" s="2">
        <v>4.33</v>
      </c>
      <c r="J149" s="2">
        <v>9.5</v>
      </c>
      <c r="M149" s="2">
        <f t="shared" si="42"/>
        <v>0</v>
      </c>
    </row>
    <row r="150" ht="15.75" customHeight="1">
      <c r="A150" s="2">
        <v>149.0</v>
      </c>
      <c r="B150" s="2">
        <v>2016.0</v>
      </c>
      <c r="C150" s="2">
        <v>2.0</v>
      </c>
      <c r="D150" s="2">
        <v>1.0</v>
      </c>
      <c r="E150" s="2">
        <v>11.0</v>
      </c>
      <c r="F150" s="2" t="s">
        <v>16</v>
      </c>
      <c r="G150" s="5" t="s">
        <v>54</v>
      </c>
      <c r="H150" s="2">
        <v>5.0</v>
      </c>
      <c r="I150" s="2">
        <v>7.0</v>
      </c>
      <c r="J150" s="2">
        <v>12.0</v>
      </c>
      <c r="M150" s="2">
        <f t="shared" si="42"/>
        <v>0</v>
      </c>
    </row>
    <row r="151" ht="15.75" customHeight="1">
      <c r="A151" s="2">
        <v>150.0</v>
      </c>
      <c r="B151" s="2">
        <v>2016.0</v>
      </c>
      <c r="C151" s="2">
        <v>2.0</v>
      </c>
      <c r="D151" s="2">
        <v>1.0</v>
      </c>
      <c r="E151" s="2">
        <v>11.0</v>
      </c>
      <c r="F151" s="2" t="s">
        <v>16</v>
      </c>
      <c r="G151" s="2" t="s">
        <v>44</v>
      </c>
      <c r="H151" s="2">
        <v>7.67</v>
      </c>
      <c r="I151" s="2">
        <v>4.23</v>
      </c>
      <c r="J151" s="2">
        <v>11.9</v>
      </c>
      <c r="M151" s="2">
        <f t="shared" si="42"/>
        <v>0</v>
      </c>
    </row>
    <row r="152" ht="15.75" customHeight="1">
      <c r="A152" s="2">
        <v>151.0</v>
      </c>
      <c r="B152" s="2">
        <v>2016.0</v>
      </c>
      <c r="C152" s="2">
        <v>2.0</v>
      </c>
      <c r="D152" s="2">
        <v>1.0</v>
      </c>
      <c r="E152" s="2">
        <v>11.0</v>
      </c>
      <c r="F152" s="2" t="s">
        <v>16</v>
      </c>
      <c r="G152" s="2" t="s">
        <v>45</v>
      </c>
      <c r="H152" s="2">
        <v>5.07</v>
      </c>
      <c r="I152" s="2">
        <v>3.8</v>
      </c>
      <c r="J152" s="2">
        <v>8.87</v>
      </c>
      <c r="M152" s="2">
        <f t="shared" si="42"/>
        <v>0</v>
      </c>
    </row>
    <row r="153" ht="15.75" customHeight="1">
      <c r="A153" s="2">
        <v>152.0</v>
      </c>
      <c r="B153" s="2">
        <v>2016.0</v>
      </c>
      <c r="C153" s="2">
        <v>2.0</v>
      </c>
      <c r="D153" s="2">
        <v>1.0</v>
      </c>
      <c r="E153" s="2">
        <v>12.0</v>
      </c>
      <c r="F153" s="2" t="s">
        <v>16</v>
      </c>
      <c r="G153" s="5" t="s">
        <v>26</v>
      </c>
      <c r="H153" s="2">
        <v>6.0</v>
      </c>
      <c r="I153" s="2">
        <v>8.5</v>
      </c>
      <c r="J153" s="2">
        <v>14.5</v>
      </c>
      <c r="M153" s="2">
        <f t="shared" si="42"/>
        <v>0</v>
      </c>
    </row>
    <row r="154" ht="15.75" customHeight="1">
      <c r="A154" s="2">
        <v>153.0</v>
      </c>
      <c r="B154" s="2">
        <v>2016.0</v>
      </c>
      <c r="C154" s="2">
        <v>2.0</v>
      </c>
      <c r="D154" s="2">
        <v>1.0</v>
      </c>
      <c r="E154" s="2">
        <v>12.0</v>
      </c>
      <c r="F154" s="2" t="s">
        <v>16</v>
      </c>
      <c r="G154" s="2" t="s">
        <v>28</v>
      </c>
      <c r="H154" s="2">
        <v>5.33</v>
      </c>
      <c r="I154" s="2">
        <v>5.77</v>
      </c>
      <c r="J154" s="2">
        <v>11.1</v>
      </c>
      <c r="M154" s="2">
        <f t="shared" si="42"/>
        <v>0</v>
      </c>
    </row>
    <row r="155" ht="15.75" customHeight="1">
      <c r="A155" s="2">
        <v>154.0</v>
      </c>
      <c r="B155" s="2">
        <v>2016.0</v>
      </c>
      <c r="C155" s="2">
        <v>2.0</v>
      </c>
      <c r="D155" s="2">
        <v>1.0</v>
      </c>
      <c r="E155" s="2">
        <v>12.0</v>
      </c>
      <c r="F155" s="2" t="s">
        <v>16</v>
      </c>
      <c r="G155" s="2" t="s">
        <v>35</v>
      </c>
      <c r="H155" s="2">
        <v>3.63</v>
      </c>
      <c r="I155" s="2">
        <v>5.47</v>
      </c>
      <c r="J155" s="2">
        <v>9.1</v>
      </c>
      <c r="M155" s="2">
        <f t="shared" si="42"/>
        <v>0</v>
      </c>
    </row>
    <row r="156" ht="15.75" customHeight="1">
      <c r="A156" s="2">
        <v>155.0</v>
      </c>
      <c r="B156" s="2">
        <v>2016.0</v>
      </c>
      <c r="C156" s="2">
        <v>2.0</v>
      </c>
      <c r="D156" s="2">
        <v>2.0</v>
      </c>
      <c r="E156" s="2">
        <v>1.0</v>
      </c>
      <c r="F156" s="2" t="s">
        <v>16</v>
      </c>
      <c r="G156" s="5" t="s">
        <v>17</v>
      </c>
      <c r="H156" s="2">
        <v>7.0</v>
      </c>
      <c r="I156" s="2">
        <v>6.43</v>
      </c>
      <c r="J156" s="2">
        <v>13.43</v>
      </c>
      <c r="M156" s="2">
        <f t="shared" si="42"/>
        <v>0</v>
      </c>
    </row>
    <row r="157" ht="15.75" customHeight="1">
      <c r="A157" s="2">
        <v>156.0</v>
      </c>
      <c r="B157" s="2">
        <v>2016.0</v>
      </c>
      <c r="C157" s="2">
        <v>2.0</v>
      </c>
      <c r="D157" s="2">
        <v>2.0</v>
      </c>
      <c r="E157" s="2">
        <v>1.0</v>
      </c>
      <c r="F157" s="2" t="s">
        <v>16</v>
      </c>
      <c r="G157" s="2" t="s">
        <v>73</v>
      </c>
      <c r="H157" s="2">
        <v>4.0</v>
      </c>
      <c r="I157" s="2">
        <v>7.67</v>
      </c>
      <c r="J157" s="2">
        <v>11.67</v>
      </c>
      <c r="M157" s="2">
        <f t="shared" si="42"/>
        <v>0</v>
      </c>
    </row>
    <row r="158" ht="15.75" customHeight="1">
      <c r="A158" s="2">
        <v>157.0</v>
      </c>
      <c r="B158" s="2">
        <v>2016.0</v>
      </c>
      <c r="C158" s="2">
        <v>2.0</v>
      </c>
      <c r="D158" s="2">
        <v>2.0</v>
      </c>
      <c r="E158" s="2">
        <v>2.0</v>
      </c>
      <c r="F158" s="2" t="s">
        <v>16</v>
      </c>
      <c r="G158" s="5" t="s">
        <v>72</v>
      </c>
      <c r="H158" s="2">
        <v>5.17</v>
      </c>
      <c r="I158" s="2">
        <v>5.47</v>
      </c>
      <c r="J158" s="2">
        <v>10.64</v>
      </c>
      <c r="M158" s="2">
        <f t="shared" si="42"/>
        <v>0</v>
      </c>
    </row>
    <row r="159" ht="15.75" customHeight="1">
      <c r="A159" s="2">
        <v>158.0</v>
      </c>
      <c r="B159" s="2">
        <v>2016.0</v>
      </c>
      <c r="C159" s="2">
        <v>2.0</v>
      </c>
      <c r="D159" s="2">
        <v>2.0</v>
      </c>
      <c r="E159" s="2">
        <v>2.0</v>
      </c>
      <c r="F159" s="2" t="s">
        <v>16</v>
      </c>
      <c r="G159" s="2" t="s">
        <v>50</v>
      </c>
      <c r="H159" s="2">
        <v>5.6</v>
      </c>
      <c r="I159" s="2">
        <v>4.2</v>
      </c>
      <c r="J159" s="2">
        <v>9.8</v>
      </c>
      <c r="M159" s="2">
        <f t="shared" si="42"/>
        <v>0</v>
      </c>
    </row>
    <row r="160" ht="15.75" customHeight="1">
      <c r="A160" s="2">
        <v>159.0</v>
      </c>
      <c r="B160" s="2">
        <v>2016.0</v>
      </c>
      <c r="C160" s="2">
        <v>2.0</v>
      </c>
      <c r="D160" s="2">
        <v>2.0</v>
      </c>
      <c r="E160" s="2">
        <v>3.0</v>
      </c>
      <c r="F160" s="2" t="s">
        <v>16</v>
      </c>
      <c r="G160" s="5" t="s">
        <v>37</v>
      </c>
      <c r="H160" s="2">
        <v>6.67</v>
      </c>
      <c r="I160" s="2">
        <v>6.23</v>
      </c>
      <c r="J160" s="2">
        <v>12.9</v>
      </c>
      <c r="M160" s="2">
        <f t="shared" si="42"/>
        <v>0</v>
      </c>
    </row>
    <row r="161" ht="15.75" customHeight="1">
      <c r="A161" s="2">
        <v>160.0</v>
      </c>
      <c r="B161" s="2">
        <v>2016.0</v>
      </c>
      <c r="C161" s="2">
        <v>2.0</v>
      </c>
      <c r="D161" s="2">
        <v>2.0</v>
      </c>
      <c r="E161" s="2">
        <v>3.0</v>
      </c>
      <c r="F161" s="2" t="s">
        <v>16</v>
      </c>
      <c r="G161" s="2" t="s">
        <v>71</v>
      </c>
      <c r="H161" s="2">
        <v>7.0</v>
      </c>
      <c r="I161" s="2">
        <v>3.5</v>
      </c>
      <c r="J161" s="2">
        <v>10.5</v>
      </c>
      <c r="M161" s="2">
        <f t="shared" si="42"/>
        <v>0</v>
      </c>
    </row>
    <row r="162" ht="15.75" customHeight="1">
      <c r="A162" s="2">
        <v>161.0</v>
      </c>
      <c r="B162" s="2">
        <v>2016.0</v>
      </c>
      <c r="C162" s="2">
        <v>2.0</v>
      </c>
      <c r="D162" s="2">
        <v>2.0</v>
      </c>
      <c r="E162" s="2">
        <v>4.0</v>
      </c>
      <c r="F162" s="2" t="s">
        <v>16</v>
      </c>
      <c r="G162" s="5" t="s">
        <v>70</v>
      </c>
      <c r="H162" s="2">
        <v>7.17</v>
      </c>
      <c r="I162" s="2">
        <v>6.67</v>
      </c>
      <c r="J162" s="2">
        <v>13.84</v>
      </c>
      <c r="M162" s="2">
        <f t="shared" si="42"/>
        <v>0</v>
      </c>
    </row>
    <row r="163" ht="15.75" customHeight="1">
      <c r="A163" s="2">
        <v>162.0</v>
      </c>
      <c r="B163" s="2">
        <v>2016.0</v>
      </c>
      <c r="C163" s="2">
        <v>2.0</v>
      </c>
      <c r="D163" s="2">
        <v>2.0</v>
      </c>
      <c r="E163" s="2">
        <v>4.0</v>
      </c>
      <c r="F163" s="2" t="s">
        <v>16</v>
      </c>
      <c r="G163" s="2" t="s">
        <v>45</v>
      </c>
      <c r="H163" s="2">
        <v>6.67</v>
      </c>
      <c r="I163" s="2">
        <v>6.27</v>
      </c>
      <c r="J163" s="2">
        <v>12.94</v>
      </c>
      <c r="M163" s="2">
        <f t="shared" si="42"/>
        <v>0</v>
      </c>
    </row>
    <row r="164" ht="15.75" customHeight="1">
      <c r="A164" s="2">
        <v>163.0</v>
      </c>
      <c r="B164" s="2">
        <v>2016.0</v>
      </c>
      <c r="C164" s="2">
        <v>2.0</v>
      </c>
      <c r="D164" s="2">
        <v>2.0</v>
      </c>
      <c r="E164" s="2">
        <v>5.0</v>
      </c>
      <c r="F164" s="2" t="s">
        <v>16</v>
      </c>
      <c r="G164" s="5" t="s">
        <v>28</v>
      </c>
      <c r="H164" s="2">
        <v>6.67</v>
      </c>
      <c r="I164" s="2">
        <v>9.2</v>
      </c>
      <c r="J164" s="2">
        <v>15.87</v>
      </c>
      <c r="M164" s="2">
        <f t="shared" si="42"/>
        <v>0</v>
      </c>
    </row>
    <row r="165" ht="15.75" customHeight="1">
      <c r="A165" s="2">
        <v>164.0</v>
      </c>
      <c r="B165" s="2">
        <v>2016.0</v>
      </c>
      <c r="C165" s="2">
        <v>2.0</v>
      </c>
      <c r="D165" s="2">
        <v>2.0</v>
      </c>
      <c r="E165" s="2">
        <v>5.0</v>
      </c>
      <c r="F165" s="2" t="s">
        <v>16</v>
      </c>
      <c r="G165" s="2" t="s">
        <v>29</v>
      </c>
      <c r="H165" s="2">
        <v>6.33</v>
      </c>
      <c r="I165" s="2">
        <v>8.17</v>
      </c>
      <c r="J165" s="2">
        <v>14.5</v>
      </c>
      <c r="M165" s="2">
        <f t="shared" si="42"/>
        <v>0</v>
      </c>
    </row>
    <row r="166" ht="15.75" customHeight="1">
      <c r="A166" s="2">
        <v>165.0</v>
      </c>
      <c r="B166" s="2">
        <v>2016.0</v>
      </c>
      <c r="C166" s="2">
        <v>2.0</v>
      </c>
      <c r="D166" s="2">
        <v>2.0</v>
      </c>
      <c r="E166" s="2">
        <v>6.0</v>
      </c>
      <c r="F166" s="2" t="s">
        <v>16</v>
      </c>
      <c r="G166" s="5" t="s">
        <v>47</v>
      </c>
      <c r="H166" s="2">
        <v>8.23</v>
      </c>
      <c r="I166" s="2">
        <v>6.0</v>
      </c>
      <c r="J166" s="2">
        <v>14.23</v>
      </c>
      <c r="M166" s="2">
        <f t="shared" si="42"/>
        <v>0</v>
      </c>
    </row>
    <row r="167" ht="15.75" customHeight="1">
      <c r="A167" s="2">
        <v>166.0</v>
      </c>
      <c r="B167" s="2">
        <v>2016.0</v>
      </c>
      <c r="C167" s="2">
        <v>2.0</v>
      </c>
      <c r="D167" s="2">
        <v>2.0</v>
      </c>
      <c r="E167" s="2">
        <v>6.0</v>
      </c>
      <c r="F167" s="2" t="s">
        <v>16</v>
      </c>
      <c r="G167" s="2" t="s">
        <v>58</v>
      </c>
      <c r="H167" s="2">
        <v>4.17</v>
      </c>
      <c r="I167" s="2">
        <v>1.1</v>
      </c>
      <c r="J167" s="2">
        <v>5.27</v>
      </c>
      <c r="M167" s="2">
        <f t="shared" si="42"/>
        <v>0</v>
      </c>
    </row>
    <row r="168" ht="15.75" customHeight="1">
      <c r="A168" s="2">
        <v>167.0</v>
      </c>
      <c r="B168" s="2">
        <v>2016.0</v>
      </c>
      <c r="C168" s="2">
        <v>2.0</v>
      </c>
      <c r="D168" s="2">
        <v>2.0</v>
      </c>
      <c r="E168" s="2">
        <v>7.0</v>
      </c>
      <c r="F168" s="2" t="s">
        <v>16</v>
      </c>
      <c r="G168" s="5" t="s">
        <v>38</v>
      </c>
      <c r="H168" s="2">
        <v>7.67</v>
      </c>
      <c r="I168" s="2">
        <v>6.27</v>
      </c>
      <c r="J168" s="2">
        <v>13.94</v>
      </c>
      <c r="M168" s="2">
        <f t="shared" si="42"/>
        <v>0</v>
      </c>
    </row>
    <row r="169" ht="15.75" customHeight="1">
      <c r="A169" s="2">
        <v>168.0</v>
      </c>
      <c r="B169" s="2">
        <v>2016.0</v>
      </c>
      <c r="C169" s="2">
        <v>2.0</v>
      </c>
      <c r="D169" s="2">
        <v>2.0</v>
      </c>
      <c r="E169" s="2">
        <v>7.0</v>
      </c>
      <c r="F169" s="2" t="s">
        <v>16</v>
      </c>
      <c r="G169" s="2" t="s">
        <v>32</v>
      </c>
      <c r="H169" s="2">
        <v>6.67</v>
      </c>
      <c r="I169" s="2">
        <v>7.17</v>
      </c>
      <c r="J169" s="2">
        <v>13.84</v>
      </c>
      <c r="M169" s="2">
        <f t="shared" si="42"/>
        <v>0</v>
      </c>
    </row>
    <row r="170" ht="15.75" customHeight="1">
      <c r="A170" s="2">
        <v>169.0</v>
      </c>
      <c r="B170" s="2">
        <v>2016.0</v>
      </c>
      <c r="C170" s="2">
        <v>2.0</v>
      </c>
      <c r="D170" s="2">
        <v>2.0</v>
      </c>
      <c r="E170" s="2">
        <v>8.0</v>
      </c>
      <c r="F170" s="2" t="s">
        <v>16</v>
      </c>
      <c r="G170" s="5" t="s">
        <v>55</v>
      </c>
      <c r="H170" s="2">
        <v>7.67</v>
      </c>
      <c r="I170" s="2">
        <v>7.43</v>
      </c>
      <c r="J170" s="2">
        <v>15.1</v>
      </c>
      <c r="M170" s="2">
        <f t="shared" si="42"/>
        <v>0</v>
      </c>
    </row>
    <row r="171" ht="15.75" customHeight="1">
      <c r="A171" s="2">
        <v>170.0</v>
      </c>
      <c r="B171" s="2">
        <v>2016.0</v>
      </c>
      <c r="C171" s="2">
        <v>2.0</v>
      </c>
      <c r="D171" s="2">
        <v>2.0</v>
      </c>
      <c r="E171" s="2">
        <v>8.0</v>
      </c>
      <c r="F171" s="2" t="s">
        <v>16</v>
      </c>
      <c r="G171" s="2" t="s">
        <v>62</v>
      </c>
      <c r="H171" s="2">
        <v>6.33</v>
      </c>
      <c r="I171" s="2">
        <v>8.67</v>
      </c>
      <c r="J171" s="2">
        <v>15.0</v>
      </c>
      <c r="M171" s="2">
        <f t="shared" si="42"/>
        <v>0</v>
      </c>
    </row>
    <row r="172" ht="15.75" customHeight="1">
      <c r="A172" s="2">
        <v>171.0</v>
      </c>
      <c r="B172" s="2">
        <v>2016.0</v>
      </c>
      <c r="C172" s="2">
        <v>2.0</v>
      </c>
      <c r="D172" s="2">
        <v>2.0</v>
      </c>
      <c r="E172" s="2">
        <v>9.0</v>
      </c>
      <c r="F172" s="2" t="s">
        <v>16</v>
      </c>
      <c r="G172" s="5" t="s">
        <v>40</v>
      </c>
      <c r="H172" s="2">
        <v>8.0</v>
      </c>
      <c r="I172" s="2">
        <v>8.83</v>
      </c>
      <c r="J172" s="2">
        <v>16.83</v>
      </c>
      <c r="M172" s="2">
        <f t="shared" si="42"/>
        <v>0</v>
      </c>
    </row>
    <row r="173" ht="15.75" customHeight="1">
      <c r="A173" s="2">
        <v>172.0</v>
      </c>
      <c r="B173" s="2">
        <v>2016.0</v>
      </c>
      <c r="C173" s="2">
        <v>2.0</v>
      </c>
      <c r="D173" s="2">
        <v>2.0</v>
      </c>
      <c r="E173" s="2">
        <v>9.0</v>
      </c>
      <c r="F173" s="2" t="s">
        <v>16</v>
      </c>
      <c r="G173" s="2" t="s">
        <v>18</v>
      </c>
      <c r="H173" s="2">
        <v>7.5</v>
      </c>
      <c r="I173" s="2">
        <v>8.93</v>
      </c>
      <c r="J173" s="2">
        <v>16.43</v>
      </c>
      <c r="M173" s="2">
        <f t="shared" si="42"/>
        <v>0</v>
      </c>
    </row>
    <row r="174" ht="15.75" customHeight="1">
      <c r="A174" s="2">
        <v>173.0</v>
      </c>
      <c r="B174" s="2">
        <v>2016.0</v>
      </c>
      <c r="C174" s="2">
        <v>2.0</v>
      </c>
      <c r="D174" s="2">
        <v>2.0</v>
      </c>
      <c r="E174" s="2">
        <v>10.0</v>
      </c>
      <c r="F174" s="2" t="s">
        <v>16</v>
      </c>
      <c r="G174" s="5" t="s">
        <v>36</v>
      </c>
      <c r="H174" s="2">
        <v>6.67</v>
      </c>
      <c r="I174" s="2">
        <v>6.53</v>
      </c>
      <c r="J174" s="2">
        <v>13.2</v>
      </c>
      <c r="M174" s="2">
        <f t="shared" si="42"/>
        <v>0</v>
      </c>
    </row>
    <row r="175" ht="15.75" customHeight="1">
      <c r="A175" s="2">
        <v>174.0</v>
      </c>
      <c r="B175" s="2">
        <v>2016.0</v>
      </c>
      <c r="C175" s="2">
        <v>2.0</v>
      </c>
      <c r="D175" s="2">
        <v>2.0</v>
      </c>
      <c r="E175" s="2">
        <v>10.0</v>
      </c>
      <c r="F175" s="2" t="s">
        <v>16</v>
      </c>
      <c r="G175" s="2" t="s">
        <v>44</v>
      </c>
      <c r="H175" s="2">
        <v>5.0</v>
      </c>
      <c r="I175" s="2">
        <v>5.57</v>
      </c>
      <c r="J175" s="2">
        <v>10.57</v>
      </c>
      <c r="M175" s="2">
        <f t="shared" si="42"/>
        <v>0</v>
      </c>
    </row>
    <row r="176" ht="15.75" customHeight="1">
      <c r="A176" s="2">
        <v>175.0</v>
      </c>
      <c r="B176" s="2">
        <v>2016.0</v>
      </c>
      <c r="C176" s="2">
        <v>2.0</v>
      </c>
      <c r="D176" s="2">
        <v>2.0</v>
      </c>
      <c r="E176" s="2">
        <v>11.0</v>
      </c>
      <c r="F176" s="2" t="s">
        <v>16</v>
      </c>
      <c r="G176" s="5" t="s">
        <v>52</v>
      </c>
      <c r="H176" s="2">
        <v>7.6</v>
      </c>
      <c r="I176" s="2">
        <v>6.93</v>
      </c>
      <c r="J176" s="2">
        <v>14.53</v>
      </c>
      <c r="M176" s="2">
        <f t="shared" si="42"/>
        <v>0</v>
      </c>
    </row>
    <row r="177" ht="15.75" customHeight="1">
      <c r="A177" s="2">
        <v>176.0</v>
      </c>
      <c r="B177" s="2">
        <v>2016.0</v>
      </c>
      <c r="C177" s="2">
        <v>2.0</v>
      </c>
      <c r="D177" s="2">
        <v>2.0</v>
      </c>
      <c r="E177" s="2">
        <v>11.0</v>
      </c>
      <c r="F177" s="2" t="s">
        <v>16</v>
      </c>
      <c r="G177" s="2" t="s">
        <v>35</v>
      </c>
      <c r="H177" s="2">
        <v>8.6</v>
      </c>
      <c r="I177" s="2">
        <v>5.6</v>
      </c>
      <c r="J177" s="2">
        <v>14.2</v>
      </c>
      <c r="M177" s="2">
        <f t="shared" si="42"/>
        <v>0</v>
      </c>
    </row>
    <row r="178" ht="15.75" customHeight="1">
      <c r="A178" s="2">
        <v>177.0</v>
      </c>
      <c r="B178" s="2">
        <v>2016.0</v>
      </c>
      <c r="C178" s="2">
        <v>2.0</v>
      </c>
      <c r="D178" s="2">
        <v>2.0</v>
      </c>
      <c r="E178" s="2">
        <v>12.0</v>
      </c>
      <c r="F178" s="2" t="s">
        <v>16</v>
      </c>
      <c r="G178" s="5" t="s">
        <v>27</v>
      </c>
      <c r="H178" s="2">
        <v>9.5</v>
      </c>
      <c r="I178" s="2">
        <v>7.27</v>
      </c>
      <c r="J178" s="2">
        <v>16.77</v>
      </c>
      <c r="M178" s="2">
        <f t="shared" si="42"/>
        <v>0</v>
      </c>
    </row>
    <row r="179" ht="15.75" customHeight="1">
      <c r="A179" s="2">
        <v>178.0</v>
      </c>
      <c r="B179" s="2">
        <v>2016.0</v>
      </c>
      <c r="C179" s="2">
        <v>2.0</v>
      </c>
      <c r="D179" s="2">
        <v>2.0</v>
      </c>
      <c r="E179" s="2">
        <v>12.0</v>
      </c>
      <c r="F179" s="2" t="s">
        <v>16</v>
      </c>
      <c r="G179" s="2" t="s">
        <v>25</v>
      </c>
      <c r="H179" s="2">
        <v>5.5</v>
      </c>
      <c r="I179" s="2">
        <v>7.73</v>
      </c>
      <c r="J179" s="2">
        <v>13.23</v>
      </c>
      <c r="M179" s="2">
        <f t="shared" si="42"/>
        <v>0</v>
      </c>
    </row>
    <row r="180" ht="15.75" customHeight="1">
      <c r="A180" s="2">
        <v>179.0</v>
      </c>
      <c r="B180" s="2">
        <v>2016.0</v>
      </c>
      <c r="C180" s="2">
        <v>2.0</v>
      </c>
      <c r="D180" s="2">
        <v>3.0</v>
      </c>
      <c r="E180" s="2">
        <v>1.0</v>
      </c>
      <c r="F180" s="2" t="s">
        <v>16</v>
      </c>
      <c r="G180" s="5" t="s">
        <v>17</v>
      </c>
      <c r="H180" s="2">
        <v>7.67</v>
      </c>
      <c r="I180" s="2">
        <v>9.33</v>
      </c>
      <c r="J180" s="2">
        <v>17.0</v>
      </c>
      <c r="M180" s="2">
        <f t="shared" si="42"/>
        <v>0</v>
      </c>
    </row>
    <row r="181" ht="15.75" customHeight="1">
      <c r="A181" s="2">
        <v>180.0</v>
      </c>
      <c r="B181" s="2">
        <v>2016.0</v>
      </c>
      <c r="C181" s="2">
        <v>2.0</v>
      </c>
      <c r="D181" s="2">
        <v>3.0</v>
      </c>
      <c r="E181" s="2">
        <v>1.0</v>
      </c>
      <c r="F181" s="2" t="s">
        <v>16</v>
      </c>
      <c r="G181" s="2" t="s">
        <v>38</v>
      </c>
      <c r="H181" s="2">
        <v>6.33</v>
      </c>
      <c r="I181" s="2">
        <v>9.5</v>
      </c>
      <c r="J181" s="2">
        <v>15.83</v>
      </c>
      <c r="M181" s="2">
        <f t="shared" si="42"/>
        <v>0</v>
      </c>
    </row>
    <row r="182" ht="15.75" customHeight="1">
      <c r="A182" s="2">
        <v>181.0</v>
      </c>
      <c r="B182" s="2">
        <v>2016.0</v>
      </c>
      <c r="C182" s="2">
        <v>2.0</v>
      </c>
      <c r="D182" s="2">
        <v>3.0</v>
      </c>
      <c r="E182" s="2">
        <v>2.0</v>
      </c>
      <c r="F182" s="2" t="s">
        <v>16</v>
      </c>
      <c r="G182" s="5" t="s">
        <v>56</v>
      </c>
      <c r="H182" s="2">
        <v>6.33</v>
      </c>
      <c r="I182" s="2">
        <v>7.17</v>
      </c>
      <c r="J182" s="2">
        <v>13.5</v>
      </c>
      <c r="M182" s="2">
        <f t="shared" si="42"/>
        <v>1</v>
      </c>
    </row>
    <row r="183" ht="15.75" customHeight="1">
      <c r="A183" s="2">
        <v>182.0</v>
      </c>
      <c r="B183" s="2">
        <v>2016.0</v>
      </c>
      <c r="C183" s="2">
        <v>2.0</v>
      </c>
      <c r="D183" s="2">
        <v>3.0</v>
      </c>
      <c r="E183" s="2">
        <v>2.0</v>
      </c>
      <c r="F183" s="2" t="s">
        <v>16</v>
      </c>
      <c r="G183" s="2" t="s">
        <v>36</v>
      </c>
      <c r="H183" s="2">
        <v>3.67</v>
      </c>
      <c r="I183" s="2">
        <v>4.0</v>
      </c>
      <c r="J183" s="2">
        <v>7.67</v>
      </c>
      <c r="M183" s="2">
        <f t="shared" si="42"/>
        <v>0</v>
      </c>
    </row>
    <row r="184" ht="15.75" customHeight="1">
      <c r="A184" s="2">
        <v>183.0</v>
      </c>
      <c r="B184" s="2">
        <v>2016.0</v>
      </c>
      <c r="C184" s="2">
        <v>2.0</v>
      </c>
      <c r="D184" s="2">
        <v>3.0</v>
      </c>
      <c r="E184" s="2">
        <v>3.0</v>
      </c>
      <c r="F184" s="2" t="s">
        <v>16</v>
      </c>
      <c r="G184" s="5" t="s">
        <v>31</v>
      </c>
      <c r="H184" s="2">
        <v>5.17</v>
      </c>
      <c r="I184" s="2">
        <v>7.27</v>
      </c>
      <c r="J184" s="2">
        <v>12.44</v>
      </c>
      <c r="M184" s="2">
        <f t="shared" si="42"/>
        <v>0</v>
      </c>
    </row>
    <row r="185" ht="15.75" customHeight="1">
      <c r="A185" s="2">
        <v>184.0</v>
      </c>
      <c r="B185" s="2">
        <v>2016.0</v>
      </c>
      <c r="C185" s="2">
        <v>2.0</v>
      </c>
      <c r="D185" s="2">
        <v>3.0</v>
      </c>
      <c r="E185" s="2">
        <v>3.0</v>
      </c>
      <c r="F185" s="2" t="s">
        <v>16</v>
      </c>
      <c r="G185" s="2" t="s">
        <v>55</v>
      </c>
      <c r="H185" s="2">
        <v>5.67</v>
      </c>
      <c r="I185" s="2">
        <v>4.0</v>
      </c>
      <c r="J185" s="2">
        <v>9.67</v>
      </c>
      <c r="M185" s="2">
        <f t="shared" si="42"/>
        <v>0</v>
      </c>
    </row>
    <row r="186" ht="15.75" customHeight="1">
      <c r="A186" s="2">
        <v>185.0</v>
      </c>
      <c r="B186" s="2">
        <v>2016.0</v>
      </c>
      <c r="C186" s="2">
        <v>2.0</v>
      </c>
      <c r="D186" s="2">
        <v>3.0</v>
      </c>
      <c r="E186" s="2">
        <v>4.0</v>
      </c>
      <c r="F186" s="2" t="s">
        <v>16</v>
      </c>
      <c r="G186" s="5" t="s">
        <v>34</v>
      </c>
      <c r="H186" s="2">
        <v>7.67</v>
      </c>
      <c r="I186" s="2">
        <v>7.8</v>
      </c>
      <c r="J186" s="2">
        <v>15.47</v>
      </c>
      <c r="M186" s="2">
        <f t="shared" si="42"/>
        <v>0</v>
      </c>
    </row>
    <row r="187" ht="15.75" customHeight="1">
      <c r="A187" s="2">
        <v>186.0</v>
      </c>
      <c r="B187" s="2">
        <v>2016.0</v>
      </c>
      <c r="C187" s="2">
        <v>2.0</v>
      </c>
      <c r="D187" s="2">
        <v>3.0</v>
      </c>
      <c r="E187" s="2">
        <v>4.0</v>
      </c>
      <c r="F187" s="2" t="s">
        <v>16</v>
      </c>
      <c r="G187" s="2" t="s">
        <v>53</v>
      </c>
      <c r="H187" s="2">
        <v>4.27</v>
      </c>
      <c r="I187" s="2">
        <v>4.1</v>
      </c>
      <c r="J187" s="2">
        <v>8.37</v>
      </c>
      <c r="M187" s="2">
        <f t="shared" si="42"/>
        <v>0</v>
      </c>
    </row>
    <row r="188" ht="15.75" customHeight="1">
      <c r="A188" s="2">
        <v>187.0</v>
      </c>
      <c r="B188" s="2">
        <v>2016.0</v>
      </c>
      <c r="C188" s="2">
        <v>2.0</v>
      </c>
      <c r="D188" s="2">
        <v>3.0</v>
      </c>
      <c r="E188" s="2">
        <v>5.0</v>
      </c>
      <c r="F188" s="2" t="s">
        <v>16</v>
      </c>
      <c r="G188" s="5" t="s">
        <v>54</v>
      </c>
      <c r="H188" s="2">
        <v>7.17</v>
      </c>
      <c r="I188" s="2">
        <v>6.2</v>
      </c>
      <c r="J188" s="2">
        <v>13.37</v>
      </c>
      <c r="M188" s="2">
        <f t="shared" si="42"/>
        <v>0</v>
      </c>
    </row>
    <row r="189" ht="15.75" customHeight="1">
      <c r="A189" s="2">
        <v>188.0</v>
      </c>
      <c r="B189" s="2">
        <v>2016.0</v>
      </c>
      <c r="C189" s="2">
        <v>2.0</v>
      </c>
      <c r="D189" s="2">
        <v>3.0</v>
      </c>
      <c r="E189" s="2">
        <v>5.0</v>
      </c>
      <c r="F189" s="2" t="s">
        <v>16</v>
      </c>
      <c r="G189" s="2" t="s">
        <v>47</v>
      </c>
      <c r="H189" s="2">
        <v>5.67</v>
      </c>
      <c r="I189" s="2">
        <v>6.93</v>
      </c>
      <c r="J189" s="2">
        <v>12.6</v>
      </c>
      <c r="M189" s="2">
        <f t="shared" si="42"/>
        <v>0</v>
      </c>
    </row>
    <row r="190" ht="15.75" customHeight="1">
      <c r="A190" s="2">
        <v>189.0</v>
      </c>
      <c r="B190" s="2">
        <v>2016.0</v>
      </c>
      <c r="C190" s="2">
        <v>2.0</v>
      </c>
      <c r="D190" s="2">
        <v>3.0</v>
      </c>
      <c r="E190" s="2">
        <v>6.0</v>
      </c>
      <c r="F190" s="2" t="s">
        <v>16</v>
      </c>
      <c r="G190" s="5" t="s">
        <v>72</v>
      </c>
      <c r="H190" s="2">
        <v>6.93</v>
      </c>
      <c r="I190" s="2">
        <v>8.17</v>
      </c>
      <c r="J190" s="2">
        <v>15.1</v>
      </c>
      <c r="M190" s="2">
        <f t="shared" si="42"/>
        <v>0</v>
      </c>
    </row>
    <row r="191" ht="15.75" customHeight="1">
      <c r="A191" s="2">
        <v>190.0</v>
      </c>
      <c r="B191" s="2">
        <v>2016.0</v>
      </c>
      <c r="C191" s="2">
        <v>2.0</v>
      </c>
      <c r="D191" s="2">
        <v>3.0</v>
      </c>
      <c r="E191" s="2">
        <v>6.0</v>
      </c>
      <c r="F191" s="2" t="s">
        <v>16</v>
      </c>
      <c r="G191" s="2" t="s">
        <v>42</v>
      </c>
      <c r="H191" s="2">
        <v>6.73</v>
      </c>
      <c r="I191" s="2">
        <v>7.6</v>
      </c>
      <c r="J191" s="2">
        <v>14.33</v>
      </c>
      <c r="M191" s="2">
        <f t="shared" si="42"/>
        <v>0</v>
      </c>
    </row>
    <row r="192" ht="15.75" customHeight="1">
      <c r="A192" s="2">
        <v>191.0</v>
      </c>
      <c r="B192" s="2">
        <v>2016.0</v>
      </c>
      <c r="C192" s="2">
        <v>2.0</v>
      </c>
      <c r="D192" s="2">
        <v>3.0</v>
      </c>
      <c r="E192" s="2">
        <v>7.0</v>
      </c>
      <c r="F192" s="2" t="s">
        <v>16</v>
      </c>
      <c r="G192" s="5" t="s">
        <v>41</v>
      </c>
      <c r="H192" s="2">
        <v>8.17</v>
      </c>
      <c r="I192" s="2">
        <v>8.43</v>
      </c>
      <c r="J192" s="2">
        <v>16.6</v>
      </c>
      <c r="M192" s="2">
        <f t="shared" si="42"/>
        <v>0</v>
      </c>
    </row>
    <row r="193" ht="15.75" customHeight="1">
      <c r="A193" s="2">
        <v>192.0</v>
      </c>
      <c r="B193" s="2">
        <v>2016.0</v>
      </c>
      <c r="C193" s="2">
        <v>2.0</v>
      </c>
      <c r="D193" s="2">
        <v>3.0</v>
      </c>
      <c r="E193" s="2">
        <v>7.0</v>
      </c>
      <c r="F193" s="2" t="s">
        <v>16</v>
      </c>
      <c r="G193" s="2" t="s">
        <v>70</v>
      </c>
      <c r="H193" s="2">
        <v>6.67</v>
      </c>
      <c r="I193" s="2">
        <v>4.9</v>
      </c>
      <c r="J193" s="2">
        <v>11.57</v>
      </c>
      <c r="M193" s="2">
        <f t="shared" si="42"/>
        <v>0</v>
      </c>
    </row>
    <row r="194" ht="15.75" customHeight="1">
      <c r="A194" s="2">
        <v>193.0</v>
      </c>
      <c r="B194" s="2">
        <v>2016.0</v>
      </c>
      <c r="C194" s="2">
        <v>2.0</v>
      </c>
      <c r="D194" s="2">
        <v>3.0</v>
      </c>
      <c r="E194" s="2">
        <v>8.0</v>
      </c>
      <c r="F194" s="2" t="s">
        <v>16</v>
      </c>
      <c r="G194" s="5" t="s">
        <v>28</v>
      </c>
      <c r="H194" s="2">
        <v>8.73</v>
      </c>
      <c r="I194" s="2">
        <v>6.6</v>
      </c>
      <c r="J194" s="2">
        <v>15.33</v>
      </c>
      <c r="M194" s="2">
        <f t="shared" si="42"/>
        <v>0</v>
      </c>
    </row>
    <row r="195" ht="15.75" customHeight="1">
      <c r="A195" s="2">
        <v>194.0</v>
      </c>
      <c r="B195" s="2">
        <v>2016.0</v>
      </c>
      <c r="C195" s="2">
        <v>2.0</v>
      </c>
      <c r="D195" s="2">
        <v>3.0</v>
      </c>
      <c r="E195" s="2">
        <v>8.0</v>
      </c>
      <c r="F195" s="2" t="s">
        <v>16</v>
      </c>
      <c r="G195" s="2" t="s">
        <v>60</v>
      </c>
      <c r="H195" s="2">
        <v>7.33</v>
      </c>
      <c r="I195" s="2">
        <v>5.93</v>
      </c>
      <c r="J195" s="2">
        <v>13.26</v>
      </c>
      <c r="M195" s="2">
        <f t="shared" si="42"/>
        <v>0</v>
      </c>
    </row>
    <row r="196" ht="15.75" customHeight="1">
      <c r="A196" s="2">
        <v>195.0</v>
      </c>
      <c r="B196" s="2">
        <v>2016.0</v>
      </c>
      <c r="C196" s="2">
        <v>2.0</v>
      </c>
      <c r="D196" s="2">
        <v>3.0</v>
      </c>
      <c r="E196" s="2">
        <v>9.0</v>
      </c>
      <c r="F196" s="2" t="s">
        <v>16</v>
      </c>
      <c r="G196" s="5" t="s">
        <v>52</v>
      </c>
      <c r="H196" s="2">
        <v>8.1</v>
      </c>
      <c r="I196" s="2">
        <v>8.17</v>
      </c>
      <c r="J196" s="2">
        <v>16.27</v>
      </c>
      <c r="M196" s="2">
        <f t="shared" si="42"/>
        <v>0</v>
      </c>
    </row>
    <row r="197" ht="15.75" customHeight="1">
      <c r="A197" s="2">
        <v>196.0</v>
      </c>
      <c r="B197" s="2">
        <v>2016.0</v>
      </c>
      <c r="C197" s="2">
        <v>2.0</v>
      </c>
      <c r="D197" s="2">
        <v>3.0</v>
      </c>
      <c r="E197" s="2">
        <v>9.0</v>
      </c>
      <c r="F197" s="2" t="s">
        <v>16</v>
      </c>
      <c r="G197" s="2" t="s">
        <v>39</v>
      </c>
      <c r="H197" s="2">
        <v>7.23</v>
      </c>
      <c r="I197" s="2">
        <v>7.33</v>
      </c>
      <c r="J197" s="2">
        <v>14.56</v>
      </c>
      <c r="M197" s="2">
        <f t="shared" si="42"/>
        <v>0</v>
      </c>
    </row>
    <row r="198" ht="15.75" customHeight="1">
      <c r="A198" s="2">
        <v>197.0</v>
      </c>
      <c r="B198" s="2">
        <v>2016.0</v>
      </c>
      <c r="C198" s="2">
        <v>2.0</v>
      </c>
      <c r="D198" s="2">
        <v>3.0</v>
      </c>
      <c r="E198" s="2">
        <v>10.0</v>
      </c>
      <c r="F198" s="2" t="s">
        <v>16</v>
      </c>
      <c r="G198" s="5" t="s">
        <v>27</v>
      </c>
      <c r="H198" s="2">
        <v>8.0</v>
      </c>
      <c r="I198" s="2">
        <v>6.83</v>
      </c>
      <c r="J198" s="2">
        <v>14.83</v>
      </c>
      <c r="M198" s="2">
        <f t="shared" si="42"/>
        <v>0</v>
      </c>
    </row>
    <row r="199" ht="15.75" customHeight="1">
      <c r="A199" s="2">
        <v>198.0</v>
      </c>
      <c r="B199" s="2">
        <v>2016.0</v>
      </c>
      <c r="C199" s="2">
        <v>2.0</v>
      </c>
      <c r="D199" s="2">
        <v>3.0</v>
      </c>
      <c r="E199" s="2">
        <v>10.0</v>
      </c>
      <c r="F199" s="2" t="s">
        <v>16</v>
      </c>
      <c r="G199" s="2" t="s">
        <v>37</v>
      </c>
      <c r="H199" s="2">
        <v>5.33</v>
      </c>
      <c r="I199" s="2">
        <v>8.37</v>
      </c>
      <c r="J199" s="2">
        <v>13.7</v>
      </c>
      <c r="M199" s="2">
        <f t="shared" si="42"/>
        <v>0</v>
      </c>
    </row>
    <row r="200" ht="15.75" customHeight="1">
      <c r="A200" s="2">
        <v>199.0</v>
      </c>
      <c r="B200" s="2">
        <v>2016.0</v>
      </c>
      <c r="C200" s="2">
        <v>2.0</v>
      </c>
      <c r="D200" s="2">
        <v>3.0</v>
      </c>
      <c r="E200" s="2">
        <v>11.0</v>
      </c>
      <c r="F200" s="2" t="s">
        <v>16</v>
      </c>
      <c r="G200" s="5" t="s">
        <v>40</v>
      </c>
      <c r="H200" s="2">
        <v>7.67</v>
      </c>
      <c r="I200" s="2">
        <v>7.87</v>
      </c>
      <c r="J200" s="2">
        <v>15.54</v>
      </c>
      <c r="M200" s="2">
        <f t="shared" si="42"/>
        <v>0</v>
      </c>
    </row>
    <row r="201" ht="15.75" customHeight="1">
      <c r="A201" s="2">
        <v>200.0</v>
      </c>
      <c r="B201" s="2">
        <v>2016.0</v>
      </c>
      <c r="C201" s="2">
        <v>2.0</v>
      </c>
      <c r="D201" s="2">
        <v>3.0</v>
      </c>
      <c r="E201" s="2">
        <v>11.0</v>
      </c>
      <c r="F201" s="2" t="s">
        <v>16</v>
      </c>
      <c r="G201" s="2" t="s">
        <v>26</v>
      </c>
      <c r="H201" s="2">
        <v>7.67</v>
      </c>
      <c r="I201" s="2">
        <v>7.83</v>
      </c>
      <c r="J201" s="2">
        <v>15.5</v>
      </c>
      <c r="M201" s="2">
        <f t="shared" si="42"/>
        <v>0</v>
      </c>
    </row>
    <row r="202" ht="15.75" customHeight="1">
      <c r="A202" s="2">
        <v>201.0</v>
      </c>
      <c r="B202" s="2">
        <v>2016.0</v>
      </c>
      <c r="C202" s="2">
        <v>2.0</v>
      </c>
      <c r="D202" s="2">
        <v>3.0</v>
      </c>
      <c r="E202" s="2">
        <v>12.0</v>
      </c>
      <c r="F202" s="2" t="s">
        <v>16</v>
      </c>
      <c r="G202" s="5" t="s">
        <v>51</v>
      </c>
      <c r="H202" s="2">
        <v>6.83</v>
      </c>
      <c r="I202" s="2">
        <v>8.57</v>
      </c>
      <c r="J202" s="2">
        <v>15.4</v>
      </c>
      <c r="M202" s="2">
        <f t="shared" si="42"/>
        <v>0</v>
      </c>
    </row>
    <row r="203" ht="15.75" customHeight="1">
      <c r="A203" s="2">
        <v>202.0</v>
      </c>
      <c r="B203" s="2">
        <v>2016.0</v>
      </c>
      <c r="C203" s="2">
        <v>2.0</v>
      </c>
      <c r="D203" s="2">
        <v>3.0</v>
      </c>
      <c r="E203" s="2">
        <v>12.0</v>
      </c>
      <c r="F203" s="2" t="s">
        <v>16</v>
      </c>
      <c r="G203" s="2" t="s">
        <v>30</v>
      </c>
      <c r="H203" s="2">
        <v>5.6</v>
      </c>
      <c r="I203" s="2">
        <v>6.47</v>
      </c>
      <c r="J203" s="2">
        <v>12.07</v>
      </c>
      <c r="M203" s="2">
        <f t="shared" si="42"/>
        <v>0</v>
      </c>
    </row>
    <row r="204" ht="15.75" customHeight="1">
      <c r="A204" s="2">
        <v>203.0</v>
      </c>
      <c r="B204" s="2">
        <v>2016.0</v>
      </c>
      <c r="C204" s="2">
        <v>2.0</v>
      </c>
      <c r="D204" s="2">
        <v>4.0</v>
      </c>
      <c r="E204" s="2">
        <v>1.0</v>
      </c>
      <c r="F204" s="2" t="s">
        <v>16</v>
      </c>
      <c r="G204" s="5" t="s">
        <v>17</v>
      </c>
      <c r="H204" s="2">
        <v>6.5</v>
      </c>
      <c r="I204" s="2">
        <v>7.5</v>
      </c>
      <c r="J204" s="2">
        <v>14.0</v>
      </c>
      <c r="M204" s="2">
        <f t="shared" si="42"/>
        <v>0</v>
      </c>
    </row>
    <row r="205" ht="15.75" customHeight="1">
      <c r="A205" s="2">
        <v>204.0</v>
      </c>
      <c r="B205" s="2">
        <v>2016.0</v>
      </c>
      <c r="C205" s="2">
        <v>2.0</v>
      </c>
      <c r="D205" s="2">
        <v>4.0</v>
      </c>
      <c r="E205" s="2">
        <v>1.0</v>
      </c>
      <c r="F205" s="2" t="s">
        <v>16</v>
      </c>
      <c r="G205" s="2" t="s">
        <v>56</v>
      </c>
      <c r="H205" s="2">
        <v>4.6</v>
      </c>
      <c r="I205" s="2">
        <v>6.33</v>
      </c>
      <c r="J205" s="2">
        <v>10.93</v>
      </c>
      <c r="M205" s="2">
        <f t="shared" si="42"/>
        <v>1</v>
      </c>
    </row>
    <row r="206" ht="15.75" customHeight="1">
      <c r="A206" s="2">
        <v>205.0</v>
      </c>
      <c r="B206" s="2">
        <v>2016.0</v>
      </c>
      <c r="C206" s="2">
        <v>2.0</v>
      </c>
      <c r="D206" s="2">
        <v>4.0</v>
      </c>
      <c r="E206" s="2">
        <v>1.0</v>
      </c>
      <c r="F206" s="2" t="s">
        <v>16</v>
      </c>
      <c r="G206" s="2" t="s">
        <v>31</v>
      </c>
      <c r="H206" s="2">
        <v>4.93</v>
      </c>
      <c r="I206" s="2">
        <v>3.67</v>
      </c>
      <c r="J206" s="2">
        <v>8.6</v>
      </c>
      <c r="M206" s="2">
        <f t="shared" si="42"/>
        <v>0</v>
      </c>
    </row>
    <row r="207" ht="15.75" customHeight="1">
      <c r="A207" s="2">
        <v>206.0</v>
      </c>
      <c r="B207" s="2">
        <v>2016.0</v>
      </c>
      <c r="C207" s="2">
        <v>2.0</v>
      </c>
      <c r="D207" s="2">
        <v>4.0</v>
      </c>
      <c r="E207" s="2">
        <v>2.0</v>
      </c>
      <c r="F207" s="2" t="s">
        <v>16</v>
      </c>
      <c r="G207" s="5" t="s">
        <v>54</v>
      </c>
      <c r="H207" s="2">
        <v>7.17</v>
      </c>
      <c r="I207" s="2">
        <v>8.2</v>
      </c>
      <c r="J207" s="2">
        <v>15.37</v>
      </c>
      <c r="M207" s="2">
        <f t="shared" si="42"/>
        <v>0</v>
      </c>
    </row>
    <row r="208" ht="15.75" customHeight="1">
      <c r="A208" s="2">
        <v>207.0</v>
      </c>
      <c r="B208" s="2">
        <v>2016.0</v>
      </c>
      <c r="C208" s="2">
        <v>2.0</v>
      </c>
      <c r="D208" s="2">
        <v>4.0</v>
      </c>
      <c r="E208" s="2">
        <v>2.0</v>
      </c>
      <c r="F208" s="2" t="s">
        <v>16</v>
      </c>
      <c r="G208" s="2" t="s">
        <v>34</v>
      </c>
      <c r="H208" s="2">
        <v>6.0</v>
      </c>
      <c r="I208" s="2">
        <v>6.2</v>
      </c>
      <c r="J208" s="2">
        <v>12.2</v>
      </c>
      <c r="M208" s="2">
        <f t="shared" si="42"/>
        <v>0</v>
      </c>
    </row>
    <row r="209" ht="15.75" customHeight="1">
      <c r="A209" s="2">
        <v>208.0</v>
      </c>
      <c r="B209" s="2">
        <v>2016.0</v>
      </c>
      <c r="C209" s="2">
        <v>2.0</v>
      </c>
      <c r="D209" s="2">
        <v>4.0</v>
      </c>
      <c r="E209" s="2">
        <v>2.0</v>
      </c>
      <c r="F209" s="2" t="s">
        <v>16</v>
      </c>
      <c r="G209" s="2" t="s">
        <v>72</v>
      </c>
      <c r="H209" s="2">
        <v>8.7</v>
      </c>
      <c r="I209" s="2">
        <v>2.23</v>
      </c>
      <c r="J209" s="2">
        <v>10.93</v>
      </c>
      <c r="M209" s="2">
        <f t="shared" si="42"/>
        <v>0</v>
      </c>
    </row>
    <row r="210" ht="15.75" customHeight="1">
      <c r="A210" s="2">
        <v>209.0</v>
      </c>
      <c r="B210" s="2">
        <v>2016.0</v>
      </c>
      <c r="C210" s="2">
        <v>2.0</v>
      </c>
      <c r="D210" s="2">
        <v>4.0</v>
      </c>
      <c r="E210" s="2">
        <v>3.0</v>
      </c>
      <c r="F210" s="2" t="s">
        <v>16</v>
      </c>
      <c r="G210" s="5" t="s">
        <v>52</v>
      </c>
      <c r="H210" s="2">
        <v>7.73</v>
      </c>
      <c r="I210" s="2">
        <v>9.13</v>
      </c>
      <c r="J210" s="2">
        <v>16.86</v>
      </c>
      <c r="M210" s="2">
        <f t="shared" si="42"/>
        <v>0</v>
      </c>
    </row>
    <row r="211" ht="15.75" customHeight="1">
      <c r="A211" s="2">
        <v>210.0</v>
      </c>
      <c r="B211" s="2">
        <v>2016.0</v>
      </c>
      <c r="C211" s="2">
        <v>2.0</v>
      </c>
      <c r="D211" s="2">
        <v>4.0</v>
      </c>
      <c r="E211" s="2">
        <v>3.0</v>
      </c>
      <c r="F211" s="2" t="s">
        <v>16</v>
      </c>
      <c r="G211" s="2" t="s">
        <v>41</v>
      </c>
      <c r="H211" s="2">
        <v>6.87</v>
      </c>
      <c r="I211" s="2">
        <v>8.57</v>
      </c>
      <c r="J211" s="2">
        <v>15.44</v>
      </c>
      <c r="M211" s="2">
        <f t="shared" si="42"/>
        <v>0</v>
      </c>
    </row>
    <row r="212" ht="15.75" customHeight="1">
      <c r="A212" s="2">
        <v>211.0</v>
      </c>
      <c r="B212" s="2">
        <v>2016.0</v>
      </c>
      <c r="C212" s="2">
        <v>2.0</v>
      </c>
      <c r="D212" s="2">
        <v>4.0</v>
      </c>
      <c r="E212" s="2">
        <v>3.0</v>
      </c>
      <c r="F212" s="2" t="s">
        <v>16</v>
      </c>
      <c r="G212" s="2" t="s">
        <v>28</v>
      </c>
      <c r="H212" s="2">
        <v>7.43</v>
      </c>
      <c r="I212" s="2">
        <v>7.87</v>
      </c>
      <c r="J212" s="2">
        <v>15.3</v>
      </c>
      <c r="M212" s="2">
        <f t="shared" si="42"/>
        <v>0</v>
      </c>
    </row>
    <row r="213" ht="15.75" customHeight="1">
      <c r="A213" s="2">
        <v>212.0</v>
      </c>
      <c r="B213" s="2">
        <v>2016.0</v>
      </c>
      <c r="C213" s="2">
        <v>2.0</v>
      </c>
      <c r="D213" s="2">
        <v>4.0</v>
      </c>
      <c r="E213" s="2">
        <v>4.0</v>
      </c>
      <c r="F213" s="2" t="s">
        <v>16</v>
      </c>
      <c r="G213" s="5" t="s">
        <v>27</v>
      </c>
      <c r="H213" s="2">
        <v>4.83</v>
      </c>
      <c r="I213" s="2">
        <v>8.53</v>
      </c>
      <c r="J213" s="2">
        <v>13.36</v>
      </c>
      <c r="M213" s="2">
        <f t="shared" si="42"/>
        <v>0</v>
      </c>
    </row>
    <row r="214" ht="15.75" customHeight="1">
      <c r="A214" s="2">
        <v>213.0</v>
      </c>
      <c r="B214" s="2">
        <v>2016.0</v>
      </c>
      <c r="C214" s="2">
        <v>2.0</v>
      </c>
      <c r="D214" s="2">
        <v>4.0</v>
      </c>
      <c r="E214" s="2">
        <v>4.0</v>
      </c>
      <c r="F214" s="2" t="s">
        <v>16</v>
      </c>
      <c r="G214" s="2" t="s">
        <v>40</v>
      </c>
      <c r="H214" s="2">
        <v>8.0</v>
      </c>
      <c r="I214" s="2">
        <v>0.0</v>
      </c>
      <c r="J214" s="2">
        <v>8.0</v>
      </c>
      <c r="K214" s="2" t="s">
        <v>48</v>
      </c>
      <c r="L214" s="2" t="s">
        <v>49</v>
      </c>
      <c r="M214" s="2">
        <f t="shared" si="42"/>
        <v>0</v>
      </c>
    </row>
    <row r="215" ht="15.75" customHeight="1">
      <c r="A215" s="2">
        <v>214.0</v>
      </c>
      <c r="B215" s="2">
        <v>2016.0</v>
      </c>
      <c r="C215" s="2">
        <v>2.0</v>
      </c>
      <c r="D215" s="2">
        <v>4.0</v>
      </c>
      <c r="E215" s="2">
        <v>4.0</v>
      </c>
      <c r="F215" s="2" t="s">
        <v>16</v>
      </c>
      <c r="G215" s="2" t="s">
        <v>51</v>
      </c>
      <c r="H215" s="2">
        <v>6.0</v>
      </c>
      <c r="I215" s="2">
        <v>0.43</v>
      </c>
      <c r="J215" s="2">
        <v>6.43</v>
      </c>
      <c r="M215" s="2">
        <f t="shared" si="42"/>
        <v>0</v>
      </c>
    </row>
    <row r="216" ht="15.75" customHeight="1">
      <c r="A216" s="2">
        <v>215.0</v>
      </c>
      <c r="B216" s="2">
        <v>2016.0</v>
      </c>
      <c r="C216" s="2">
        <v>2.0</v>
      </c>
      <c r="D216" s="2">
        <v>5.0</v>
      </c>
      <c r="E216" s="2">
        <v>1.0</v>
      </c>
      <c r="F216" s="2" t="s">
        <v>16</v>
      </c>
      <c r="G216" s="5" t="s">
        <v>56</v>
      </c>
      <c r="H216" s="2">
        <v>7.83</v>
      </c>
      <c r="I216" s="2">
        <v>9.0</v>
      </c>
      <c r="J216" s="2">
        <v>16.83</v>
      </c>
      <c r="M216" s="2">
        <f t="shared" si="42"/>
        <v>1</v>
      </c>
    </row>
    <row r="217" ht="15.75" customHeight="1">
      <c r="A217" s="2">
        <v>216.0</v>
      </c>
      <c r="B217" s="2">
        <v>2016.0</v>
      </c>
      <c r="C217" s="2">
        <v>2.0</v>
      </c>
      <c r="D217" s="2">
        <v>5.0</v>
      </c>
      <c r="E217" s="2">
        <v>1.0</v>
      </c>
      <c r="F217" s="2" t="s">
        <v>16</v>
      </c>
      <c r="G217" s="2" t="s">
        <v>72</v>
      </c>
      <c r="H217" s="2">
        <v>5.17</v>
      </c>
      <c r="I217" s="2">
        <v>6.5</v>
      </c>
      <c r="J217" s="2">
        <v>11.67</v>
      </c>
      <c r="M217" s="2">
        <f t="shared" si="42"/>
        <v>0</v>
      </c>
    </row>
    <row r="218" ht="15.75" customHeight="1">
      <c r="A218" s="2">
        <v>217.0</v>
      </c>
      <c r="B218" s="2">
        <v>2016.0</v>
      </c>
      <c r="C218" s="2">
        <v>2.0</v>
      </c>
      <c r="D218" s="2">
        <v>5.0</v>
      </c>
      <c r="E218" s="2">
        <v>2.0</v>
      </c>
      <c r="F218" s="2" t="s">
        <v>16</v>
      </c>
      <c r="G218" s="5" t="s">
        <v>34</v>
      </c>
      <c r="H218" s="2">
        <v>7.0</v>
      </c>
      <c r="I218" s="2">
        <v>9.57</v>
      </c>
      <c r="J218" s="2">
        <v>16.57</v>
      </c>
      <c r="M218" s="2">
        <f t="shared" si="42"/>
        <v>0</v>
      </c>
    </row>
    <row r="219" ht="15.75" customHeight="1">
      <c r="A219" s="2">
        <v>218.0</v>
      </c>
      <c r="B219" s="2">
        <v>2016.0</v>
      </c>
      <c r="C219" s="2">
        <v>2.0</v>
      </c>
      <c r="D219" s="2">
        <v>5.0</v>
      </c>
      <c r="E219" s="2">
        <v>2.0</v>
      </c>
      <c r="F219" s="2" t="s">
        <v>16</v>
      </c>
      <c r="G219" s="2" t="s">
        <v>31</v>
      </c>
      <c r="H219" s="2">
        <v>7.67</v>
      </c>
      <c r="I219" s="2">
        <v>8.9</v>
      </c>
      <c r="J219" s="2">
        <v>16.57</v>
      </c>
      <c r="M219" s="2">
        <f t="shared" si="42"/>
        <v>0</v>
      </c>
    </row>
    <row r="220" ht="15.75" customHeight="1">
      <c r="A220" s="2">
        <v>219.0</v>
      </c>
      <c r="B220" s="2">
        <v>2016.0</v>
      </c>
      <c r="C220" s="2">
        <v>2.0</v>
      </c>
      <c r="D220" s="2">
        <v>5.0</v>
      </c>
      <c r="E220" s="2">
        <v>3.0</v>
      </c>
      <c r="F220" s="2" t="s">
        <v>16</v>
      </c>
      <c r="G220" s="5" t="s">
        <v>41</v>
      </c>
      <c r="H220" s="2">
        <v>6.83</v>
      </c>
      <c r="I220" s="2">
        <v>7.67</v>
      </c>
      <c r="J220" s="2">
        <v>14.5</v>
      </c>
      <c r="M220" s="2">
        <f t="shared" si="42"/>
        <v>0</v>
      </c>
    </row>
    <row r="221" ht="15.75" customHeight="1">
      <c r="A221" s="2">
        <v>220.0</v>
      </c>
      <c r="B221" s="2">
        <v>2016.0</v>
      </c>
      <c r="C221" s="2">
        <v>2.0</v>
      </c>
      <c r="D221" s="2">
        <v>5.0</v>
      </c>
      <c r="E221" s="2">
        <v>3.0</v>
      </c>
      <c r="F221" s="2" t="s">
        <v>16</v>
      </c>
      <c r="G221" s="2" t="s">
        <v>51</v>
      </c>
      <c r="H221" s="2">
        <v>2.83</v>
      </c>
      <c r="I221" s="2">
        <v>3.5</v>
      </c>
      <c r="J221" s="2">
        <v>6.33</v>
      </c>
      <c r="M221" s="2">
        <f t="shared" si="42"/>
        <v>0</v>
      </c>
    </row>
    <row r="222" ht="15.75" customHeight="1">
      <c r="A222" s="2">
        <v>221.0</v>
      </c>
      <c r="B222" s="2">
        <v>2016.0</v>
      </c>
      <c r="C222" s="2">
        <v>2.0</v>
      </c>
      <c r="D222" s="2">
        <v>5.0</v>
      </c>
      <c r="E222" s="2">
        <v>4.0</v>
      </c>
      <c r="F222" s="2" t="s">
        <v>16</v>
      </c>
      <c r="G222" s="5" t="s">
        <v>28</v>
      </c>
      <c r="H222" s="2">
        <v>8.43</v>
      </c>
      <c r="I222" s="2">
        <v>8.37</v>
      </c>
      <c r="J222" s="2">
        <v>16.8</v>
      </c>
      <c r="M222" s="2">
        <f t="shared" si="42"/>
        <v>0</v>
      </c>
    </row>
    <row r="223" ht="15.75" customHeight="1">
      <c r="A223" s="2">
        <v>222.0</v>
      </c>
      <c r="B223" s="2">
        <v>2016.0</v>
      </c>
      <c r="C223" s="2">
        <v>2.0</v>
      </c>
      <c r="D223" s="2">
        <v>5.0</v>
      </c>
      <c r="E223" s="2">
        <v>4.0</v>
      </c>
      <c r="F223" s="2" t="s">
        <v>16</v>
      </c>
      <c r="G223" s="2" t="s">
        <v>40</v>
      </c>
      <c r="H223" s="2">
        <v>8.5</v>
      </c>
      <c r="I223" s="2">
        <v>7.83</v>
      </c>
      <c r="J223" s="2">
        <v>16.33</v>
      </c>
      <c r="M223" s="2">
        <f t="shared" si="42"/>
        <v>0</v>
      </c>
    </row>
    <row r="224" ht="15.75" customHeight="1">
      <c r="A224" s="2">
        <v>223.0</v>
      </c>
      <c r="B224" s="2">
        <v>2016.0</v>
      </c>
      <c r="C224" s="2">
        <v>2.0</v>
      </c>
      <c r="D224" s="2">
        <v>6.0</v>
      </c>
      <c r="E224" s="2">
        <v>1.0</v>
      </c>
      <c r="F224" s="2" t="s">
        <v>16</v>
      </c>
      <c r="G224" s="5" t="s">
        <v>17</v>
      </c>
      <c r="H224" s="2">
        <v>6.9</v>
      </c>
      <c r="I224" s="2">
        <v>8.4</v>
      </c>
      <c r="J224" s="2">
        <v>15.3</v>
      </c>
      <c r="M224" s="2">
        <f t="shared" si="42"/>
        <v>0</v>
      </c>
    </row>
    <row r="225" ht="15.75" customHeight="1">
      <c r="A225" s="2">
        <v>224.0</v>
      </c>
      <c r="B225" s="2">
        <v>2016.0</v>
      </c>
      <c r="C225" s="2">
        <v>2.0</v>
      </c>
      <c r="D225" s="2">
        <v>6.0</v>
      </c>
      <c r="E225" s="2">
        <v>1.0</v>
      </c>
      <c r="F225" s="2" t="s">
        <v>16</v>
      </c>
      <c r="G225" s="2" t="s">
        <v>56</v>
      </c>
      <c r="H225" s="2">
        <v>4.0</v>
      </c>
      <c r="I225" s="2">
        <v>8.33</v>
      </c>
      <c r="J225" s="2">
        <v>12.33</v>
      </c>
      <c r="M225" s="2">
        <f t="shared" si="42"/>
        <v>1</v>
      </c>
    </row>
    <row r="226" ht="15.75" customHeight="1">
      <c r="A226" s="2">
        <v>225.0</v>
      </c>
      <c r="B226" s="2">
        <v>2016.0</v>
      </c>
      <c r="C226" s="2">
        <v>2.0</v>
      </c>
      <c r="D226" s="2">
        <v>6.0</v>
      </c>
      <c r="E226" s="2">
        <v>2.0</v>
      </c>
      <c r="F226" s="2" t="s">
        <v>16</v>
      </c>
      <c r="G226" s="5" t="s">
        <v>34</v>
      </c>
      <c r="H226" s="2">
        <v>5.83</v>
      </c>
      <c r="I226" s="2">
        <v>7.43</v>
      </c>
      <c r="J226" s="2">
        <v>13.26</v>
      </c>
      <c r="M226" s="2">
        <f t="shared" si="42"/>
        <v>0</v>
      </c>
    </row>
    <row r="227" ht="15.75" customHeight="1">
      <c r="A227" s="2">
        <v>226.0</v>
      </c>
      <c r="B227" s="2">
        <v>2016.0</v>
      </c>
      <c r="C227" s="2">
        <v>2.0</v>
      </c>
      <c r="D227" s="2">
        <v>6.0</v>
      </c>
      <c r="E227" s="2">
        <v>2.0</v>
      </c>
      <c r="F227" s="2" t="s">
        <v>16</v>
      </c>
      <c r="G227" s="2" t="s">
        <v>54</v>
      </c>
      <c r="H227" s="2">
        <v>6.83</v>
      </c>
      <c r="I227" s="2">
        <v>5.17</v>
      </c>
      <c r="J227" s="2">
        <v>12.0</v>
      </c>
      <c r="M227" s="2">
        <f t="shared" si="42"/>
        <v>0</v>
      </c>
    </row>
    <row r="228" ht="15.75" customHeight="1">
      <c r="A228" s="2">
        <v>227.0</v>
      </c>
      <c r="B228" s="2">
        <v>2016.0</v>
      </c>
      <c r="C228" s="2">
        <v>2.0</v>
      </c>
      <c r="D228" s="2">
        <v>6.0</v>
      </c>
      <c r="E228" s="2">
        <v>3.0</v>
      </c>
      <c r="F228" s="2" t="s">
        <v>16</v>
      </c>
      <c r="G228" s="5" t="s">
        <v>41</v>
      </c>
      <c r="H228" s="2">
        <v>9.4</v>
      </c>
      <c r="I228" s="2">
        <v>7.5</v>
      </c>
      <c r="J228" s="2">
        <v>16.9</v>
      </c>
      <c r="M228" s="2">
        <f t="shared" si="42"/>
        <v>0</v>
      </c>
    </row>
    <row r="229" ht="15.75" customHeight="1">
      <c r="A229" s="2">
        <v>228.0</v>
      </c>
      <c r="B229" s="2">
        <v>2016.0</v>
      </c>
      <c r="C229" s="2">
        <v>2.0</v>
      </c>
      <c r="D229" s="2">
        <v>6.0</v>
      </c>
      <c r="E229" s="2">
        <v>3.0</v>
      </c>
      <c r="F229" s="2" t="s">
        <v>16</v>
      </c>
      <c r="G229" s="2" t="s">
        <v>52</v>
      </c>
      <c r="H229" s="2">
        <v>7.87</v>
      </c>
      <c r="I229" s="2">
        <v>8.3</v>
      </c>
      <c r="J229" s="2">
        <v>16.17</v>
      </c>
      <c r="M229" s="2">
        <f t="shared" si="42"/>
        <v>0</v>
      </c>
    </row>
    <row r="230" ht="15.75" customHeight="1">
      <c r="A230" s="2">
        <v>229.0</v>
      </c>
      <c r="B230" s="2">
        <v>2016.0</v>
      </c>
      <c r="C230" s="2">
        <v>2.0</v>
      </c>
      <c r="D230" s="2">
        <v>6.0</v>
      </c>
      <c r="E230" s="2">
        <v>4.0</v>
      </c>
      <c r="F230" s="2" t="s">
        <v>16</v>
      </c>
      <c r="G230" s="5" t="s">
        <v>28</v>
      </c>
      <c r="H230" s="2">
        <v>9.27</v>
      </c>
      <c r="I230" s="2">
        <v>8.5</v>
      </c>
      <c r="J230" s="2">
        <v>17.77</v>
      </c>
      <c r="M230" s="2">
        <f t="shared" si="42"/>
        <v>0</v>
      </c>
    </row>
    <row r="231" ht="15.75" customHeight="1">
      <c r="A231" s="2">
        <v>230.0</v>
      </c>
      <c r="B231" s="2">
        <v>2016.0</v>
      </c>
      <c r="C231" s="2">
        <v>2.0</v>
      </c>
      <c r="D231" s="2">
        <v>6.0</v>
      </c>
      <c r="E231" s="2">
        <v>4.0</v>
      </c>
      <c r="F231" s="2" t="s">
        <v>16</v>
      </c>
      <c r="G231" s="2" t="s">
        <v>27</v>
      </c>
      <c r="H231" s="2">
        <v>8.23</v>
      </c>
      <c r="I231" s="2">
        <v>9.03</v>
      </c>
      <c r="J231" s="2">
        <v>17.26</v>
      </c>
      <c r="M231" s="2">
        <f t="shared" si="42"/>
        <v>0</v>
      </c>
    </row>
    <row r="232" ht="15.75" customHeight="1">
      <c r="A232" s="2">
        <v>231.0</v>
      </c>
      <c r="B232" s="2">
        <v>2016.0</v>
      </c>
      <c r="C232" s="2">
        <v>2.0</v>
      </c>
      <c r="D232" s="2">
        <v>7.0</v>
      </c>
      <c r="E232" s="2">
        <v>1.0</v>
      </c>
      <c r="F232" s="2" t="s">
        <v>16</v>
      </c>
      <c r="G232" s="5" t="s">
        <v>34</v>
      </c>
      <c r="H232" s="2">
        <v>8.0</v>
      </c>
      <c r="I232" s="2">
        <v>9.27</v>
      </c>
      <c r="J232" s="2">
        <v>17.27</v>
      </c>
      <c r="M232" s="2">
        <f t="shared" si="42"/>
        <v>0</v>
      </c>
    </row>
    <row r="233" ht="15.75" customHeight="1">
      <c r="A233" s="2">
        <v>232.0</v>
      </c>
      <c r="B233" s="2">
        <v>2016.0</v>
      </c>
      <c r="C233" s="2">
        <v>2.0</v>
      </c>
      <c r="D233" s="2">
        <v>7.0</v>
      </c>
      <c r="E233" s="2">
        <v>1.0</v>
      </c>
      <c r="F233" s="2" t="s">
        <v>16</v>
      </c>
      <c r="G233" s="2" t="s">
        <v>17</v>
      </c>
      <c r="H233" s="2">
        <v>5.17</v>
      </c>
      <c r="I233" s="2">
        <v>7.23</v>
      </c>
      <c r="J233" s="2">
        <v>12.4</v>
      </c>
      <c r="M233" s="2">
        <f t="shared" si="42"/>
        <v>0</v>
      </c>
    </row>
    <row r="234" ht="15.75" customHeight="1">
      <c r="A234" s="2">
        <v>233.0</v>
      </c>
      <c r="B234" s="2">
        <v>2016.0</v>
      </c>
      <c r="C234" s="2">
        <v>2.0</v>
      </c>
      <c r="D234" s="2">
        <v>7.0</v>
      </c>
      <c r="E234" s="2">
        <v>2.0</v>
      </c>
      <c r="F234" s="2" t="s">
        <v>16</v>
      </c>
      <c r="G234" s="5" t="s">
        <v>28</v>
      </c>
      <c r="H234" s="2">
        <v>8.17</v>
      </c>
      <c r="I234" s="2">
        <v>9.0</v>
      </c>
      <c r="J234" s="2">
        <v>17.17</v>
      </c>
      <c r="M234" s="2">
        <f t="shared" si="42"/>
        <v>0</v>
      </c>
    </row>
    <row r="235" ht="15.75" customHeight="1">
      <c r="A235" s="2">
        <v>234.0</v>
      </c>
      <c r="B235" s="2">
        <v>2016.0</v>
      </c>
      <c r="C235" s="2">
        <v>2.0</v>
      </c>
      <c r="D235" s="2">
        <v>7.0</v>
      </c>
      <c r="E235" s="2">
        <v>2.0</v>
      </c>
      <c r="F235" s="2" t="s">
        <v>16</v>
      </c>
      <c r="G235" s="2" t="s">
        <v>41</v>
      </c>
      <c r="H235" s="2">
        <v>7.83</v>
      </c>
      <c r="I235" s="2">
        <v>6.07</v>
      </c>
      <c r="J235" s="2">
        <v>13.9</v>
      </c>
      <c r="M235" s="2">
        <f t="shared" si="42"/>
        <v>0</v>
      </c>
    </row>
    <row r="236" ht="15.75" customHeight="1">
      <c r="A236" s="2">
        <v>235.0</v>
      </c>
      <c r="B236" s="2">
        <v>2016.0</v>
      </c>
      <c r="C236" s="2">
        <v>2.0</v>
      </c>
      <c r="D236" s="2">
        <v>8.0</v>
      </c>
      <c r="E236" s="2">
        <v>1.0</v>
      </c>
      <c r="F236" s="2" t="s">
        <v>16</v>
      </c>
      <c r="G236" s="5" t="s">
        <v>34</v>
      </c>
      <c r="H236" s="2">
        <v>9.2</v>
      </c>
      <c r="I236" s="2">
        <v>8.17</v>
      </c>
      <c r="J236" s="2">
        <v>17.37</v>
      </c>
      <c r="M236" s="2">
        <f t="shared" si="42"/>
        <v>0</v>
      </c>
    </row>
    <row r="237" ht="15.75" customHeight="1">
      <c r="A237" s="2">
        <v>236.0</v>
      </c>
      <c r="B237" s="2">
        <v>2016.0</v>
      </c>
      <c r="C237" s="2">
        <v>2.0</v>
      </c>
      <c r="D237" s="2">
        <v>8.0</v>
      </c>
      <c r="E237" s="2">
        <v>1.0</v>
      </c>
      <c r="F237" s="2" t="s">
        <v>16</v>
      </c>
      <c r="G237" s="2" t="s">
        <v>28</v>
      </c>
      <c r="H237" s="2">
        <v>7.33</v>
      </c>
      <c r="I237" s="2">
        <v>6.83</v>
      </c>
      <c r="J237" s="2">
        <v>14.16</v>
      </c>
      <c r="M237" s="2">
        <f t="shared" si="42"/>
        <v>0</v>
      </c>
    </row>
    <row r="238" ht="15.75" customHeight="1">
      <c r="A238" s="2">
        <v>237.0</v>
      </c>
      <c r="B238" s="2">
        <v>2016.0</v>
      </c>
      <c r="C238" s="2">
        <v>3.0</v>
      </c>
      <c r="D238" s="2">
        <v>1.0</v>
      </c>
      <c r="E238" s="2">
        <v>1.0</v>
      </c>
      <c r="F238" s="2" t="s">
        <v>16</v>
      </c>
      <c r="G238" s="7" t="s">
        <v>62</v>
      </c>
      <c r="H238" s="2">
        <v>8.67</v>
      </c>
      <c r="I238" s="2">
        <v>7.67</v>
      </c>
      <c r="J238" s="2">
        <v>16.34</v>
      </c>
      <c r="M238" s="2">
        <f t="shared" si="42"/>
        <v>0</v>
      </c>
    </row>
    <row r="239" ht="15.75" customHeight="1">
      <c r="A239" s="2">
        <v>238.0</v>
      </c>
      <c r="B239" s="2">
        <v>2016.0</v>
      </c>
      <c r="C239" s="2">
        <v>3.0</v>
      </c>
      <c r="D239" s="2">
        <v>1.0</v>
      </c>
      <c r="E239" s="2">
        <v>1.0</v>
      </c>
      <c r="F239" s="2" t="s">
        <v>16</v>
      </c>
      <c r="G239" s="2" t="s">
        <v>50</v>
      </c>
      <c r="H239" s="2">
        <v>7.67</v>
      </c>
      <c r="I239" s="2">
        <v>8.43</v>
      </c>
      <c r="J239" s="2">
        <v>16.1</v>
      </c>
      <c r="M239" s="2">
        <f t="shared" si="42"/>
        <v>0</v>
      </c>
    </row>
    <row r="240" ht="15.75" customHeight="1">
      <c r="A240" s="2">
        <v>239.0</v>
      </c>
      <c r="B240" s="2">
        <v>2016.0</v>
      </c>
      <c r="C240" s="2">
        <v>3.0</v>
      </c>
      <c r="D240" s="2">
        <v>1.0</v>
      </c>
      <c r="E240" s="2">
        <v>1.0</v>
      </c>
      <c r="F240" s="2" t="s">
        <v>16</v>
      </c>
      <c r="G240" s="2" t="s">
        <v>58</v>
      </c>
      <c r="H240" s="2">
        <v>2.23</v>
      </c>
      <c r="I240" s="2">
        <v>3.2</v>
      </c>
      <c r="J240" s="2">
        <v>5.43</v>
      </c>
      <c r="M240" s="2">
        <f t="shared" si="42"/>
        <v>0</v>
      </c>
    </row>
    <row r="241" ht="15.75" customHeight="1">
      <c r="A241" s="2">
        <v>240.0</v>
      </c>
      <c r="B241" s="2">
        <v>2016.0</v>
      </c>
      <c r="C241" s="2">
        <v>3.0</v>
      </c>
      <c r="D241" s="2">
        <v>1.0</v>
      </c>
      <c r="E241" s="2">
        <v>2.0</v>
      </c>
      <c r="F241" s="2" t="s">
        <v>16</v>
      </c>
      <c r="G241" s="7" t="s">
        <v>31</v>
      </c>
      <c r="H241" s="2">
        <v>9.1</v>
      </c>
      <c r="I241" s="2">
        <v>8.0</v>
      </c>
      <c r="J241" s="2">
        <v>17.1</v>
      </c>
      <c r="M241" s="2">
        <f t="shared" si="42"/>
        <v>0</v>
      </c>
    </row>
    <row r="242" ht="15.75" customHeight="1">
      <c r="A242" s="2">
        <v>241.0</v>
      </c>
      <c r="B242" s="2">
        <v>2016.0</v>
      </c>
      <c r="C242" s="2">
        <v>3.0</v>
      </c>
      <c r="D242" s="2">
        <v>1.0</v>
      </c>
      <c r="E242" s="2">
        <v>2.0</v>
      </c>
      <c r="F242" s="2" t="s">
        <v>16</v>
      </c>
      <c r="G242" s="2" t="s">
        <v>29</v>
      </c>
      <c r="H242" s="2">
        <v>7.27</v>
      </c>
      <c r="I242" s="2">
        <v>8.2</v>
      </c>
      <c r="J242" s="2">
        <v>15.47</v>
      </c>
      <c r="M242" s="2">
        <f t="shared" si="42"/>
        <v>0</v>
      </c>
    </row>
    <row r="243" ht="15.75" customHeight="1">
      <c r="A243" s="2">
        <v>242.0</v>
      </c>
      <c r="B243" s="2">
        <v>2016.0</v>
      </c>
      <c r="C243" s="2">
        <v>3.0</v>
      </c>
      <c r="D243" s="2">
        <v>1.0</v>
      </c>
      <c r="E243" s="2">
        <v>2.0</v>
      </c>
      <c r="F243" s="2" t="s">
        <v>16</v>
      </c>
      <c r="G243" s="2" t="s">
        <v>60</v>
      </c>
      <c r="H243" s="2">
        <v>6.83</v>
      </c>
      <c r="I243" s="2">
        <v>5.23</v>
      </c>
      <c r="J243" s="2">
        <v>12.06</v>
      </c>
      <c r="M243" s="2">
        <f t="shared" si="42"/>
        <v>0</v>
      </c>
    </row>
    <row r="244" ht="15.75" customHeight="1">
      <c r="A244" s="2">
        <v>243.0</v>
      </c>
      <c r="B244" s="2">
        <v>2016.0</v>
      </c>
      <c r="C244" s="2">
        <v>3.0</v>
      </c>
      <c r="D244" s="2">
        <v>1.0</v>
      </c>
      <c r="E244" s="2">
        <v>3.0</v>
      </c>
      <c r="F244" s="2" t="s">
        <v>16</v>
      </c>
      <c r="G244" s="7" t="s">
        <v>34</v>
      </c>
      <c r="H244" s="2">
        <v>7.17</v>
      </c>
      <c r="I244" s="2">
        <v>5.5</v>
      </c>
      <c r="J244" s="2">
        <v>12.67</v>
      </c>
      <c r="M244" s="2">
        <f t="shared" si="42"/>
        <v>0</v>
      </c>
    </row>
    <row r="245" ht="15.75" customHeight="1">
      <c r="A245" s="2">
        <v>244.0</v>
      </c>
      <c r="B245" s="2">
        <v>2016.0</v>
      </c>
      <c r="C245" s="2">
        <v>3.0</v>
      </c>
      <c r="D245" s="2">
        <v>1.0</v>
      </c>
      <c r="E245" s="2">
        <v>3.0</v>
      </c>
      <c r="F245" s="2" t="s">
        <v>16</v>
      </c>
      <c r="G245" s="2" t="s">
        <v>36</v>
      </c>
      <c r="H245" s="2">
        <v>4.17</v>
      </c>
      <c r="I245" s="2">
        <v>5.0</v>
      </c>
      <c r="J245" s="2">
        <v>9.17</v>
      </c>
      <c r="M245" s="2">
        <f t="shared" si="42"/>
        <v>0</v>
      </c>
    </row>
    <row r="246" ht="15.75" customHeight="1">
      <c r="A246" s="2">
        <v>245.0</v>
      </c>
      <c r="B246" s="2">
        <v>2016.0</v>
      </c>
      <c r="C246" s="2">
        <v>3.0</v>
      </c>
      <c r="D246" s="2">
        <v>1.0</v>
      </c>
      <c r="E246" s="2">
        <v>3.0</v>
      </c>
      <c r="F246" s="2" t="s">
        <v>16</v>
      </c>
      <c r="G246" s="2" t="s">
        <v>70</v>
      </c>
      <c r="H246" s="2">
        <v>0.67</v>
      </c>
      <c r="I246" s="2">
        <v>6.93</v>
      </c>
      <c r="J246" s="2">
        <v>7.6</v>
      </c>
      <c r="M246" s="2">
        <f t="shared" si="42"/>
        <v>0</v>
      </c>
    </row>
    <row r="247" ht="15.75" customHeight="1">
      <c r="A247" s="2">
        <v>246.0</v>
      </c>
      <c r="B247" s="2">
        <v>2016.0</v>
      </c>
      <c r="C247" s="2">
        <v>3.0</v>
      </c>
      <c r="D247" s="2">
        <v>1.0</v>
      </c>
      <c r="E247" s="2">
        <v>4.0</v>
      </c>
      <c r="F247" s="2" t="s">
        <v>16</v>
      </c>
      <c r="G247" s="7" t="s">
        <v>17</v>
      </c>
      <c r="H247" s="2">
        <v>8.03</v>
      </c>
      <c r="I247" s="2">
        <v>7.73</v>
      </c>
      <c r="J247" s="2">
        <v>15.76</v>
      </c>
      <c r="M247" s="2">
        <f t="shared" si="42"/>
        <v>0</v>
      </c>
    </row>
    <row r="248" ht="15.75" customHeight="1">
      <c r="A248" s="2">
        <v>247.0</v>
      </c>
      <c r="B248" s="2">
        <v>2016.0</v>
      </c>
      <c r="C248" s="2">
        <v>3.0</v>
      </c>
      <c r="D248" s="2">
        <v>1.0</v>
      </c>
      <c r="E248" s="2">
        <v>4.0</v>
      </c>
      <c r="F248" s="2" t="s">
        <v>16</v>
      </c>
      <c r="G248" s="2" t="s">
        <v>53</v>
      </c>
      <c r="H248" s="2">
        <v>6.67</v>
      </c>
      <c r="I248" s="2">
        <v>7.87</v>
      </c>
      <c r="J248" s="2">
        <v>14.54</v>
      </c>
      <c r="M248" s="2">
        <f t="shared" si="42"/>
        <v>0</v>
      </c>
    </row>
    <row r="249" ht="15.75" customHeight="1">
      <c r="A249" s="2">
        <v>248.0</v>
      </c>
      <c r="B249" s="2">
        <v>2016.0</v>
      </c>
      <c r="C249" s="2">
        <v>3.0</v>
      </c>
      <c r="D249" s="2">
        <v>1.0</v>
      </c>
      <c r="E249" s="2">
        <v>4.0</v>
      </c>
      <c r="F249" s="2" t="s">
        <v>16</v>
      </c>
      <c r="G249" s="2" t="s">
        <v>74</v>
      </c>
      <c r="H249" s="2">
        <v>3.7</v>
      </c>
      <c r="I249" s="2">
        <v>6.0</v>
      </c>
      <c r="J249" s="2">
        <v>9.7</v>
      </c>
      <c r="M249" s="2">
        <f t="shared" si="42"/>
        <v>0</v>
      </c>
    </row>
    <row r="250" ht="15.75" customHeight="1">
      <c r="A250" s="2">
        <v>249.0</v>
      </c>
      <c r="B250" s="2">
        <v>2016.0</v>
      </c>
      <c r="C250" s="2">
        <v>3.0</v>
      </c>
      <c r="D250" s="2">
        <v>1.0</v>
      </c>
      <c r="E250" s="2">
        <v>5.0</v>
      </c>
      <c r="F250" s="2" t="s">
        <v>16</v>
      </c>
      <c r="G250" s="7" t="s">
        <v>30</v>
      </c>
      <c r="H250" s="2">
        <v>8.6</v>
      </c>
      <c r="I250" s="2">
        <v>8.1</v>
      </c>
      <c r="J250" s="2">
        <v>16.7</v>
      </c>
      <c r="M250" s="2">
        <f t="shared" si="42"/>
        <v>0</v>
      </c>
    </row>
    <row r="251" ht="15.75" customHeight="1">
      <c r="A251" s="2">
        <v>250.0</v>
      </c>
      <c r="B251" s="2">
        <v>2016.0</v>
      </c>
      <c r="C251" s="2">
        <v>3.0</v>
      </c>
      <c r="D251" s="2">
        <v>1.0</v>
      </c>
      <c r="E251" s="2">
        <v>5.0</v>
      </c>
      <c r="F251" s="2" t="s">
        <v>16</v>
      </c>
      <c r="G251" s="2" t="s">
        <v>66</v>
      </c>
      <c r="H251" s="2">
        <v>5.9</v>
      </c>
      <c r="I251" s="2">
        <v>6.37</v>
      </c>
      <c r="J251" s="2">
        <v>12.27</v>
      </c>
      <c r="M251" s="2">
        <f t="shared" si="42"/>
        <v>0</v>
      </c>
    </row>
    <row r="252" ht="15.75" customHeight="1">
      <c r="A252" s="2">
        <v>251.0</v>
      </c>
      <c r="B252" s="2">
        <v>2016.0</v>
      </c>
      <c r="C252" s="2">
        <v>3.0</v>
      </c>
      <c r="D252" s="2">
        <v>1.0</v>
      </c>
      <c r="E252" s="2">
        <v>5.0</v>
      </c>
      <c r="F252" s="2" t="s">
        <v>16</v>
      </c>
      <c r="G252" s="2" t="s">
        <v>51</v>
      </c>
      <c r="H252" s="2">
        <v>4.83</v>
      </c>
      <c r="I252" s="2">
        <v>5.33</v>
      </c>
      <c r="J252" s="2">
        <v>10.16</v>
      </c>
      <c r="M252" s="2">
        <f t="shared" si="42"/>
        <v>0</v>
      </c>
    </row>
    <row r="253" ht="15.75" customHeight="1">
      <c r="A253" s="2">
        <v>252.0</v>
      </c>
      <c r="B253" s="2">
        <v>2016.0</v>
      </c>
      <c r="C253" s="2">
        <v>3.0</v>
      </c>
      <c r="D253" s="2">
        <v>1.0</v>
      </c>
      <c r="E253" s="2">
        <v>6.0</v>
      </c>
      <c r="F253" s="2" t="s">
        <v>16</v>
      </c>
      <c r="G253" s="7" t="s">
        <v>42</v>
      </c>
      <c r="H253" s="2">
        <v>6.67</v>
      </c>
      <c r="I253" s="2">
        <v>6.43</v>
      </c>
      <c r="J253" s="2">
        <v>13.1</v>
      </c>
      <c r="M253" s="2">
        <f t="shared" si="42"/>
        <v>0</v>
      </c>
    </row>
    <row r="254" ht="15.75" customHeight="1">
      <c r="A254" s="2">
        <v>253.0</v>
      </c>
      <c r="B254" s="2">
        <v>2016.0</v>
      </c>
      <c r="C254" s="2">
        <v>3.0</v>
      </c>
      <c r="D254" s="2">
        <v>1.0</v>
      </c>
      <c r="E254" s="2">
        <v>6.0</v>
      </c>
      <c r="F254" s="2" t="s">
        <v>16</v>
      </c>
      <c r="G254" s="2" t="s">
        <v>75</v>
      </c>
      <c r="H254" s="2">
        <v>5.67</v>
      </c>
      <c r="I254" s="2">
        <v>6.73</v>
      </c>
      <c r="J254" s="2">
        <v>12.4</v>
      </c>
      <c r="M254" s="2">
        <f t="shared" si="42"/>
        <v>0</v>
      </c>
    </row>
    <row r="255" ht="15.75" customHeight="1">
      <c r="A255" s="2">
        <v>254.0</v>
      </c>
      <c r="B255" s="2">
        <v>2016.0</v>
      </c>
      <c r="C255" s="2">
        <v>3.0</v>
      </c>
      <c r="D255" s="2">
        <v>1.0</v>
      </c>
      <c r="E255" s="2">
        <v>6.0</v>
      </c>
      <c r="F255" s="2" t="s">
        <v>16</v>
      </c>
      <c r="G255" s="2" t="s">
        <v>25</v>
      </c>
      <c r="H255" s="2">
        <v>4.67</v>
      </c>
      <c r="I255" s="2">
        <v>5.97</v>
      </c>
      <c r="J255" s="2">
        <v>10.64</v>
      </c>
      <c r="M255" s="2">
        <f t="shared" si="42"/>
        <v>0</v>
      </c>
    </row>
    <row r="256" ht="15.75" customHeight="1">
      <c r="A256" s="2">
        <v>255.0</v>
      </c>
      <c r="B256" s="2">
        <v>2016.0</v>
      </c>
      <c r="C256" s="2">
        <v>3.0</v>
      </c>
      <c r="D256" s="2">
        <v>1.0</v>
      </c>
      <c r="E256" s="2">
        <v>7.0</v>
      </c>
      <c r="F256" s="2" t="s">
        <v>16</v>
      </c>
      <c r="G256" s="7" t="s">
        <v>27</v>
      </c>
      <c r="H256" s="2">
        <v>6.67</v>
      </c>
      <c r="I256" s="2">
        <v>7.5</v>
      </c>
      <c r="J256" s="2">
        <v>14.17</v>
      </c>
      <c r="M256" s="2">
        <f t="shared" si="42"/>
        <v>0</v>
      </c>
    </row>
    <row r="257" ht="15.75" customHeight="1">
      <c r="A257" s="2">
        <v>256.0</v>
      </c>
      <c r="B257" s="2">
        <v>2016.0</v>
      </c>
      <c r="C257" s="2">
        <v>3.0</v>
      </c>
      <c r="D257" s="2">
        <v>1.0</v>
      </c>
      <c r="E257" s="2">
        <v>7.0</v>
      </c>
      <c r="F257" s="2" t="s">
        <v>16</v>
      </c>
      <c r="G257" s="2" t="s">
        <v>28</v>
      </c>
      <c r="H257" s="2">
        <v>8.07</v>
      </c>
      <c r="I257" s="2">
        <v>5.97</v>
      </c>
      <c r="J257" s="2">
        <v>14.04</v>
      </c>
      <c r="M257" s="2">
        <f t="shared" si="42"/>
        <v>0</v>
      </c>
    </row>
    <row r="258" ht="15.75" customHeight="1">
      <c r="A258" s="2">
        <v>257.0</v>
      </c>
      <c r="B258" s="2">
        <v>2016.0</v>
      </c>
      <c r="C258" s="2">
        <v>3.0</v>
      </c>
      <c r="D258" s="2">
        <v>1.0</v>
      </c>
      <c r="E258" s="2">
        <v>7.0</v>
      </c>
      <c r="F258" s="2" t="s">
        <v>16</v>
      </c>
      <c r="G258" s="2" t="s">
        <v>76</v>
      </c>
      <c r="H258" s="2">
        <v>6.6</v>
      </c>
      <c r="I258" s="2">
        <v>6.53</v>
      </c>
      <c r="J258" s="2">
        <v>13.13</v>
      </c>
      <c r="M258" s="2">
        <f t="shared" si="42"/>
        <v>0</v>
      </c>
    </row>
    <row r="259" ht="15.75" customHeight="1">
      <c r="A259" s="2">
        <v>258.0</v>
      </c>
      <c r="B259" s="2">
        <v>2016.0</v>
      </c>
      <c r="C259" s="2">
        <v>3.0</v>
      </c>
      <c r="D259" s="2">
        <v>1.0</v>
      </c>
      <c r="E259" s="2">
        <v>8.0</v>
      </c>
      <c r="F259" s="2" t="s">
        <v>16</v>
      </c>
      <c r="G259" s="7" t="s">
        <v>56</v>
      </c>
      <c r="H259" s="2">
        <v>7.33</v>
      </c>
      <c r="I259" s="2">
        <v>8.6</v>
      </c>
      <c r="J259" s="2">
        <v>15.93</v>
      </c>
      <c r="M259" s="2">
        <f t="shared" si="42"/>
        <v>1</v>
      </c>
    </row>
    <row r="260" ht="15.75" customHeight="1">
      <c r="A260" s="2">
        <v>259.0</v>
      </c>
      <c r="B260" s="2">
        <v>2016.0</v>
      </c>
      <c r="C260" s="2">
        <v>3.0</v>
      </c>
      <c r="D260" s="2">
        <v>1.0</v>
      </c>
      <c r="E260" s="2">
        <v>8.0</v>
      </c>
      <c r="F260" s="2" t="s">
        <v>16</v>
      </c>
      <c r="G260" s="2" t="s">
        <v>44</v>
      </c>
      <c r="H260" s="2">
        <v>8.93</v>
      </c>
      <c r="I260" s="2">
        <v>6.6</v>
      </c>
      <c r="J260" s="2">
        <v>15.53</v>
      </c>
      <c r="M260" s="2">
        <f t="shared" si="42"/>
        <v>0</v>
      </c>
    </row>
    <row r="261" ht="15.75" customHeight="1">
      <c r="A261" s="2">
        <v>260.0</v>
      </c>
      <c r="B261" s="2">
        <v>2016.0</v>
      </c>
      <c r="C261" s="2">
        <v>3.0</v>
      </c>
      <c r="D261" s="2">
        <v>1.0</v>
      </c>
      <c r="E261" s="2">
        <v>8.0</v>
      </c>
      <c r="F261" s="2" t="s">
        <v>16</v>
      </c>
      <c r="G261" s="2" t="s">
        <v>40</v>
      </c>
      <c r="H261" s="2">
        <v>6.5</v>
      </c>
      <c r="I261" s="2">
        <v>8.1</v>
      </c>
      <c r="J261" s="2">
        <v>14.6</v>
      </c>
      <c r="M261" s="2">
        <f t="shared" si="42"/>
        <v>0</v>
      </c>
    </row>
    <row r="262" ht="15.75" customHeight="1">
      <c r="A262" s="2">
        <v>261.0</v>
      </c>
      <c r="B262" s="2">
        <v>2016.0</v>
      </c>
      <c r="C262" s="2">
        <v>3.0</v>
      </c>
      <c r="D262" s="2">
        <v>1.0</v>
      </c>
      <c r="E262" s="2">
        <v>9.0</v>
      </c>
      <c r="F262" s="2" t="s">
        <v>16</v>
      </c>
      <c r="G262" s="7" t="s">
        <v>39</v>
      </c>
      <c r="H262" s="2">
        <v>5.67</v>
      </c>
      <c r="I262" s="2">
        <v>7.17</v>
      </c>
      <c r="J262" s="2">
        <v>12.84</v>
      </c>
      <c r="M262" s="2">
        <f t="shared" si="42"/>
        <v>0</v>
      </c>
    </row>
    <row r="263" ht="15.75" customHeight="1">
      <c r="A263" s="2">
        <v>262.0</v>
      </c>
      <c r="B263" s="2">
        <v>2016.0</v>
      </c>
      <c r="C263" s="2">
        <v>3.0</v>
      </c>
      <c r="D263" s="2">
        <v>1.0</v>
      </c>
      <c r="E263" s="2">
        <v>9.0</v>
      </c>
      <c r="F263" s="2" t="s">
        <v>16</v>
      </c>
      <c r="G263" s="2" t="s">
        <v>52</v>
      </c>
      <c r="H263" s="2">
        <v>6.33</v>
      </c>
      <c r="I263" s="2">
        <v>4.93</v>
      </c>
      <c r="J263" s="2">
        <v>11.26</v>
      </c>
      <c r="M263" s="2">
        <f t="shared" si="42"/>
        <v>0</v>
      </c>
    </row>
    <row r="264" ht="15.75" customHeight="1">
      <c r="A264" s="2">
        <v>263.0</v>
      </c>
      <c r="B264" s="2">
        <v>2016.0</v>
      </c>
      <c r="C264" s="2">
        <v>3.0</v>
      </c>
      <c r="D264" s="2">
        <v>1.0</v>
      </c>
      <c r="E264" s="2">
        <v>9.0</v>
      </c>
      <c r="F264" s="2" t="s">
        <v>16</v>
      </c>
      <c r="G264" s="2" t="s">
        <v>18</v>
      </c>
      <c r="H264" s="2">
        <v>4.07</v>
      </c>
      <c r="I264" s="2">
        <v>6.43</v>
      </c>
      <c r="J264" s="2">
        <v>10.5</v>
      </c>
      <c r="M264" s="2">
        <f t="shared" si="42"/>
        <v>0</v>
      </c>
    </row>
    <row r="265" ht="15.75" customHeight="1">
      <c r="A265" s="2">
        <v>264.0</v>
      </c>
      <c r="B265" s="2">
        <v>2016.0</v>
      </c>
      <c r="C265" s="2">
        <v>3.0</v>
      </c>
      <c r="D265" s="2">
        <v>1.0</v>
      </c>
      <c r="E265" s="2">
        <v>10.0</v>
      </c>
      <c r="F265" s="2" t="s">
        <v>16</v>
      </c>
      <c r="G265" s="7" t="s">
        <v>32</v>
      </c>
      <c r="H265" s="2">
        <v>8.33</v>
      </c>
      <c r="I265" s="2">
        <v>7.37</v>
      </c>
      <c r="J265" s="2">
        <v>15.7</v>
      </c>
      <c r="M265" s="2">
        <f t="shared" si="42"/>
        <v>0</v>
      </c>
    </row>
    <row r="266" ht="15.75" customHeight="1">
      <c r="A266" s="2">
        <v>265.0</v>
      </c>
      <c r="B266" s="2">
        <v>2016.0</v>
      </c>
      <c r="C266" s="2">
        <v>3.0</v>
      </c>
      <c r="D266" s="2">
        <v>1.0</v>
      </c>
      <c r="E266" s="2">
        <v>10.0</v>
      </c>
      <c r="F266" s="2" t="s">
        <v>16</v>
      </c>
      <c r="G266" s="2" t="s">
        <v>37</v>
      </c>
      <c r="H266" s="2">
        <v>6.83</v>
      </c>
      <c r="I266" s="2">
        <v>5.33</v>
      </c>
      <c r="J266" s="2">
        <v>12.16</v>
      </c>
      <c r="M266" s="2">
        <f t="shared" si="42"/>
        <v>0</v>
      </c>
    </row>
    <row r="267" ht="15.75" customHeight="1">
      <c r="A267" s="2">
        <v>266.0</v>
      </c>
      <c r="B267" s="2">
        <v>2016.0</v>
      </c>
      <c r="C267" s="2">
        <v>3.0</v>
      </c>
      <c r="D267" s="2">
        <v>1.0</v>
      </c>
      <c r="E267" s="2">
        <v>10.0</v>
      </c>
      <c r="F267" s="2" t="s">
        <v>16</v>
      </c>
      <c r="G267" s="2" t="s">
        <v>55</v>
      </c>
      <c r="H267" s="2">
        <v>1.93</v>
      </c>
      <c r="I267" s="2">
        <v>3.17</v>
      </c>
      <c r="J267" s="2">
        <v>5.1</v>
      </c>
      <c r="M267" s="2">
        <f t="shared" si="42"/>
        <v>0</v>
      </c>
    </row>
    <row r="268" ht="15.75" customHeight="1">
      <c r="A268" s="2">
        <v>267.0</v>
      </c>
      <c r="B268" s="2">
        <v>2016.0</v>
      </c>
      <c r="C268" s="2">
        <v>3.0</v>
      </c>
      <c r="D268" s="2">
        <v>1.0</v>
      </c>
      <c r="E268" s="2">
        <v>11.0</v>
      </c>
      <c r="F268" s="2" t="s">
        <v>16</v>
      </c>
      <c r="G268" s="7" t="s">
        <v>45</v>
      </c>
      <c r="H268" s="2">
        <v>7.0</v>
      </c>
      <c r="I268" s="2">
        <v>7.93</v>
      </c>
      <c r="J268" s="2">
        <v>14.93</v>
      </c>
      <c r="M268" s="2">
        <f t="shared" si="42"/>
        <v>0</v>
      </c>
    </row>
    <row r="269" ht="15.75" customHeight="1">
      <c r="A269" s="2">
        <v>268.0</v>
      </c>
      <c r="B269" s="2">
        <v>2016.0</v>
      </c>
      <c r="C269" s="2">
        <v>3.0</v>
      </c>
      <c r="D269" s="2">
        <v>1.0</v>
      </c>
      <c r="E269" s="2">
        <v>11.0</v>
      </c>
      <c r="F269" s="2" t="s">
        <v>16</v>
      </c>
      <c r="G269" s="2" t="s">
        <v>54</v>
      </c>
      <c r="H269" s="2">
        <v>7.5</v>
      </c>
      <c r="I269" s="2">
        <v>7.0</v>
      </c>
      <c r="J269" s="2">
        <v>14.5</v>
      </c>
      <c r="M269" s="2">
        <f t="shared" si="42"/>
        <v>0</v>
      </c>
    </row>
    <row r="270" ht="15.75" customHeight="1">
      <c r="A270" s="2">
        <v>269.0</v>
      </c>
      <c r="B270" s="2">
        <v>2016.0</v>
      </c>
      <c r="C270" s="2">
        <v>3.0</v>
      </c>
      <c r="D270" s="2">
        <v>1.0</v>
      </c>
      <c r="E270" s="2">
        <v>11.0</v>
      </c>
      <c r="F270" s="2" t="s">
        <v>16</v>
      </c>
      <c r="G270" s="2" t="s">
        <v>77</v>
      </c>
      <c r="H270" s="2">
        <v>4.5</v>
      </c>
      <c r="I270" s="2">
        <v>5.0</v>
      </c>
      <c r="J270" s="2">
        <v>9.5</v>
      </c>
      <c r="M270" s="2">
        <f t="shared" si="42"/>
        <v>0</v>
      </c>
    </row>
    <row r="271" ht="15.75" customHeight="1">
      <c r="A271" s="2">
        <v>270.0</v>
      </c>
      <c r="B271" s="2">
        <v>2016.0</v>
      </c>
      <c r="C271" s="2">
        <v>3.0</v>
      </c>
      <c r="D271" s="2">
        <v>1.0</v>
      </c>
      <c r="E271" s="2">
        <v>12.0</v>
      </c>
      <c r="F271" s="2" t="s">
        <v>16</v>
      </c>
      <c r="G271" s="7" t="s">
        <v>26</v>
      </c>
      <c r="H271" s="2">
        <v>9.0</v>
      </c>
      <c r="I271" s="2">
        <v>9.87</v>
      </c>
      <c r="J271" s="2">
        <v>18.87</v>
      </c>
      <c r="M271" s="2">
        <f t="shared" si="42"/>
        <v>0</v>
      </c>
    </row>
    <row r="272" ht="15.75" customHeight="1">
      <c r="A272" s="2">
        <v>271.0</v>
      </c>
      <c r="B272" s="2">
        <v>2016.0</v>
      </c>
      <c r="C272" s="2">
        <v>3.0</v>
      </c>
      <c r="D272" s="2">
        <v>1.0</v>
      </c>
      <c r="E272" s="2">
        <v>12.0</v>
      </c>
      <c r="F272" s="2" t="s">
        <v>16</v>
      </c>
      <c r="G272" s="2" t="s">
        <v>47</v>
      </c>
      <c r="H272" s="2">
        <v>7.17</v>
      </c>
      <c r="I272" s="2">
        <v>8.1</v>
      </c>
      <c r="J272" s="2">
        <v>15.27</v>
      </c>
      <c r="M272" s="2">
        <f t="shared" si="42"/>
        <v>0</v>
      </c>
    </row>
    <row r="273" ht="15.75" customHeight="1">
      <c r="A273" s="2">
        <v>272.0</v>
      </c>
      <c r="B273" s="2">
        <v>2016.0</v>
      </c>
      <c r="C273" s="2">
        <v>3.0</v>
      </c>
      <c r="D273" s="2">
        <v>1.0</v>
      </c>
      <c r="E273" s="2">
        <v>12.0</v>
      </c>
      <c r="F273" s="2" t="s">
        <v>16</v>
      </c>
      <c r="G273" s="2" t="s">
        <v>38</v>
      </c>
      <c r="H273" s="2">
        <v>9.77</v>
      </c>
      <c r="I273" s="2">
        <v>3.43</v>
      </c>
      <c r="J273" s="2">
        <v>13.2</v>
      </c>
      <c r="M273" s="2">
        <f t="shared" si="42"/>
        <v>0</v>
      </c>
    </row>
    <row r="274" ht="15.75" customHeight="1">
      <c r="A274" s="2">
        <v>273.0</v>
      </c>
      <c r="B274" s="2">
        <v>2016.0</v>
      </c>
      <c r="C274" s="2">
        <v>3.0</v>
      </c>
      <c r="D274" s="2">
        <v>2.0</v>
      </c>
      <c r="E274" s="2">
        <v>1.0</v>
      </c>
      <c r="F274" s="2" t="s">
        <v>16</v>
      </c>
      <c r="G274" s="7" t="s">
        <v>50</v>
      </c>
      <c r="H274" s="2">
        <v>7.23</v>
      </c>
      <c r="I274" s="2">
        <v>7.57</v>
      </c>
      <c r="J274" s="2">
        <v>14.8</v>
      </c>
      <c r="M274" s="2">
        <f t="shared" si="42"/>
        <v>0</v>
      </c>
    </row>
    <row r="275" ht="15.75" customHeight="1">
      <c r="A275" s="2">
        <v>274.0</v>
      </c>
      <c r="B275" s="2">
        <v>2016.0</v>
      </c>
      <c r="C275" s="2">
        <v>3.0</v>
      </c>
      <c r="D275" s="2">
        <v>2.0</v>
      </c>
      <c r="E275" s="2">
        <v>1.0</v>
      </c>
      <c r="F275" s="2" t="s">
        <v>16</v>
      </c>
      <c r="G275" s="2" t="s">
        <v>77</v>
      </c>
      <c r="H275" s="2">
        <v>7.17</v>
      </c>
      <c r="I275" s="2">
        <v>7.43</v>
      </c>
      <c r="J275" s="2">
        <v>14.6</v>
      </c>
      <c r="M275" s="2">
        <f t="shared" si="42"/>
        <v>0</v>
      </c>
    </row>
    <row r="276" ht="15.75" customHeight="1">
      <c r="A276" s="2">
        <v>275.0</v>
      </c>
      <c r="B276" s="2">
        <v>2016.0</v>
      </c>
      <c r="C276" s="2">
        <v>3.0</v>
      </c>
      <c r="D276" s="2">
        <v>2.0</v>
      </c>
      <c r="E276" s="2">
        <v>2.0</v>
      </c>
      <c r="F276" s="2" t="s">
        <v>16</v>
      </c>
      <c r="G276" s="7" t="s">
        <v>28</v>
      </c>
      <c r="H276" s="2">
        <v>7.67</v>
      </c>
      <c r="I276" s="2">
        <v>8.27</v>
      </c>
      <c r="J276" s="2">
        <v>15.94</v>
      </c>
      <c r="M276" s="2">
        <f t="shared" si="42"/>
        <v>0</v>
      </c>
    </row>
    <row r="277" ht="15.75" customHeight="1">
      <c r="A277" s="2">
        <v>276.0</v>
      </c>
      <c r="B277" s="2">
        <v>2016.0</v>
      </c>
      <c r="C277" s="2">
        <v>3.0</v>
      </c>
      <c r="D277" s="2">
        <v>2.0</v>
      </c>
      <c r="E277" s="2">
        <v>2.0</v>
      </c>
      <c r="F277" s="2" t="s">
        <v>16</v>
      </c>
      <c r="G277" s="2" t="s">
        <v>75</v>
      </c>
      <c r="H277" s="2">
        <v>6.93</v>
      </c>
      <c r="I277" s="2">
        <v>6.8</v>
      </c>
      <c r="J277" s="2">
        <v>13.73</v>
      </c>
      <c r="M277" s="2">
        <f t="shared" si="42"/>
        <v>0</v>
      </c>
    </row>
    <row r="278" ht="15.75" customHeight="1">
      <c r="A278" s="2">
        <v>277.0</v>
      </c>
      <c r="B278" s="2">
        <v>2016.0</v>
      </c>
      <c r="C278" s="2">
        <v>3.0</v>
      </c>
      <c r="D278" s="2">
        <v>2.0</v>
      </c>
      <c r="E278" s="2">
        <v>3.0</v>
      </c>
      <c r="F278" s="2" t="s">
        <v>16</v>
      </c>
      <c r="G278" s="7" t="s">
        <v>66</v>
      </c>
      <c r="H278" s="2">
        <v>7.93</v>
      </c>
      <c r="I278" s="2">
        <v>8.67</v>
      </c>
      <c r="J278" s="2">
        <v>16.6</v>
      </c>
      <c r="M278" s="2">
        <f t="shared" si="42"/>
        <v>0</v>
      </c>
    </row>
    <row r="279" ht="15.75" customHeight="1">
      <c r="A279" s="2">
        <v>278.0</v>
      </c>
      <c r="B279" s="2">
        <v>2016.0</v>
      </c>
      <c r="C279" s="2">
        <v>3.0</v>
      </c>
      <c r="D279" s="2">
        <v>2.0</v>
      </c>
      <c r="E279" s="2">
        <v>3.0</v>
      </c>
      <c r="F279" s="2" t="s">
        <v>16</v>
      </c>
      <c r="G279" s="2" t="s">
        <v>37</v>
      </c>
      <c r="H279" s="2">
        <v>6.6</v>
      </c>
      <c r="I279" s="2">
        <v>6.83</v>
      </c>
      <c r="J279" s="2">
        <v>13.43</v>
      </c>
      <c r="M279" s="2">
        <f t="shared" si="42"/>
        <v>0</v>
      </c>
    </row>
    <row r="280" ht="15.75" customHeight="1">
      <c r="A280" s="2">
        <v>279.0</v>
      </c>
      <c r="B280" s="2">
        <v>2016.0</v>
      </c>
      <c r="C280" s="2">
        <v>3.0</v>
      </c>
      <c r="D280" s="2">
        <v>2.0</v>
      </c>
      <c r="E280" s="2">
        <v>4.0</v>
      </c>
      <c r="F280" s="2" t="s">
        <v>16</v>
      </c>
      <c r="G280" s="7" t="s">
        <v>54</v>
      </c>
      <c r="H280" s="2">
        <v>9.63</v>
      </c>
      <c r="I280" s="2">
        <v>8.43</v>
      </c>
      <c r="J280" s="2">
        <v>18.06</v>
      </c>
      <c r="M280" s="2">
        <f t="shared" si="42"/>
        <v>0</v>
      </c>
    </row>
    <row r="281" ht="15.75" customHeight="1">
      <c r="A281" s="2">
        <v>280.0</v>
      </c>
      <c r="B281" s="2">
        <v>2016.0</v>
      </c>
      <c r="C281" s="2">
        <v>3.0</v>
      </c>
      <c r="D281" s="2">
        <v>2.0</v>
      </c>
      <c r="E281" s="2">
        <v>4.0</v>
      </c>
      <c r="F281" s="2" t="s">
        <v>16</v>
      </c>
      <c r="G281" s="2" t="s">
        <v>74</v>
      </c>
      <c r="H281" s="2">
        <v>6.5</v>
      </c>
      <c r="I281" s="2">
        <v>7.87</v>
      </c>
      <c r="J281" s="2">
        <v>14.37</v>
      </c>
      <c r="M281" s="2">
        <f t="shared" si="42"/>
        <v>0</v>
      </c>
    </row>
    <row r="282" ht="15.75" customHeight="1">
      <c r="A282" s="2">
        <v>281.0</v>
      </c>
      <c r="B282" s="2">
        <v>2016.0</v>
      </c>
      <c r="C282" s="2">
        <v>3.0</v>
      </c>
      <c r="D282" s="2">
        <v>2.0</v>
      </c>
      <c r="E282" s="2">
        <v>5.0</v>
      </c>
      <c r="F282" s="2" t="s">
        <v>16</v>
      </c>
      <c r="G282" s="7" t="s">
        <v>47</v>
      </c>
      <c r="H282" s="2">
        <v>8.83</v>
      </c>
      <c r="I282" s="2">
        <v>9.17</v>
      </c>
      <c r="J282" s="2">
        <v>18.0</v>
      </c>
      <c r="M282" s="2">
        <f t="shared" si="42"/>
        <v>0</v>
      </c>
    </row>
    <row r="283" ht="15.75" customHeight="1">
      <c r="A283" s="2">
        <v>282.0</v>
      </c>
      <c r="B283" s="2">
        <v>2016.0</v>
      </c>
      <c r="C283" s="2">
        <v>3.0</v>
      </c>
      <c r="D283" s="2">
        <v>2.0</v>
      </c>
      <c r="E283" s="2">
        <v>5.0</v>
      </c>
      <c r="F283" s="2" t="s">
        <v>16</v>
      </c>
      <c r="G283" s="2" t="s">
        <v>70</v>
      </c>
      <c r="H283" s="2">
        <v>8.73</v>
      </c>
      <c r="I283" s="2">
        <v>9.2</v>
      </c>
      <c r="J283" s="2">
        <v>17.93</v>
      </c>
      <c r="M283" s="2">
        <f t="shared" si="42"/>
        <v>0</v>
      </c>
    </row>
    <row r="284" ht="15.75" customHeight="1">
      <c r="A284" s="2">
        <v>283.0</v>
      </c>
      <c r="B284" s="2">
        <v>2016.0</v>
      </c>
      <c r="C284" s="2">
        <v>3.0</v>
      </c>
      <c r="D284" s="2">
        <v>2.0</v>
      </c>
      <c r="E284" s="2">
        <v>6.0</v>
      </c>
      <c r="F284" s="2" t="s">
        <v>16</v>
      </c>
      <c r="G284" s="7" t="s">
        <v>29</v>
      </c>
      <c r="H284" s="2">
        <v>6.77</v>
      </c>
      <c r="I284" s="2">
        <v>7.07</v>
      </c>
      <c r="J284" s="2">
        <v>13.84</v>
      </c>
      <c r="M284" s="2">
        <f t="shared" si="42"/>
        <v>0</v>
      </c>
    </row>
    <row r="285" ht="15.75" customHeight="1">
      <c r="A285" s="2">
        <v>284.0</v>
      </c>
      <c r="B285" s="2">
        <v>2016.0</v>
      </c>
      <c r="C285" s="2">
        <v>3.0</v>
      </c>
      <c r="D285" s="2">
        <v>2.0</v>
      </c>
      <c r="E285" s="2">
        <v>6.0</v>
      </c>
      <c r="F285" s="2" t="s">
        <v>16</v>
      </c>
      <c r="G285" s="2" t="s">
        <v>52</v>
      </c>
      <c r="H285" s="2">
        <v>6.5</v>
      </c>
      <c r="I285" s="2">
        <v>6.13</v>
      </c>
      <c r="J285" s="2">
        <v>12.63</v>
      </c>
      <c r="M285" s="2">
        <f t="shared" si="42"/>
        <v>0</v>
      </c>
    </row>
    <row r="286" ht="15.75" customHeight="1">
      <c r="A286" s="2">
        <v>285.0</v>
      </c>
      <c r="B286" s="2">
        <v>2016.0</v>
      </c>
      <c r="C286" s="2">
        <v>3.0</v>
      </c>
      <c r="D286" s="2">
        <v>2.0</v>
      </c>
      <c r="E286" s="2">
        <v>7.0</v>
      </c>
      <c r="F286" s="2" t="s">
        <v>16</v>
      </c>
      <c r="G286" s="7" t="s">
        <v>40</v>
      </c>
      <c r="H286" s="2">
        <v>7.17</v>
      </c>
      <c r="I286" s="2">
        <v>7.57</v>
      </c>
      <c r="J286" s="2">
        <v>14.74</v>
      </c>
      <c r="M286" s="2">
        <f t="shared" si="42"/>
        <v>0</v>
      </c>
    </row>
    <row r="287" ht="15.75" customHeight="1">
      <c r="A287" s="2">
        <v>286.0</v>
      </c>
      <c r="B287" s="2">
        <v>2016.0</v>
      </c>
      <c r="C287" s="2">
        <v>3.0</v>
      </c>
      <c r="D287" s="2">
        <v>2.0</v>
      </c>
      <c r="E287" s="2">
        <v>7.0</v>
      </c>
      <c r="F287" s="2" t="s">
        <v>16</v>
      </c>
      <c r="G287" s="2" t="s">
        <v>58</v>
      </c>
      <c r="H287" s="2">
        <v>6.9</v>
      </c>
      <c r="I287" s="2">
        <v>5.93</v>
      </c>
      <c r="J287" s="2">
        <v>12.83</v>
      </c>
      <c r="M287" s="2">
        <f t="shared" si="42"/>
        <v>0</v>
      </c>
    </row>
    <row r="288" ht="15.75" customHeight="1">
      <c r="A288" s="2">
        <v>287.0</v>
      </c>
      <c r="B288" s="2">
        <v>2016.0</v>
      </c>
      <c r="C288" s="2">
        <v>3.0</v>
      </c>
      <c r="D288" s="2">
        <v>2.0</v>
      </c>
      <c r="E288" s="2">
        <v>8.0</v>
      </c>
      <c r="F288" s="2" t="s">
        <v>16</v>
      </c>
      <c r="G288" s="7" t="s">
        <v>76</v>
      </c>
      <c r="H288" s="2">
        <v>7.33</v>
      </c>
      <c r="I288" s="2">
        <v>4.9</v>
      </c>
      <c r="J288" s="2">
        <v>12.23</v>
      </c>
      <c r="M288" s="2">
        <f t="shared" si="42"/>
        <v>0</v>
      </c>
    </row>
    <row r="289" ht="15.75" customHeight="1">
      <c r="A289" s="2">
        <v>288.0</v>
      </c>
      <c r="B289" s="2">
        <v>2016.0</v>
      </c>
      <c r="C289" s="2">
        <v>3.0</v>
      </c>
      <c r="D289" s="2">
        <v>2.0</v>
      </c>
      <c r="E289" s="2">
        <v>8.0</v>
      </c>
      <c r="F289" s="2" t="s">
        <v>16</v>
      </c>
      <c r="G289" s="2" t="s">
        <v>60</v>
      </c>
      <c r="H289" s="2">
        <v>5.0</v>
      </c>
      <c r="I289" s="2">
        <v>5.57</v>
      </c>
      <c r="J289" s="2">
        <v>10.57</v>
      </c>
      <c r="M289" s="2">
        <f t="shared" si="42"/>
        <v>0</v>
      </c>
    </row>
    <row r="290" ht="15.75" customHeight="1">
      <c r="A290" s="2">
        <v>289.0</v>
      </c>
      <c r="B290" s="2">
        <v>2016.0</v>
      </c>
      <c r="C290" s="2">
        <v>3.0</v>
      </c>
      <c r="D290" s="2">
        <v>2.0</v>
      </c>
      <c r="E290" s="2">
        <v>9.0</v>
      </c>
      <c r="F290" s="2" t="s">
        <v>16</v>
      </c>
      <c r="G290" s="7" t="s">
        <v>44</v>
      </c>
      <c r="H290" s="2">
        <v>7.57</v>
      </c>
      <c r="I290" s="2">
        <v>7.33</v>
      </c>
      <c r="J290" s="2">
        <v>14.9</v>
      </c>
      <c r="M290" s="2">
        <f t="shared" si="42"/>
        <v>0</v>
      </c>
    </row>
    <row r="291" ht="15.75" customHeight="1">
      <c r="A291" s="2">
        <v>290.0</v>
      </c>
      <c r="B291" s="2">
        <v>2016.0</v>
      </c>
      <c r="C291" s="2">
        <v>3.0</v>
      </c>
      <c r="D291" s="2">
        <v>2.0</v>
      </c>
      <c r="E291" s="2">
        <v>9.0</v>
      </c>
      <c r="F291" s="2" t="s">
        <v>16</v>
      </c>
      <c r="G291" s="2" t="s">
        <v>36</v>
      </c>
      <c r="H291" s="2">
        <v>6.53</v>
      </c>
      <c r="I291" s="2">
        <v>6.77</v>
      </c>
      <c r="J291" s="2">
        <v>13.3</v>
      </c>
      <c r="M291" s="2">
        <f t="shared" si="42"/>
        <v>0</v>
      </c>
    </row>
    <row r="292" ht="15.75" customHeight="1">
      <c r="A292" s="2">
        <v>291.0</v>
      </c>
      <c r="B292" s="2">
        <v>2016.0</v>
      </c>
      <c r="C292" s="2">
        <v>3.0</v>
      </c>
      <c r="D292" s="2">
        <v>2.0</v>
      </c>
      <c r="E292" s="2">
        <v>10.0</v>
      </c>
      <c r="F292" s="2" t="s">
        <v>16</v>
      </c>
      <c r="G292" s="7" t="s">
        <v>53</v>
      </c>
      <c r="H292" s="2">
        <v>8.5</v>
      </c>
      <c r="I292" s="2">
        <v>5.73</v>
      </c>
      <c r="J292" s="2">
        <v>14.23</v>
      </c>
      <c r="M292" s="2">
        <f t="shared" si="42"/>
        <v>0</v>
      </c>
    </row>
    <row r="293" ht="15.75" customHeight="1">
      <c r="A293" s="2">
        <v>292.0</v>
      </c>
      <c r="B293" s="2">
        <v>2016.0</v>
      </c>
      <c r="C293" s="2">
        <v>3.0</v>
      </c>
      <c r="D293" s="2">
        <v>2.0</v>
      </c>
      <c r="E293" s="2">
        <v>10.0</v>
      </c>
      <c r="F293" s="2" t="s">
        <v>16</v>
      </c>
      <c r="G293" s="2" t="s">
        <v>18</v>
      </c>
      <c r="H293" s="2">
        <v>7.17</v>
      </c>
      <c r="I293" s="2">
        <v>6.47</v>
      </c>
      <c r="J293" s="2">
        <v>13.64</v>
      </c>
      <c r="M293" s="2">
        <f t="shared" si="42"/>
        <v>0</v>
      </c>
    </row>
    <row r="294" ht="15.75" customHeight="1">
      <c r="A294" s="2">
        <v>293.0</v>
      </c>
      <c r="B294" s="2">
        <v>2016.0</v>
      </c>
      <c r="C294" s="2">
        <v>3.0</v>
      </c>
      <c r="D294" s="2">
        <v>2.0</v>
      </c>
      <c r="E294" s="2">
        <v>11.0</v>
      </c>
      <c r="F294" s="2" t="s">
        <v>16</v>
      </c>
      <c r="G294" s="7" t="s">
        <v>55</v>
      </c>
      <c r="H294" s="2">
        <v>6.33</v>
      </c>
      <c r="I294" s="2">
        <v>8.17</v>
      </c>
      <c r="J294" s="2">
        <v>14.5</v>
      </c>
      <c r="M294" s="2">
        <f t="shared" si="42"/>
        <v>0</v>
      </c>
    </row>
    <row r="295" ht="15.75" customHeight="1">
      <c r="A295" s="2">
        <v>294.0</v>
      </c>
      <c r="B295" s="2">
        <v>2016.0</v>
      </c>
      <c r="C295" s="2">
        <v>3.0</v>
      </c>
      <c r="D295" s="2">
        <v>2.0</v>
      </c>
      <c r="E295" s="2">
        <v>11.0</v>
      </c>
      <c r="F295" s="2" t="s">
        <v>16</v>
      </c>
      <c r="G295" s="2" t="s">
        <v>51</v>
      </c>
      <c r="H295" s="2">
        <v>6.5</v>
      </c>
      <c r="I295" s="2">
        <v>6.83</v>
      </c>
      <c r="J295" s="2">
        <v>13.33</v>
      </c>
      <c r="M295" s="2">
        <f t="shared" si="42"/>
        <v>0</v>
      </c>
    </row>
    <row r="296" ht="15.75" customHeight="1">
      <c r="A296" s="2">
        <v>295.0</v>
      </c>
      <c r="B296" s="2">
        <v>2016.0</v>
      </c>
      <c r="C296" s="2">
        <v>3.0</v>
      </c>
      <c r="D296" s="2">
        <v>2.0</v>
      </c>
      <c r="E296" s="2">
        <v>12.0</v>
      </c>
      <c r="F296" s="2" t="s">
        <v>16</v>
      </c>
      <c r="G296" s="7" t="s">
        <v>38</v>
      </c>
      <c r="H296" s="2">
        <v>8.0</v>
      </c>
      <c r="I296" s="2">
        <v>7.4</v>
      </c>
      <c r="J296" s="2">
        <v>15.4</v>
      </c>
      <c r="M296" s="2">
        <f t="shared" si="42"/>
        <v>0</v>
      </c>
    </row>
    <row r="297" ht="15.75" customHeight="1">
      <c r="A297" s="2">
        <v>296.0</v>
      </c>
      <c r="B297" s="2">
        <v>2016.0</v>
      </c>
      <c r="C297" s="2">
        <v>3.0</v>
      </c>
      <c r="D297" s="2">
        <v>2.0</v>
      </c>
      <c r="E297" s="2">
        <v>12.0</v>
      </c>
      <c r="F297" s="2" t="s">
        <v>16</v>
      </c>
      <c r="G297" s="2" t="s">
        <v>25</v>
      </c>
      <c r="H297" s="2">
        <v>5.67</v>
      </c>
      <c r="I297" s="2">
        <v>7.33</v>
      </c>
      <c r="J297" s="2">
        <v>13.0</v>
      </c>
      <c r="M297" s="2">
        <f t="shared" si="42"/>
        <v>0</v>
      </c>
    </row>
    <row r="298" ht="15.75" customHeight="1">
      <c r="A298" s="2">
        <v>297.0</v>
      </c>
      <c r="B298" s="2">
        <v>2016.0</v>
      </c>
      <c r="C298" s="2">
        <v>3.0</v>
      </c>
      <c r="D298" s="2">
        <v>3.0</v>
      </c>
      <c r="E298" s="2">
        <v>1.0</v>
      </c>
      <c r="F298" s="2" t="s">
        <v>16</v>
      </c>
      <c r="G298" s="7" t="s">
        <v>34</v>
      </c>
      <c r="H298" s="2">
        <v>5.67</v>
      </c>
      <c r="I298" s="2">
        <v>6.33</v>
      </c>
      <c r="J298" s="2">
        <v>12.0</v>
      </c>
      <c r="M298" s="2">
        <f t="shared" si="42"/>
        <v>0</v>
      </c>
    </row>
    <row r="299" ht="15.75" customHeight="1">
      <c r="A299" s="2">
        <v>298.0</v>
      </c>
      <c r="B299" s="2">
        <v>2016.0</v>
      </c>
      <c r="C299" s="2">
        <v>3.0</v>
      </c>
      <c r="D299" s="2">
        <v>3.0</v>
      </c>
      <c r="E299" s="2">
        <v>1.0</v>
      </c>
      <c r="F299" s="2" t="s">
        <v>16</v>
      </c>
      <c r="G299" s="2" t="s">
        <v>44</v>
      </c>
      <c r="H299" s="2">
        <v>4.5</v>
      </c>
      <c r="I299" s="2">
        <v>4.77</v>
      </c>
      <c r="J299" s="2">
        <v>9.27</v>
      </c>
      <c r="M299" s="2">
        <f t="shared" si="42"/>
        <v>0</v>
      </c>
    </row>
    <row r="300" ht="15.75" customHeight="1">
      <c r="A300" s="2">
        <v>299.0</v>
      </c>
      <c r="B300" s="2">
        <v>2016.0</v>
      </c>
      <c r="C300" s="2">
        <v>3.0</v>
      </c>
      <c r="D300" s="2">
        <v>3.0</v>
      </c>
      <c r="E300" s="2">
        <v>2.0</v>
      </c>
      <c r="F300" s="2" t="s">
        <v>16</v>
      </c>
      <c r="G300" s="7" t="s">
        <v>39</v>
      </c>
      <c r="H300" s="2">
        <v>8.4</v>
      </c>
      <c r="I300" s="2">
        <v>9.0</v>
      </c>
      <c r="J300" s="2">
        <v>17.4</v>
      </c>
      <c r="M300" s="2">
        <f t="shared" si="42"/>
        <v>0</v>
      </c>
    </row>
    <row r="301" ht="15.75" customHeight="1">
      <c r="A301" s="2">
        <v>300.0</v>
      </c>
      <c r="B301" s="2">
        <v>2016.0</v>
      </c>
      <c r="C301" s="2">
        <v>3.0</v>
      </c>
      <c r="D301" s="2">
        <v>3.0</v>
      </c>
      <c r="E301" s="2">
        <v>2.0</v>
      </c>
      <c r="F301" s="2" t="s">
        <v>16</v>
      </c>
      <c r="G301" s="2" t="s">
        <v>27</v>
      </c>
      <c r="H301" s="2">
        <v>5.5</v>
      </c>
      <c r="I301" s="2">
        <v>6.1</v>
      </c>
      <c r="J301" s="2">
        <v>11.6</v>
      </c>
      <c r="M301" s="2">
        <f t="shared" si="42"/>
        <v>0</v>
      </c>
    </row>
    <row r="302" ht="15.75" customHeight="1">
      <c r="A302" s="2">
        <v>301.0</v>
      </c>
      <c r="B302" s="2">
        <v>2016.0</v>
      </c>
      <c r="C302" s="2">
        <v>3.0</v>
      </c>
      <c r="D302" s="2">
        <v>3.0</v>
      </c>
      <c r="E302" s="2">
        <v>3.0</v>
      </c>
      <c r="F302" s="2" t="s">
        <v>16</v>
      </c>
      <c r="G302" s="7" t="s">
        <v>31</v>
      </c>
      <c r="H302" s="2">
        <v>8.57</v>
      </c>
      <c r="I302" s="2">
        <v>8.33</v>
      </c>
      <c r="J302" s="2">
        <v>16.9</v>
      </c>
      <c r="M302" s="2">
        <f t="shared" si="42"/>
        <v>0</v>
      </c>
    </row>
    <row r="303" ht="15.75" customHeight="1">
      <c r="A303" s="2">
        <v>302.0</v>
      </c>
      <c r="B303" s="2">
        <v>2016.0</v>
      </c>
      <c r="C303" s="2">
        <v>3.0</v>
      </c>
      <c r="D303" s="2">
        <v>3.0</v>
      </c>
      <c r="E303" s="2">
        <v>3.0</v>
      </c>
      <c r="F303" s="2" t="s">
        <v>16</v>
      </c>
      <c r="G303" s="2" t="s">
        <v>55</v>
      </c>
      <c r="H303" s="2">
        <v>4.93</v>
      </c>
      <c r="I303" s="2">
        <v>4.87</v>
      </c>
      <c r="J303" s="2">
        <v>9.8</v>
      </c>
      <c r="M303" s="2">
        <f t="shared" si="42"/>
        <v>0</v>
      </c>
    </row>
    <row r="304" ht="15.75" customHeight="1">
      <c r="A304" s="2">
        <v>303.0</v>
      </c>
      <c r="B304" s="2">
        <v>2016.0</v>
      </c>
      <c r="C304" s="2">
        <v>3.0</v>
      </c>
      <c r="D304" s="2">
        <v>3.0</v>
      </c>
      <c r="E304" s="2">
        <v>4.0</v>
      </c>
      <c r="F304" s="2" t="s">
        <v>16</v>
      </c>
      <c r="G304" s="7" t="s">
        <v>56</v>
      </c>
      <c r="H304" s="2">
        <v>9.0</v>
      </c>
      <c r="I304" s="2">
        <v>9.1</v>
      </c>
      <c r="J304" s="2">
        <v>18.1</v>
      </c>
      <c r="M304" s="2">
        <f t="shared" si="42"/>
        <v>1</v>
      </c>
    </row>
    <row r="305" ht="15.75" customHeight="1">
      <c r="A305" s="2">
        <v>304.0</v>
      </c>
      <c r="B305" s="2">
        <v>2016.0</v>
      </c>
      <c r="C305" s="2">
        <v>3.0</v>
      </c>
      <c r="D305" s="2">
        <v>3.0</v>
      </c>
      <c r="E305" s="2">
        <v>4.0</v>
      </c>
      <c r="F305" s="2" t="s">
        <v>16</v>
      </c>
      <c r="G305" s="2" t="s">
        <v>62</v>
      </c>
      <c r="H305" s="2">
        <v>6.27</v>
      </c>
      <c r="I305" s="2">
        <v>8.5</v>
      </c>
      <c r="J305" s="2">
        <v>14.77</v>
      </c>
      <c r="M305" s="2">
        <f t="shared" si="42"/>
        <v>0</v>
      </c>
    </row>
    <row r="306" ht="15.75" customHeight="1">
      <c r="A306" s="2">
        <v>305.0</v>
      </c>
      <c r="B306" s="2">
        <v>2016.0</v>
      </c>
      <c r="C306" s="2">
        <v>3.0</v>
      </c>
      <c r="D306" s="2">
        <v>3.0</v>
      </c>
      <c r="E306" s="2">
        <v>5.0</v>
      </c>
      <c r="F306" s="2" t="s">
        <v>16</v>
      </c>
      <c r="G306" s="7" t="s">
        <v>47</v>
      </c>
      <c r="H306" s="2">
        <v>8.0</v>
      </c>
      <c r="I306" s="2">
        <v>7.5</v>
      </c>
      <c r="J306" s="2">
        <v>15.5</v>
      </c>
      <c r="M306" s="2">
        <f t="shared" si="42"/>
        <v>0</v>
      </c>
    </row>
    <row r="307" ht="15.75" customHeight="1">
      <c r="A307" s="2">
        <v>306.0</v>
      </c>
      <c r="B307" s="2">
        <v>2016.0</v>
      </c>
      <c r="C307" s="2">
        <v>3.0</v>
      </c>
      <c r="D307" s="2">
        <v>3.0</v>
      </c>
      <c r="E307" s="2">
        <v>5.0</v>
      </c>
      <c r="F307" s="2" t="s">
        <v>16</v>
      </c>
      <c r="G307" s="2" t="s">
        <v>45</v>
      </c>
      <c r="H307" s="2">
        <v>5.83</v>
      </c>
      <c r="I307" s="2">
        <v>7.07</v>
      </c>
      <c r="J307" s="2">
        <v>12.9</v>
      </c>
      <c r="M307" s="2">
        <f t="shared" si="42"/>
        <v>0</v>
      </c>
    </row>
    <row r="308" ht="15.75" customHeight="1">
      <c r="A308" s="2">
        <v>307.0</v>
      </c>
      <c r="B308" s="2">
        <v>2016.0</v>
      </c>
      <c r="C308" s="2">
        <v>3.0</v>
      </c>
      <c r="D308" s="2">
        <v>3.0</v>
      </c>
      <c r="E308" s="2">
        <v>6.0</v>
      </c>
      <c r="F308" s="2" t="s">
        <v>16</v>
      </c>
      <c r="G308" s="7" t="s">
        <v>66</v>
      </c>
      <c r="H308" s="2">
        <v>7.77</v>
      </c>
      <c r="I308" s="2">
        <v>7.83</v>
      </c>
      <c r="J308" s="2">
        <v>15.6</v>
      </c>
      <c r="M308" s="2">
        <f t="shared" si="42"/>
        <v>0</v>
      </c>
    </row>
    <row r="309" ht="15.75" customHeight="1">
      <c r="A309" s="2">
        <v>308.0</v>
      </c>
      <c r="B309" s="2">
        <v>2016.0</v>
      </c>
      <c r="C309" s="2">
        <v>3.0</v>
      </c>
      <c r="D309" s="2">
        <v>3.0</v>
      </c>
      <c r="E309" s="2">
        <v>6.0</v>
      </c>
      <c r="F309" s="2" t="s">
        <v>16</v>
      </c>
      <c r="G309" s="2" t="s">
        <v>42</v>
      </c>
      <c r="H309" s="2">
        <v>6.83</v>
      </c>
      <c r="I309" s="2">
        <v>8.67</v>
      </c>
      <c r="J309" s="2">
        <v>15.5</v>
      </c>
      <c r="M309" s="2">
        <f t="shared" si="42"/>
        <v>0</v>
      </c>
    </row>
    <row r="310" ht="15.75" customHeight="1">
      <c r="A310" s="2">
        <v>309.0</v>
      </c>
      <c r="B310" s="2">
        <v>2016.0</v>
      </c>
      <c r="C310" s="2">
        <v>3.0</v>
      </c>
      <c r="D310" s="2">
        <v>3.0</v>
      </c>
      <c r="E310" s="2">
        <v>7.0</v>
      </c>
      <c r="F310" s="2" t="s">
        <v>16</v>
      </c>
      <c r="G310" s="7" t="s">
        <v>30</v>
      </c>
      <c r="H310" s="2">
        <v>7.5</v>
      </c>
      <c r="I310" s="2">
        <v>7.17</v>
      </c>
      <c r="J310" s="2">
        <v>14.67</v>
      </c>
      <c r="M310" s="2">
        <f t="shared" si="42"/>
        <v>0</v>
      </c>
    </row>
    <row r="311" ht="15.75" customHeight="1">
      <c r="A311" s="2">
        <v>310.0</v>
      </c>
      <c r="B311" s="2">
        <v>2016.0</v>
      </c>
      <c r="C311" s="2">
        <v>3.0</v>
      </c>
      <c r="D311" s="2">
        <v>3.0</v>
      </c>
      <c r="E311" s="2">
        <v>7.0</v>
      </c>
      <c r="F311" s="2" t="s">
        <v>16</v>
      </c>
      <c r="G311" s="2" t="s">
        <v>29</v>
      </c>
      <c r="H311" s="2">
        <v>8.67</v>
      </c>
      <c r="I311" s="2">
        <v>4.43</v>
      </c>
      <c r="J311" s="2">
        <v>13.1</v>
      </c>
      <c r="M311" s="2">
        <f t="shared" si="42"/>
        <v>0</v>
      </c>
    </row>
    <row r="312" ht="15.75" customHeight="1">
      <c r="A312" s="2">
        <v>311.0</v>
      </c>
      <c r="B312" s="2">
        <v>2016.0</v>
      </c>
      <c r="C312" s="2">
        <v>3.0</v>
      </c>
      <c r="D312" s="2">
        <v>3.0</v>
      </c>
      <c r="E312" s="2">
        <v>8.0</v>
      </c>
      <c r="F312" s="2" t="s">
        <v>16</v>
      </c>
      <c r="G312" s="7" t="s">
        <v>32</v>
      </c>
      <c r="H312" s="2">
        <v>9.83</v>
      </c>
      <c r="I312" s="2">
        <v>6.27</v>
      </c>
      <c r="J312" s="2">
        <v>16.1</v>
      </c>
      <c r="M312" s="2">
        <f t="shared" si="42"/>
        <v>0</v>
      </c>
    </row>
    <row r="313" ht="15.75" customHeight="1">
      <c r="A313" s="2">
        <v>312.0</v>
      </c>
      <c r="B313" s="2">
        <v>2016.0</v>
      </c>
      <c r="C313" s="2">
        <v>3.0</v>
      </c>
      <c r="D313" s="2">
        <v>3.0</v>
      </c>
      <c r="E313" s="2">
        <v>8.0</v>
      </c>
      <c r="F313" s="2" t="s">
        <v>16</v>
      </c>
      <c r="G313" s="2" t="s">
        <v>54</v>
      </c>
      <c r="H313" s="2">
        <v>6.5</v>
      </c>
      <c r="I313" s="2">
        <v>4.7</v>
      </c>
      <c r="J313" s="2">
        <v>11.2</v>
      </c>
      <c r="M313" s="2">
        <f t="shared" si="42"/>
        <v>0</v>
      </c>
    </row>
    <row r="314" ht="15.75" customHeight="1">
      <c r="A314" s="2">
        <v>313.0</v>
      </c>
      <c r="B314" s="2">
        <v>2016.0</v>
      </c>
      <c r="C314" s="2">
        <v>3.0</v>
      </c>
      <c r="D314" s="2">
        <v>3.0</v>
      </c>
      <c r="E314" s="2">
        <v>9.0</v>
      </c>
      <c r="F314" s="2" t="s">
        <v>16</v>
      </c>
      <c r="G314" s="7" t="s">
        <v>28</v>
      </c>
      <c r="H314" s="2">
        <v>9.17</v>
      </c>
      <c r="I314" s="2">
        <v>9.37</v>
      </c>
      <c r="J314" s="2">
        <v>18.54</v>
      </c>
      <c r="M314" s="2">
        <f t="shared" si="42"/>
        <v>0</v>
      </c>
    </row>
    <row r="315" ht="15.75" customHeight="1">
      <c r="A315" s="2">
        <v>314.0</v>
      </c>
      <c r="B315" s="2">
        <v>2016.0</v>
      </c>
      <c r="C315" s="2">
        <v>3.0</v>
      </c>
      <c r="D315" s="2">
        <v>3.0</v>
      </c>
      <c r="E315" s="2">
        <v>9.0</v>
      </c>
      <c r="F315" s="2" t="s">
        <v>16</v>
      </c>
      <c r="G315" s="2" t="s">
        <v>53</v>
      </c>
      <c r="H315" s="2">
        <v>6.33</v>
      </c>
      <c r="I315" s="2">
        <v>7.83</v>
      </c>
      <c r="J315" s="2">
        <v>14.16</v>
      </c>
      <c r="M315" s="2">
        <f t="shared" si="42"/>
        <v>0</v>
      </c>
    </row>
    <row r="316" ht="15.75" customHeight="1">
      <c r="A316" s="2">
        <v>315.0</v>
      </c>
      <c r="B316" s="2">
        <v>2016.0</v>
      </c>
      <c r="C316" s="2">
        <v>3.0</v>
      </c>
      <c r="D316" s="2">
        <v>3.0</v>
      </c>
      <c r="E316" s="2">
        <v>10.0</v>
      </c>
      <c r="F316" s="2" t="s">
        <v>16</v>
      </c>
      <c r="G316" s="7" t="s">
        <v>38</v>
      </c>
      <c r="H316" s="2">
        <v>9.8</v>
      </c>
      <c r="I316" s="2">
        <v>7.93</v>
      </c>
      <c r="J316" s="2">
        <v>17.73</v>
      </c>
      <c r="M316" s="2">
        <f t="shared" si="42"/>
        <v>0</v>
      </c>
    </row>
    <row r="317" ht="15.75" customHeight="1">
      <c r="A317" s="2">
        <v>316.0</v>
      </c>
      <c r="B317" s="2">
        <v>2016.0</v>
      </c>
      <c r="C317" s="2">
        <v>3.0</v>
      </c>
      <c r="D317" s="2">
        <v>3.0</v>
      </c>
      <c r="E317" s="2">
        <v>10.0</v>
      </c>
      <c r="F317" s="2" t="s">
        <v>16</v>
      </c>
      <c r="G317" s="2" t="s">
        <v>50</v>
      </c>
      <c r="H317" s="2">
        <v>7.67</v>
      </c>
      <c r="I317" s="2">
        <v>8.53</v>
      </c>
      <c r="J317" s="2">
        <v>16.2</v>
      </c>
      <c r="M317" s="2">
        <f t="shared" si="42"/>
        <v>0</v>
      </c>
    </row>
    <row r="318" ht="15.75" customHeight="1">
      <c r="A318" s="2">
        <v>317.0</v>
      </c>
      <c r="B318" s="2">
        <v>2016.0</v>
      </c>
      <c r="C318" s="2">
        <v>3.0</v>
      </c>
      <c r="D318" s="2">
        <v>3.0</v>
      </c>
      <c r="E318" s="2">
        <v>11.0</v>
      </c>
      <c r="F318" s="2" t="s">
        <v>16</v>
      </c>
      <c r="G318" s="7" t="s">
        <v>40</v>
      </c>
      <c r="H318" s="2">
        <v>7.77</v>
      </c>
      <c r="I318" s="2">
        <v>8.5</v>
      </c>
      <c r="J318" s="2">
        <v>16.27</v>
      </c>
      <c r="M318" s="2">
        <f t="shared" si="42"/>
        <v>0</v>
      </c>
    </row>
    <row r="319" ht="15.75" customHeight="1">
      <c r="A319" s="2">
        <v>318.0</v>
      </c>
      <c r="B319" s="2">
        <v>2016.0</v>
      </c>
      <c r="C319" s="2">
        <v>3.0</v>
      </c>
      <c r="D319" s="2">
        <v>3.0</v>
      </c>
      <c r="E319" s="2">
        <v>11.0</v>
      </c>
      <c r="F319" s="2" t="s">
        <v>16</v>
      </c>
      <c r="G319" s="2" t="s">
        <v>26</v>
      </c>
      <c r="H319" s="2">
        <v>7.57</v>
      </c>
      <c r="I319" s="2">
        <v>7.97</v>
      </c>
      <c r="J319" s="2">
        <v>15.54</v>
      </c>
      <c r="M319" s="2">
        <f t="shared" si="42"/>
        <v>0</v>
      </c>
    </row>
    <row r="320" ht="15.75" customHeight="1">
      <c r="A320" s="2">
        <v>319.0</v>
      </c>
      <c r="B320" s="2">
        <v>2016.0</v>
      </c>
      <c r="C320" s="2">
        <v>3.0</v>
      </c>
      <c r="D320" s="2">
        <v>3.0</v>
      </c>
      <c r="E320" s="2">
        <v>12.0</v>
      </c>
      <c r="F320" s="2" t="s">
        <v>16</v>
      </c>
      <c r="G320" s="7" t="s">
        <v>17</v>
      </c>
      <c r="H320" s="2">
        <v>5.1</v>
      </c>
      <c r="I320" s="2">
        <v>7.33</v>
      </c>
      <c r="J320" s="2">
        <v>12.43</v>
      </c>
      <c r="M320" s="2">
        <f t="shared" si="42"/>
        <v>0</v>
      </c>
    </row>
    <row r="321" ht="15.75" customHeight="1">
      <c r="A321" s="2">
        <v>320.0</v>
      </c>
      <c r="B321" s="2">
        <v>2016.0</v>
      </c>
      <c r="C321" s="2">
        <v>3.0</v>
      </c>
      <c r="D321" s="2">
        <v>3.0</v>
      </c>
      <c r="E321" s="2">
        <v>12.0</v>
      </c>
      <c r="F321" s="2" t="s">
        <v>16</v>
      </c>
      <c r="G321" s="2" t="s">
        <v>76</v>
      </c>
      <c r="H321" s="2">
        <v>5.33</v>
      </c>
      <c r="I321" s="2">
        <v>2.9</v>
      </c>
      <c r="J321" s="2">
        <v>8.23</v>
      </c>
      <c r="M321" s="2">
        <f t="shared" si="42"/>
        <v>0</v>
      </c>
    </row>
    <row r="322" ht="15.75" customHeight="1">
      <c r="A322" s="2">
        <v>321.0</v>
      </c>
      <c r="B322" s="2">
        <v>2016.0</v>
      </c>
      <c r="C322" s="2">
        <v>3.0</v>
      </c>
      <c r="D322" s="2">
        <v>4.0</v>
      </c>
      <c r="E322" s="2">
        <v>1.0</v>
      </c>
      <c r="F322" s="2" t="s">
        <v>16</v>
      </c>
      <c r="G322" s="7" t="s">
        <v>39</v>
      </c>
      <c r="H322" s="2">
        <v>7.1</v>
      </c>
      <c r="I322" s="2">
        <v>6.0</v>
      </c>
      <c r="J322" s="2">
        <v>13.1</v>
      </c>
      <c r="M322" s="2">
        <f t="shared" si="42"/>
        <v>0</v>
      </c>
    </row>
    <row r="323" ht="15.75" customHeight="1">
      <c r="A323" s="2">
        <v>322.0</v>
      </c>
      <c r="B323" s="2">
        <v>2016.0</v>
      </c>
      <c r="C323" s="2">
        <v>3.0</v>
      </c>
      <c r="D323" s="2">
        <v>4.0</v>
      </c>
      <c r="E323" s="2">
        <v>1.0</v>
      </c>
      <c r="F323" s="2" t="s">
        <v>16</v>
      </c>
      <c r="G323" s="2" t="s">
        <v>34</v>
      </c>
      <c r="H323" s="2">
        <v>5.5</v>
      </c>
      <c r="I323" s="2">
        <v>7.43</v>
      </c>
      <c r="J323" s="2">
        <v>12.93</v>
      </c>
      <c r="M323" s="2">
        <f t="shared" si="42"/>
        <v>0</v>
      </c>
    </row>
    <row r="324" ht="15.75" customHeight="1">
      <c r="A324" s="2">
        <v>323.0</v>
      </c>
      <c r="B324" s="2">
        <v>2016.0</v>
      </c>
      <c r="C324" s="2">
        <v>3.0</v>
      </c>
      <c r="D324" s="2">
        <v>4.0</v>
      </c>
      <c r="E324" s="2">
        <v>1.0</v>
      </c>
      <c r="F324" s="2" t="s">
        <v>16</v>
      </c>
      <c r="G324" s="2" t="s">
        <v>31</v>
      </c>
      <c r="H324" s="2">
        <v>6.5</v>
      </c>
      <c r="I324" s="2">
        <v>5.93</v>
      </c>
      <c r="J324" s="2">
        <v>12.43</v>
      </c>
      <c r="M324" s="2">
        <f t="shared" si="42"/>
        <v>0</v>
      </c>
    </row>
    <row r="325" ht="15.75" customHeight="1">
      <c r="A325" s="2">
        <v>324.0</v>
      </c>
      <c r="B325" s="2">
        <v>2016.0</v>
      </c>
      <c r="C325" s="2">
        <v>3.0</v>
      </c>
      <c r="D325" s="2">
        <v>4.0</v>
      </c>
      <c r="E325" s="2">
        <v>2.0</v>
      </c>
      <c r="F325" s="2" t="s">
        <v>16</v>
      </c>
      <c r="G325" s="7" t="s">
        <v>66</v>
      </c>
      <c r="H325" s="2">
        <v>5.27</v>
      </c>
      <c r="I325" s="2">
        <v>6.7</v>
      </c>
      <c r="J325" s="2">
        <v>11.97</v>
      </c>
      <c r="M325" s="2">
        <f t="shared" si="42"/>
        <v>0</v>
      </c>
    </row>
    <row r="326" ht="15.75" customHeight="1">
      <c r="A326" s="2">
        <v>325.0</v>
      </c>
      <c r="B326" s="2">
        <v>2016.0</v>
      </c>
      <c r="C326" s="2">
        <v>3.0</v>
      </c>
      <c r="D326" s="2">
        <v>4.0</v>
      </c>
      <c r="E326" s="2">
        <v>2.0</v>
      </c>
      <c r="F326" s="2" t="s">
        <v>16</v>
      </c>
      <c r="G326" s="2" t="s">
        <v>47</v>
      </c>
      <c r="H326" s="2">
        <v>7.0</v>
      </c>
      <c r="I326" s="2">
        <v>4.87</v>
      </c>
      <c r="J326" s="2">
        <v>11.87</v>
      </c>
      <c r="M326" s="2">
        <f t="shared" si="42"/>
        <v>0</v>
      </c>
    </row>
    <row r="327" ht="15.75" customHeight="1">
      <c r="A327" s="2">
        <v>326.0</v>
      </c>
      <c r="B327" s="2">
        <v>2016.0</v>
      </c>
      <c r="C327" s="2">
        <v>3.0</v>
      </c>
      <c r="D327" s="2">
        <v>4.0</v>
      </c>
      <c r="E327" s="2">
        <v>2.0</v>
      </c>
      <c r="F327" s="2" t="s">
        <v>16</v>
      </c>
      <c r="G327" s="2" t="s">
        <v>56</v>
      </c>
      <c r="H327" s="2">
        <v>5.83</v>
      </c>
      <c r="I327" s="2">
        <v>5.77</v>
      </c>
      <c r="J327" s="2">
        <v>11.6</v>
      </c>
      <c r="M327" s="2">
        <f t="shared" si="42"/>
        <v>1</v>
      </c>
    </row>
    <row r="328" ht="15.75" customHeight="1">
      <c r="A328" s="2">
        <v>327.0</v>
      </c>
      <c r="B328" s="2">
        <v>2016.0</v>
      </c>
      <c r="C328" s="2">
        <v>3.0</v>
      </c>
      <c r="D328" s="2">
        <v>4.0</v>
      </c>
      <c r="E328" s="2">
        <v>3.0</v>
      </c>
      <c r="F328" s="2" t="s">
        <v>16</v>
      </c>
      <c r="G328" s="7" t="s">
        <v>32</v>
      </c>
      <c r="H328" s="2">
        <v>7.33</v>
      </c>
      <c r="I328" s="2">
        <v>6.87</v>
      </c>
      <c r="J328" s="2">
        <v>14.2</v>
      </c>
      <c r="M328" s="2">
        <f t="shared" si="42"/>
        <v>0</v>
      </c>
    </row>
    <row r="329" ht="15.75" customHeight="1">
      <c r="A329" s="2">
        <v>328.0</v>
      </c>
      <c r="B329" s="2">
        <v>2016.0</v>
      </c>
      <c r="C329" s="2">
        <v>3.0</v>
      </c>
      <c r="D329" s="2">
        <v>4.0</v>
      </c>
      <c r="E329" s="2">
        <v>3.0</v>
      </c>
      <c r="F329" s="2" t="s">
        <v>16</v>
      </c>
      <c r="G329" s="2" t="s">
        <v>30</v>
      </c>
      <c r="H329" s="2">
        <v>4.0</v>
      </c>
      <c r="I329" s="2">
        <v>8.0</v>
      </c>
      <c r="J329" s="2">
        <v>12.0</v>
      </c>
      <c r="M329" s="2">
        <f t="shared" si="42"/>
        <v>0</v>
      </c>
    </row>
    <row r="330" ht="15.75" customHeight="1">
      <c r="A330" s="2">
        <v>329.0</v>
      </c>
      <c r="B330" s="2">
        <v>2016.0</v>
      </c>
      <c r="C330" s="2">
        <v>3.0</v>
      </c>
      <c r="D330" s="2">
        <v>4.0</v>
      </c>
      <c r="E330" s="2">
        <v>3.0</v>
      </c>
      <c r="F330" s="2" t="s">
        <v>16</v>
      </c>
      <c r="G330" s="2" t="s">
        <v>28</v>
      </c>
      <c r="H330" s="2">
        <v>7.6</v>
      </c>
      <c r="I330" s="2">
        <v>4.4</v>
      </c>
      <c r="J330" s="2">
        <v>12.0</v>
      </c>
      <c r="M330" s="2">
        <f t="shared" si="42"/>
        <v>0</v>
      </c>
    </row>
    <row r="331" ht="15.75" customHeight="1">
      <c r="A331" s="2">
        <v>330.0</v>
      </c>
      <c r="B331" s="2">
        <v>2016.0</v>
      </c>
      <c r="C331" s="2">
        <v>3.0</v>
      </c>
      <c r="D331" s="2">
        <v>4.0</v>
      </c>
      <c r="E331" s="2">
        <v>4.0</v>
      </c>
      <c r="F331" s="2" t="s">
        <v>16</v>
      </c>
      <c r="G331" s="7" t="s">
        <v>38</v>
      </c>
      <c r="H331" s="2">
        <v>5.5</v>
      </c>
      <c r="I331" s="2">
        <v>8.67</v>
      </c>
      <c r="J331" s="2">
        <v>14.17</v>
      </c>
      <c r="M331" s="2">
        <f t="shared" si="42"/>
        <v>0</v>
      </c>
    </row>
    <row r="332" ht="15.75" customHeight="1">
      <c r="A332" s="2">
        <v>331.0</v>
      </c>
      <c r="B332" s="2">
        <v>2016.0</v>
      </c>
      <c r="C332" s="2">
        <v>3.0</v>
      </c>
      <c r="D332" s="2">
        <v>4.0</v>
      </c>
      <c r="E332" s="2">
        <v>4.0</v>
      </c>
      <c r="F332" s="2" t="s">
        <v>16</v>
      </c>
      <c r="G332" s="2" t="s">
        <v>40</v>
      </c>
      <c r="H332" s="2">
        <v>7.67</v>
      </c>
      <c r="I332" s="2">
        <v>4.9</v>
      </c>
      <c r="J332" s="2">
        <v>12.57</v>
      </c>
      <c r="M332" s="2">
        <f t="shared" si="42"/>
        <v>0</v>
      </c>
    </row>
    <row r="333" ht="15.75" customHeight="1">
      <c r="A333" s="2">
        <v>332.0</v>
      </c>
      <c r="B333" s="2">
        <v>2016.0</v>
      </c>
      <c r="C333" s="2">
        <v>3.0</v>
      </c>
      <c r="D333" s="2">
        <v>4.0</v>
      </c>
      <c r="E333" s="2">
        <v>4.0</v>
      </c>
      <c r="F333" s="2" t="s">
        <v>16</v>
      </c>
      <c r="G333" s="2" t="s">
        <v>17</v>
      </c>
      <c r="H333" s="2">
        <v>5.73</v>
      </c>
      <c r="I333" s="2">
        <v>6.83</v>
      </c>
      <c r="J333" s="2">
        <v>12.56</v>
      </c>
      <c r="M333" s="2">
        <f t="shared" si="42"/>
        <v>0</v>
      </c>
    </row>
    <row r="334" ht="15.75" customHeight="1">
      <c r="A334" s="2">
        <v>333.0</v>
      </c>
      <c r="B334" s="2">
        <v>2016.0</v>
      </c>
      <c r="C334" s="2">
        <v>3.0</v>
      </c>
      <c r="D334" s="2">
        <v>5.0</v>
      </c>
      <c r="E334" s="2">
        <v>1.0</v>
      </c>
      <c r="F334" s="2" t="s">
        <v>16</v>
      </c>
      <c r="G334" s="7" t="s">
        <v>56</v>
      </c>
      <c r="H334" s="2">
        <v>7.6</v>
      </c>
      <c r="I334" s="2">
        <v>8.77</v>
      </c>
      <c r="J334" s="2">
        <v>16.37</v>
      </c>
      <c r="M334" s="2">
        <f t="shared" si="42"/>
        <v>1</v>
      </c>
    </row>
    <row r="335" ht="15.75" customHeight="1">
      <c r="A335" s="2">
        <v>334.0</v>
      </c>
      <c r="B335" s="2">
        <v>2016.0</v>
      </c>
      <c r="C335" s="2">
        <v>3.0</v>
      </c>
      <c r="D335" s="2">
        <v>5.0</v>
      </c>
      <c r="E335" s="2">
        <v>1.0</v>
      </c>
      <c r="F335" s="2" t="s">
        <v>16</v>
      </c>
      <c r="G335" s="2" t="s">
        <v>34</v>
      </c>
      <c r="H335" s="2">
        <v>5.83</v>
      </c>
      <c r="I335" s="2">
        <v>3.0</v>
      </c>
      <c r="J335" s="2">
        <v>8.83</v>
      </c>
      <c r="M335" s="2">
        <f t="shared" si="42"/>
        <v>0</v>
      </c>
    </row>
    <row r="336" ht="15.75" customHeight="1">
      <c r="A336" s="2">
        <v>335.0</v>
      </c>
      <c r="B336" s="2">
        <v>2016.0</v>
      </c>
      <c r="C336" s="2">
        <v>3.0</v>
      </c>
      <c r="D336" s="2">
        <v>5.0</v>
      </c>
      <c r="E336" s="2">
        <v>2.0</v>
      </c>
      <c r="F336" s="2" t="s">
        <v>16</v>
      </c>
      <c r="G336" s="7" t="s">
        <v>31</v>
      </c>
      <c r="H336" s="2">
        <v>6.17</v>
      </c>
      <c r="I336" s="2">
        <v>8.0</v>
      </c>
      <c r="J336" s="2">
        <v>14.17</v>
      </c>
      <c r="M336" s="2">
        <f t="shared" si="42"/>
        <v>0</v>
      </c>
    </row>
    <row r="337" ht="15.75" customHeight="1">
      <c r="A337" s="2">
        <v>336.0</v>
      </c>
      <c r="B337" s="2">
        <v>2016.0</v>
      </c>
      <c r="C337" s="2">
        <v>3.0</v>
      </c>
      <c r="D337" s="2">
        <v>5.0</v>
      </c>
      <c r="E337" s="2">
        <v>2.0</v>
      </c>
      <c r="F337" s="2" t="s">
        <v>16</v>
      </c>
      <c r="G337" s="2" t="s">
        <v>47</v>
      </c>
      <c r="H337" s="2">
        <v>5.33</v>
      </c>
      <c r="I337" s="2">
        <v>4.93</v>
      </c>
      <c r="J337" s="2">
        <v>10.26</v>
      </c>
      <c r="M337" s="2">
        <f t="shared" si="42"/>
        <v>0</v>
      </c>
    </row>
    <row r="338" ht="15.75" customHeight="1">
      <c r="A338" s="2">
        <v>337.0</v>
      </c>
      <c r="B338" s="2">
        <v>2016.0</v>
      </c>
      <c r="C338" s="2">
        <v>3.0</v>
      </c>
      <c r="D338" s="2">
        <v>5.0</v>
      </c>
      <c r="E338" s="2">
        <v>3.0</v>
      </c>
      <c r="F338" s="2" t="s">
        <v>16</v>
      </c>
      <c r="G338" s="7" t="s">
        <v>17</v>
      </c>
      <c r="H338" s="2">
        <v>8.33</v>
      </c>
      <c r="I338" s="2">
        <v>7.6</v>
      </c>
      <c r="J338" s="2">
        <v>15.93</v>
      </c>
      <c r="M338" s="2">
        <f t="shared" si="42"/>
        <v>0</v>
      </c>
    </row>
    <row r="339" ht="15.75" customHeight="1">
      <c r="A339" s="2">
        <v>338.0</v>
      </c>
      <c r="B339" s="2">
        <v>2016.0</v>
      </c>
      <c r="C339" s="2">
        <v>3.0</v>
      </c>
      <c r="D339" s="2">
        <v>5.0</v>
      </c>
      <c r="E339" s="2">
        <v>3.0</v>
      </c>
      <c r="F339" s="2" t="s">
        <v>16</v>
      </c>
      <c r="G339" s="2" t="s">
        <v>30</v>
      </c>
      <c r="H339" s="2">
        <v>6.67</v>
      </c>
      <c r="I339" s="2">
        <v>6.5</v>
      </c>
      <c r="J339" s="2">
        <v>13.17</v>
      </c>
      <c r="M339" s="2">
        <f t="shared" si="42"/>
        <v>0</v>
      </c>
    </row>
    <row r="340" ht="15.75" customHeight="1">
      <c r="A340" s="2">
        <v>339.0</v>
      </c>
      <c r="B340" s="2">
        <v>2016.0</v>
      </c>
      <c r="C340" s="2">
        <v>3.0</v>
      </c>
      <c r="D340" s="2">
        <v>5.0</v>
      </c>
      <c r="E340" s="2">
        <v>4.0</v>
      </c>
      <c r="F340" s="2" t="s">
        <v>16</v>
      </c>
      <c r="G340" s="7" t="s">
        <v>40</v>
      </c>
      <c r="H340" s="2">
        <v>6.1</v>
      </c>
      <c r="I340" s="2">
        <v>6.93</v>
      </c>
      <c r="J340" s="2">
        <v>13.03</v>
      </c>
      <c r="M340" s="2">
        <f t="shared" si="42"/>
        <v>0</v>
      </c>
    </row>
    <row r="341" ht="15.75" customHeight="1">
      <c r="A341" s="2">
        <v>340.0</v>
      </c>
      <c r="B341" s="2">
        <v>2016.0</v>
      </c>
      <c r="C341" s="2">
        <v>3.0</v>
      </c>
      <c r="D341" s="2">
        <v>5.0</v>
      </c>
      <c r="E341" s="2">
        <v>4.0</v>
      </c>
      <c r="F341" s="2" t="s">
        <v>16</v>
      </c>
      <c r="G341" s="2" t="s">
        <v>28</v>
      </c>
      <c r="H341" s="2">
        <v>4.83</v>
      </c>
      <c r="I341" s="2">
        <v>6.0</v>
      </c>
      <c r="J341" s="2">
        <v>10.83</v>
      </c>
      <c r="M341" s="2">
        <f t="shared" si="42"/>
        <v>0</v>
      </c>
    </row>
    <row r="342" ht="15.75" customHeight="1">
      <c r="A342" s="2">
        <v>341.0</v>
      </c>
      <c r="B342" s="2">
        <v>2016.0</v>
      </c>
      <c r="C342" s="2">
        <v>3.0</v>
      </c>
      <c r="D342" s="2">
        <v>6.0</v>
      </c>
      <c r="E342" s="2">
        <v>1.0</v>
      </c>
      <c r="F342" s="2" t="s">
        <v>16</v>
      </c>
      <c r="G342" s="7" t="s">
        <v>39</v>
      </c>
      <c r="H342" s="2">
        <v>8.0</v>
      </c>
      <c r="I342" s="2">
        <v>7.83</v>
      </c>
      <c r="J342" s="2">
        <v>15.83</v>
      </c>
      <c r="M342" s="2">
        <f t="shared" si="42"/>
        <v>0</v>
      </c>
    </row>
    <row r="343" ht="15.75" customHeight="1">
      <c r="A343" s="2">
        <v>342.0</v>
      </c>
      <c r="B343" s="2">
        <v>2016.0</v>
      </c>
      <c r="C343" s="2">
        <v>3.0</v>
      </c>
      <c r="D343" s="2">
        <v>6.0</v>
      </c>
      <c r="E343" s="2">
        <v>1.0</v>
      </c>
      <c r="F343" s="2" t="s">
        <v>16</v>
      </c>
      <c r="G343" s="2" t="s">
        <v>56</v>
      </c>
      <c r="H343" s="2">
        <v>6.67</v>
      </c>
      <c r="I343" s="2">
        <v>7.57</v>
      </c>
      <c r="J343" s="2">
        <v>14.24</v>
      </c>
      <c r="M343" s="2">
        <f t="shared" si="42"/>
        <v>1</v>
      </c>
    </row>
    <row r="344" ht="15.75" customHeight="1">
      <c r="A344" s="2">
        <v>343.0</v>
      </c>
      <c r="B344" s="2">
        <v>2016.0</v>
      </c>
      <c r="C344" s="2">
        <v>3.0</v>
      </c>
      <c r="D344" s="2">
        <v>6.0</v>
      </c>
      <c r="E344" s="2">
        <v>2.0</v>
      </c>
      <c r="F344" s="2" t="s">
        <v>16</v>
      </c>
      <c r="G344" s="7" t="s">
        <v>31</v>
      </c>
      <c r="H344" s="2">
        <v>8.67</v>
      </c>
      <c r="I344" s="2">
        <v>9.5</v>
      </c>
      <c r="J344" s="2">
        <v>18.17</v>
      </c>
      <c r="M344" s="2">
        <f t="shared" si="42"/>
        <v>0</v>
      </c>
    </row>
    <row r="345" ht="15.75" customHeight="1">
      <c r="A345" s="2">
        <v>344.0</v>
      </c>
      <c r="B345" s="2">
        <v>2016.0</v>
      </c>
      <c r="C345" s="2">
        <v>3.0</v>
      </c>
      <c r="D345" s="2">
        <v>6.0</v>
      </c>
      <c r="E345" s="2">
        <v>2.0</v>
      </c>
      <c r="F345" s="2" t="s">
        <v>16</v>
      </c>
      <c r="G345" s="2" t="s">
        <v>66</v>
      </c>
      <c r="H345" s="2">
        <v>7.6</v>
      </c>
      <c r="I345" s="2">
        <v>5.5</v>
      </c>
      <c r="J345" s="2">
        <v>13.1</v>
      </c>
      <c r="M345" s="2">
        <f t="shared" si="42"/>
        <v>0</v>
      </c>
    </row>
    <row r="346" ht="15.75" customHeight="1">
      <c r="A346" s="2">
        <v>345.0</v>
      </c>
      <c r="B346" s="2">
        <v>2016.0</v>
      </c>
      <c r="C346" s="2">
        <v>3.0</v>
      </c>
      <c r="D346" s="2">
        <v>6.0</v>
      </c>
      <c r="E346" s="2">
        <v>3.0</v>
      </c>
      <c r="F346" s="2" t="s">
        <v>16</v>
      </c>
      <c r="G346" s="7" t="s">
        <v>17</v>
      </c>
      <c r="H346" s="2">
        <v>8.83</v>
      </c>
      <c r="I346" s="2">
        <v>9.13</v>
      </c>
      <c r="J346" s="2">
        <v>17.96</v>
      </c>
      <c r="M346" s="2">
        <f t="shared" si="42"/>
        <v>0</v>
      </c>
    </row>
    <row r="347" ht="15.75" customHeight="1">
      <c r="A347" s="2">
        <v>346.0</v>
      </c>
      <c r="B347" s="2">
        <v>2016.0</v>
      </c>
      <c r="C347" s="2">
        <v>3.0</v>
      </c>
      <c r="D347" s="2">
        <v>6.0</v>
      </c>
      <c r="E347" s="2">
        <v>3.0</v>
      </c>
      <c r="F347" s="2" t="s">
        <v>16</v>
      </c>
      <c r="G347" s="2" t="s">
        <v>32</v>
      </c>
      <c r="H347" s="2">
        <v>5.67</v>
      </c>
      <c r="I347" s="2">
        <v>6.83</v>
      </c>
      <c r="J347" s="2">
        <v>12.5</v>
      </c>
      <c r="M347" s="2">
        <f t="shared" si="42"/>
        <v>0</v>
      </c>
    </row>
    <row r="348" ht="15.75" customHeight="1">
      <c r="A348" s="2">
        <v>347.0</v>
      </c>
      <c r="B348" s="2">
        <v>2016.0</v>
      </c>
      <c r="C348" s="2">
        <v>3.0</v>
      </c>
      <c r="D348" s="2">
        <v>6.0</v>
      </c>
      <c r="E348" s="2">
        <v>4.0</v>
      </c>
      <c r="F348" s="2" t="s">
        <v>16</v>
      </c>
      <c r="G348" s="7" t="s">
        <v>38</v>
      </c>
      <c r="H348" s="2">
        <v>7.0</v>
      </c>
      <c r="I348" s="2">
        <v>5.5</v>
      </c>
      <c r="J348" s="2">
        <v>12.5</v>
      </c>
      <c r="M348" s="2">
        <f t="shared" si="42"/>
        <v>0</v>
      </c>
    </row>
    <row r="349" ht="15.75" customHeight="1">
      <c r="A349" s="2">
        <v>348.0</v>
      </c>
      <c r="B349" s="2">
        <v>2016.0</v>
      </c>
      <c r="C349" s="2">
        <v>3.0</v>
      </c>
      <c r="D349" s="2">
        <v>6.0</v>
      </c>
      <c r="E349" s="2">
        <v>4.0</v>
      </c>
      <c r="F349" s="2" t="s">
        <v>16</v>
      </c>
      <c r="G349" s="2" t="s">
        <v>40</v>
      </c>
      <c r="H349" s="2">
        <v>3.5</v>
      </c>
      <c r="I349" s="2">
        <v>6.43</v>
      </c>
      <c r="J349" s="2">
        <v>9.93</v>
      </c>
      <c r="M349" s="2">
        <f t="shared" si="42"/>
        <v>0</v>
      </c>
    </row>
    <row r="350" ht="15.75" customHeight="1">
      <c r="A350" s="2">
        <v>349.0</v>
      </c>
      <c r="B350" s="2">
        <v>2016.0</v>
      </c>
      <c r="C350" s="2">
        <v>3.0</v>
      </c>
      <c r="D350" s="2">
        <v>7.0</v>
      </c>
      <c r="E350" s="2">
        <v>1.0</v>
      </c>
      <c r="F350" s="2" t="s">
        <v>16</v>
      </c>
      <c r="G350" s="7" t="s">
        <v>31</v>
      </c>
      <c r="H350" s="2">
        <v>7.67</v>
      </c>
      <c r="I350" s="2">
        <v>8.93</v>
      </c>
      <c r="J350" s="2">
        <v>16.6</v>
      </c>
      <c r="M350" s="2">
        <f t="shared" si="42"/>
        <v>0</v>
      </c>
    </row>
    <row r="351" ht="15.75" customHeight="1">
      <c r="A351" s="2">
        <v>350.0</v>
      </c>
      <c r="B351" s="2">
        <v>2016.0</v>
      </c>
      <c r="C351" s="2">
        <v>3.0</v>
      </c>
      <c r="D351" s="2">
        <v>7.0</v>
      </c>
      <c r="E351" s="2">
        <v>1.0</v>
      </c>
      <c r="F351" s="2" t="s">
        <v>16</v>
      </c>
      <c r="G351" s="2" t="s">
        <v>39</v>
      </c>
      <c r="H351" s="2">
        <v>7.27</v>
      </c>
      <c r="I351" s="2">
        <v>8.23</v>
      </c>
      <c r="J351" s="2">
        <v>15.5</v>
      </c>
      <c r="M351" s="2">
        <f t="shared" si="42"/>
        <v>0</v>
      </c>
    </row>
    <row r="352" ht="15.75" customHeight="1">
      <c r="A352" s="2">
        <v>351.0</v>
      </c>
      <c r="B352" s="2">
        <v>2016.0</v>
      </c>
      <c r="C352" s="2">
        <v>3.0</v>
      </c>
      <c r="D352" s="2">
        <v>7.0</v>
      </c>
      <c r="E352" s="2">
        <v>2.0</v>
      </c>
      <c r="F352" s="2" t="s">
        <v>16</v>
      </c>
      <c r="G352" s="7" t="s">
        <v>38</v>
      </c>
      <c r="H352" s="2">
        <v>7.17</v>
      </c>
      <c r="I352" s="2">
        <v>9.1</v>
      </c>
      <c r="J352" s="2">
        <v>16.27</v>
      </c>
      <c r="M352" s="2">
        <f t="shared" si="42"/>
        <v>0</v>
      </c>
    </row>
    <row r="353" ht="15.75" customHeight="1">
      <c r="A353" s="2">
        <v>352.0</v>
      </c>
      <c r="B353" s="2">
        <v>2016.0</v>
      </c>
      <c r="C353" s="2">
        <v>3.0</v>
      </c>
      <c r="D353" s="2">
        <v>7.0</v>
      </c>
      <c r="E353" s="2">
        <v>2.0</v>
      </c>
      <c r="F353" s="2" t="s">
        <v>16</v>
      </c>
      <c r="G353" s="2" t="s">
        <v>17</v>
      </c>
      <c r="H353" s="2">
        <v>6.77</v>
      </c>
      <c r="I353" s="2">
        <v>6.4</v>
      </c>
      <c r="J353" s="2">
        <v>13.17</v>
      </c>
      <c r="M353" s="2">
        <f t="shared" si="42"/>
        <v>0</v>
      </c>
    </row>
    <row r="354" ht="15.75" customHeight="1">
      <c r="A354" s="2">
        <v>353.0</v>
      </c>
      <c r="B354" s="2">
        <v>2016.0</v>
      </c>
      <c r="C354" s="2">
        <v>3.0</v>
      </c>
      <c r="D354" s="2">
        <v>8.0</v>
      </c>
      <c r="E354" s="2">
        <v>1.0</v>
      </c>
      <c r="F354" s="2" t="s">
        <v>16</v>
      </c>
      <c r="G354" s="7" t="s">
        <v>38</v>
      </c>
      <c r="H354" s="2">
        <v>9.1</v>
      </c>
      <c r="I354" s="2">
        <v>8.3</v>
      </c>
      <c r="J354" s="2">
        <v>17.4</v>
      </c>
      <c r="M354" s="2">
        <f t="shared" si="42"/>
        <v>0</v>
      </c>
    </row>
    <row r="355" ht="15.75" customHeight="1">
      <c r="A355" s="2">
        <v>354.0</v>
      </c>
      <c r="B355" s="2">
        <v>2016.0</v>
      </c>
      <c r="C355" s="2">
        <v>3.0</v>
      </c>
      <c r="D355" s="2">
        <v>8.0</v>
      </c>
      <c r="E355" s="2">
        <v>1.0</v>
      </c>
      <c r="F355" s="2" t="s">
        <v>16</v>
      </c>
      <c r="G355" s="2" t="s">
        <v>31</v>
      </c>
      <c r="H355" s="2">
        <v>8.67</v>
      </c>
      <c r="I355" s="2">
        <v>8.0</v>
      </c>
      <c r="J355" s="2">
        <v>16.67</v>
      </c>
    </row>
    <row r="356" ht="15.75" customHeight="1">
      <c r="A356" s="2">
        <v>355.0</v>
      </c>
      <c r="B356" s="2">
        <v>2016.0</v>
      </c>
      <c r="C356" s="2">
        <v>4.0</v>
      </c>
      <c r="D356" s="2">
        <v>1.0</v>
      </c>
      <c r="E356" s="2">
        <v>1.0</v>
      </c>
      <c r="F356" s="2" t="s">
        <v>16</v>
      </c>
      <c r="G356" s="8" t="s">
        <v>33</v>
      </c>
      <c r="H356" s="2">
        <v>8.0</v>
      </c>
      <c r="I356" s="2">
        <v>5.77</v>
      </c>
      <c r="J356" s="2">
        <v>13.77</v>
      </c>
      <c r="M356" s="2">
        <f t="shared" ref="M356:M473" si="43">IF(G356="Bino Lopes", 1, 0)</f>
        <v>0</v>
      </c>
    </row>
    <row r="357" ht="15.75" customHeight="1">
      <c r="A357" s="2">
        <v>356.0</v>
      </c>
      <c r="B357" s="2">
        <v>2016.0</v>
      </c>
      <c r="C357" s="2">
        <v>4.0</v>
      </c>
      <c r="D357" s="2">
        <v>1.0</v>
      </c>
      <c r="E357" s="2">
        <v>1.0</v>
      </c>
      <c r="F357" s="2" t="s">
        <v>16</v>
      </c>
      <c r="G357" s="2" t="s">
        <v>53</v>
      </c>
      <c r="H357" s="2">
        <v>5.5</v>
      </c>
      <c r="I357" s="2">
        <v>6.1</v>
      </c>
      <c r="J357" s="2">
        <v>11.6</v>
      </c>
      <c r="M357" s="2">
        <f t="shared" si="43"/>
        <v>0</v>
      </c>
    </row>
    <row r="358" ht="15.75" customHeight="1">
      <c r="A358" s="2">
        <v>357.0</v>
      </c>
      <c r="B358" s="2">
        <v>2016.0</v>
      </c>
      <c r="C358" s="2">
        <v>4.0</v>
      </c>
      <c r="D358" s="2">
        <v>1.0</v>
      </c>
      <c r="E358" s="2">
        <v>1.0</v>
      </c>
      <c r="F358" s="2" t="s">
        <v>16</v>
      </c>
      <c r="G358" s="2" t="s">
        <v>70</v>
      </c>
      <c r="H358" s="2">
        <v>5.17</v>
      </c>
      <c r="I358" s="2">
        <v>6.13</v>
      </c>
      <c r="J358" s="2">
        <v>11.3</v>
      </c>
      <c r="M358" s="2">
        <f t="shared" si="43"/>
        <v>0</v>
      </c>
    </row>
    <row r="359" ht="15.75" customHeight="1">
      <c r="A359" s="2">
        <v>358.0</v>
      </c>
      <c r="B359" s="2">
        <v>2016.0</v>
      </c>
      <c r="C359" s="2">
        <v>4.0</v>
      </c>
      <c r="D359" s="2">
        <v>1.0</v>
      </c>
      <c r="E359" s="2">
        <v>2.0</v>
      </c>
      <c r="F359" s="2" t="s">
        <v>16</v>
      </c>
      <c r="G359" s="8" t="s">
        <v>66</v>
      </c>
      <c r="H359" s="2">
        <v>7.6</v>
      </c>
      <c r="I359" s="2">
        <v>6.7</v>
      </c>
      <c r="J359" s="2">
        <v>14.3</v>
      </c>
      <c r="M359" s="2">
        <f t="shared" si="43"/>
        <v>0</v>
      </c>
    </row>
    <row r="360" ht="15.75" customHeight="1">
      <c r="A360" s="2">
        <v>359.0</v>
      </c>
      <c r="B360" s="2">
        <v>2016.0</v>
      </c>
      <c r="C360" s="2">
        <v>4.0</v>
      </c>
      <c r="D360" s="2">
        <v>1.0</v>
      </c>
      <c r="E360" s="2">
        <v>2.0</v>
      </c>
      <c r="F360" s="2" t="s">
        <v>16</v>
      </c>
      <c r="G360" s="2" t="s">
        <v>36</v>
      </c>
      <c r="H360" s="2">
        <v>5.83</v>
      </c>
      <c r="I360" s="2">
        <v>7.1</v>
      </c>
      <c r="J360" s="2">
        <v>12.93</v>
      </c>
      <c r="M360" s="2">
        <f t="shared" si="43"/>
        <v>0</v>
      </c>
    </row>
    <row r="361" ht="15.75" customHeight="1">
      <c r="A361" s="2">
        <v>360.0</v>
      </c>
      <c r="B361" s="2">
        <v>2016.0</v>
      </c>
      <c r="C361" s="2">
        <v>4.0</v>
      </c>
      <c r="D361" s="2">
        <v>1.0</v>
      </c>
      <c r="E361" s="2">
        <v>2.0</v>
      </c>
      <c r="F361" s="2" t="s">
        <v>16</v>
      </c>
      <c r="G361" s="2" t="s">
        <v>30</v>
      </c>
      <c r="H361" s="2">
        <v>5.33</v>
      </c>
      <c r="I361" s="2">
        <v>6.47</v>
      </c>
      <c r="J361" s="2">
        <v>11.8</v>
      </c>
      <c r="M361" s="2">
        <f t="shared" si="43"/>
        <v>0</v>
      </c>
    </row>
    <row r="362" ht="15.75" customHeight="1">
      <c r="A362" s="2">
        <v>361.0</v>
      </c>
      <c r="B362" s="2">
        <v>2016.0</v>
      </c>
      <c r="C362" s="2">
        <v>4.0</v>
      </c>
      <c r="D362" s="2">
        <v>1.0</v>
      </c>
      <c r="E362" s="2">
        <v>3.0</v>
      </c>
      <c r="F362" s="2" t="s">
        <v>16</v>
      </c>
      <c r="G362" s="8" t="s">
        <v>51</v>
      </c>
      <c r="H362" s="2">
        <v>6.17</v>
      </c>
      <c r="I362" s="2">
        <v>5.83</v>
      </c>
      <c r="J362" s="2">
        <v>12.0</v>
      </c>
      <c r="M362" s="2">
        <f t="shared" si="43"/>
        <v>0</v>
      </c>
    </row>
    <row r="363" ht="15.75" customHeight="1">
      <c r="A363" s="2">
        <v>362.0</v>
      </c>
      <c r="B363" s="2">
        <v>2016.0</v>
      </c>
      <c r="C363" s="2">
        <v>4.0</v>
      </c>
      <c r="D363" s="2">
        <v>1.0</v>
      </c>
      <c r="E363" s="2">
        <v>3.0</v>
      </c>
      <c r="F363" s="2" t="s">
        <v>16</v>
      </c>
      <c r="G363" s="2" t="s">
        <v>31</v>
      </c>
      <c r="H363" s="2">
        <v>4.17</v>
      </c>
      <c r="I363" s="2">
        <v>5.07</v>
      </c>
      <c r="J363" s="2">
        <v>9.24</v>
      </c>
      <c r="M363" s="2">
        <f t="shared" si="43"/>
        <v>0</v>
      </c>
    </row>
    <row r="364" ht="15.75" customHeight="1">
      <c r="A364" s="2">
        <v>363.0</v>
      </c>
      <c r="B364" s="2">
        <v>2016.0</v>
      </c>
      <c r="C364" s="2">
        <v>4.0</v>
      </c>
      <c r="D364" s="2">
        <v>1.0</v>
      </c>
      <c r="E364" s="2">
        <v>3.0</v>
      </c>
      <c r="F364" s="2" t="s">
        <v>16</v>
      </c>
      <c r="G364" s="2" t="s">
        <v>78</v>
      </c>
      <c r="H364" s="2">
        <v>3.33</v>
      </c>
      <c r="I364" s="2">
        <v>4.1</v>
      </c>
      <c r="J364" s="2">
        <v>7.43</v>
      </c>
      <c r="M364" s="2">
        <f t="shared" si="43"/>
        <v>0</v>
      </c>
    </row>
    <row r="365" ht="15.75" customHeight="1">
      <c r="A365" s="2">
        <v>364.0</v>
      </c>
      <c r="B365" s="2">
        <v>2016.0</v>
      </c>
      <c r="C365" s="2">
        <v>4.0</v>
      </c>
      <c r="D365" s="2">
        <v>1.0</v>
      </c>
      <c r="E365" s="2">
        <v>4.0</v>
      </c>
      <c r="F365" s="2" t="s">
        <v>16</v>
      </c>
      <c r="G365" s="8" t="s">
        <v>17</v>
      </c>
      <c r="H365" s="2">
        <v>9.0</v>
      </c>
      <c r="I365" s="2">
        <v>7.5</v>
      </c>
      <c r="J365" s="2">
        <v>16.5</v>
      </c>
      <c r="M365" s="2">
        <f t="shared" si="43"/>
        <v>0</v>
      </c>
    </row>
    <row r="366" ht="15.75" customHeight="1">
      <c r="A366" s="2">
        <v>365.0</v>
      </c>
      <c r="B366" s="2">
        <v>2016.0</v>
      </c>
      <c r="C366" s="2">
        <v>4.0</v>
      </c>
      <c r="D366" s="2">
        <v>1.0</v>
      </c>
      <c r="E366" s="2">
        <v>4.0</v>
      </c>
      <c r="F366" s="2" t="s">
        <v>16</v>
      </c>
      <c r="G366" s="2" t="s">
        <v>55</v>
      </c>
      <c r="H366" s="2">
        <v>2.43</v>
      </c>
      <c r="I366" s="2">
        <v>8.43</v>
      </c>
      <c r="J366" s="2">
        <v>10.86</v>
      </c>
      <c r="M366" s="2">
        <f t="shared" si="43"/>
        <v>0</v>
      </c>
    </row>
    <row r="367" ht="15.75" customHeight="1">
      <c r="A367" s="2">
        <v>366.0</v>
      </c>
      <c r="B367" s="2">
        <v>2016.0</v>
      </c>
      <c r="C367" s="2">
        <v>4.0</v>
      </c>
      <c r="D367" s="2">
        <v>1.0</v>
      </c>
      <c r="E367" s="2">
        <v>4.0</v>
      </c>
      <c r="F367" s="2" t="s">
        <v>16</v>
      </c>
      <c r="G367" s="2" t="s">
        <v>79</v>
      </c>
      <c r="H367" s="2">
        <v>3.83</v>
      </c>
      <c r="I367" s="2">
        <v>4.83</v>
      </c>
      <c r="J367" s="2">
        <v>8.66</v>
      </c>
      <c r="M367" s="2">
        <f t="shared" si="43"/>
        <v>0</v>
      </c>
    </row>
    <row r="368" ht="15.75" customHeight="1">
      <c r="A368" s="2">
        <v>367.0</v>
      </c>
      <c r="B368" s="2">
        <v>2016.0</v>
      </c>
      <c r="C368" s="2">
        <v>4.0</v>
      </c>
      <c r="D368" s="2">
        <v>1.0</v>
      </c>
      <c r="E368" s="2">
        <v>5.0</v>
      </c>
      <c r="F368" s="2" t="s">
        <v>16</v>
      </c>
      <c r="G368" s="8" t="s">
        <v>80</v>
      </c>
      <c r="H368" s="2">
        <v>6.5</v>
      </c>
      <c r="I368" s="2">
        <v>6.93</v>
      </c>
      <c r="J368" s="2">
        <v>13.43</v>
      </c>
      <c r="M368" s="2">
        <f t="shared" si="43"/>
        <v>0</v>
      </c>
    </row>
    <row r="369" ht="15.75" customHeight="1">
      <c r="A369" s="2">
        <v>368.0</v>
      </c>
      <c r="B369" s="2">
        <v>2016.0</v>
      </c>
      <c r="C369" s="2">
        <v>4.0</v>
      </c>
      <c r="D369" s="2">
        <v>1.0</v>
      </c>
      <c r="E369" s="2">
        <v>5.0</v>
      </c>
      <c r="F369" s="2" t="s">
        <v>16</v>
      </c>
      <c r="G369" s="2" t="s">
        <v>35</v>
      </c>
      <c r="H369" s="2">
        <v>5.5</v>
      </c>
      <c r="I369" s="2">
        <v>6.07</v>
      </c>
      <c r="J369" s="2">
        <v>11.57</v>
      </c>
      <c r="M369" s="2">
        <f t="shared" si="43"/>
        <v>0</v>
      </c>
    </row>
    <row r="370" ht="15.75" customHeight="1">
      <c r="A370" s="2">
        <v>369.0</v>
      </c>
      <c r="B370" s="2">
        <v>2016.0</v>
      </c>
      <c r="C370" s="2">
        <v>4.0</v>
      </c>
      <c r="D370" s="2">
        <v>1.0</v>
      </c>
      <c r="E370" s="2">
        <v>5.0</v>
      </c>
      <c r="F370" s="2" t="s">
        <v>16</v>
      </c>
      <c r="G370" s="2" t="s">
        <v>34</v>
      </c>
      <c r="H370" s="2">
        <v>4.6</v>
      </c>
      <c r="I370" s="2">
        <v>4.13</v>
      </c>
      <c r="J370" s="2">
        <v>8.73</v>
      </c>
      <c r="M370" s="2">
        <f t="shared" si="43"/>
        <v>0</v>
      </c>
    </row>
    <row r="371" ht="15.75" customHeight="1">
      <c r="A371" s="2">
        <v>370.0</v>
      </c>
      <c r="B371" s="2">
        <v>2016.0</v>
      </c>
      <c r="C371" s="2">
        <v>4.0</v>
      </c>
      <c r="D371" s="2">
        <v>1.0</v>
      </c>
      <c r="E371" s="2">
        <v>6.0</v>
      </c>
      <c r="F371" s="2" t="s">
        <v>16</v>
      </c>
      <c r="G371" s="8" t="s">
        <v>81</v>
      </c>
      <c r="H371" s="2">
        <v>7.17</v>
      </c>
      <c r="I371" s="2">
        <v>8.67</v>
      </c>
      <c r="J371" s="2">
        <v>15.84</v>
      </c>
      <c r="M371" s="2">
        <f t="shared" si="43"/>
        <v>0</v>
      </c>
    </row>
    <row r="372" ht="15.75" customHeight="1">
      <c r="A372" s="2">
        <v>371.0</v>
      </c>
      <c r="B372" s="2">
        <v>2016.0</v>
      </c>
      <c r="C372" s="2">
        <v>4.0</v>
      </c>
      <c r="D372" s="2">
        <v>1.0</v>
      </c>
      <c r="E372" s="2">
        <v>6.0</v>
      </c>
      <c r="F372" s="2" t="s">
        <v>16</v>
      </c>
      <c r="G372" s="2" t="s">
        <v>42</v>
      </c>
      <c r="H372" s="2">
        <v>7.53</v>
      </c>
      <c r="I372" s="2">
        <v>6.27</v>
      </c>
      <c r="J372" s="2">
        <v>13.8</v>
      </c>
      <c r="M372" s="2">
        <f t="shared" si="43"/>
        <v>0</v>
      </c>
    </row>
    <row r="373" ht="15.75" customHeight="1">
      <c r="A373" s="2">
        <v>372.0</v>
      </c>
      <c r="B373" s="2">
        <v>2016.0</v>
      </c>
      <c r="C373" s="2">
        <v>4.0</v>
      </c>
      <c r="D373" s="2">
        <v>1.0</v>
      </c>
      <c r="E373" s="2">
        <v>6.0</v>
      </c>
      <c r="F373" s="2" t="s">
        <v>16</v>
      </c>
      <c r="G373" s="2" t="s">
        <v>25</v>
      </c>
      <c r="H373" s="2">
        <v>7.67</v>
      </c>
      <c r="I373" s="2">
        <v>6.07</v>
      </c>
      <c r="J373" s="2">
        <v>13.74</v>
      </c>
      <c r="M373" s="2">
        <f t="shared" si="43"/>
        <v>0</v>
      </c>
    </row>
    <row r="374" ht="15.75" customHeight="1">
      <c r="A374" s="2">
        <v>373.0</v>
      </c>
      <c r="B374" s="2">
        <v>2016.0</v>
      </c>
      <c r="C374" s="2">
        <v>4.0</v>
      </c>
      <c r="D374" s="2">
        <v>1.0</v>
      </c>
      <c r="E374" s="2">
        <v>7.0</v>
      </c>
      <c r="F374" s="2" t="s">
        <v>16</v>
      </c>
      <c r="G374" s="8" t="s">
        <v>56</v>
      </c>
      <c r="H374" s="2">
        <v>8.27</v>
      </c>
      <c r="I374" s="2">
        <v>6.77</v>
      </c>
      <c r="J374" s="2">
        <v>15.04</v>
      </c>
      <c r="M374" s="2">
        <f t="shared" si="43"/>
        <v>0</v>
      </c>
    </row>
    <row r="375" ht="15.75" customHeight="1">
      <c r="A375" s="2">
        <v>374.0</v>
      </c>
      <c r="B375" s="2">
        <v>2016.0</v>
      </c>
      <c r="C375" s="2">
        <v>4.0</v>
      </c>
      <c r="D375" s="2">
        <v>1.0</v>
      </c>
      <c r="E375" s="2">
        <v>7.0</v>
      </c>
      <c r="F375" s="2" t="s">
        <v>16</v>
      </c>
      <c r="G375" s="2" t="s">
        <v>27</v>
      </c>
      <c r="H375" s="2">
        <v>3.5</v>
      </c>
      <c r="I375" s="2">
        <v>5.87</v>
      </c>
      <c r="J375" s="2">
        <v>9.37</v>
      </c>
      <c r="M375" s="2">
        <f t="shared" si="43"/>
        <v>0</v>
      </c>
    </row>
    <row r="376" ht="15.75" customHeight="1">
      <c r="A376" s="2">
        <v>375.0</v>
      </c>
      <c r="B376" s="2">
        <v>2016.0</v>
      </c>
      <c r="C376" s="2">
        <v>4.0</v>
      </c>
      <c r="D376" s="2">
        <v>1.0</v>
      </c>
      <c r="E376" s="2">
        <v>7.0</v>
      </c>
      <c r="F376" s="2" t="s">
        <v>16</v>
      </c>
      <c r="G376" s="2" t="s">
        <v>58</v>
      </c>
      <c r="H376" s="2">
        <v>4.83</v>
      </c>
      <c r="I376" s="2">
        <v>1.0</v>
      </c>
      <c r="J376" s="2">
        <v>5.83</v>
      </c>
      <c r="M376" s="2">
        <f t="shared" si="43"/>
        <v>0</v>
      </c>
    </row>
    <row r="377" ht="15.75" customHeight="1">
      <c r="A377" s="2">
        <v>376.0</v>
      </c>
      <c r="B377" s="2">
        <v>2016.0</v>
      </c>
      <c r="C377" s="2">
        <v>4.0</v>
      </c>
      <c r="D377" s="2">
        <v>1.0</v>
      </c>
      <c r="E377" s="2">
        <v>8.0</v>
      </c>
      <c r="F377" s="2" t="s">
        <v>16</v>
      </c>
      <c r="G377" s="8" t="s">
        <v>28</v>
      </c>
      <c r="H377" s="2">
        <v>6.0</v>
      </c>
      <c r="I377" s="2">
        <v>6.37</v>
      </c>
      <c r="J377" s="2">
        <v>12.37</v>
      </c>
      <c r="M377" s="2">
        <f t="shared" si="43"/>
        <v>0</v>
      </c>
    </row>
    <row r="378" ht="15.75" customHeight="1">
      <c r="A378" s="2">
        <v>377.0</v>
      </c>
      <c r="B378" s="2">
        <v>2016.0</v>
      </c>
      <c r="C378" s="2">
        <v>4.0</v>
      </c>
      <c r="D378" s="2">
        <v>1.0</v>
      </c>
      <c r="E378" s="2">
        <v>8.0</v>
      </c>
      <c r="F378" s="2" t="s">
        <v>16</v>
      </c>
      <c r="G378" s="2" t="s">
        <v>52</v>
      </c>
      <c r="H378" s="2">
        <v>6.5</v>
      </c>
      <c r="I378" s="2">
        <v>4.33</v>
      </c>
      <c r="J378" s="2">
        <v>10.83</v>
      </c>
      <c r="M378" s="2">
        <f t="shared" si="43"/>
        <v>0</v>
      </c>
    </row>
    <row r="379" ht="15.75" customHeight="1">
      <c r="A379" s="2">
        <v>378.0</v>
      </c>
      <c r="B379" s="2">
        <v>2016.0</v>
      </c>
      <c r="C379" s="2">
        <v>4.0</v>
      </c>
      <c r="D379" s="2">
        <v>1.0</v>
      </c>
      <c r="E379" s="2">
        <v>8.0</v>
      </c>
      <c r="F379" s="2" t="s">
        <v>16</v>
      </c>
      <c r="G379" s="2" t="s">
        <v>68</v>
      </c>
      <c r="H379" s="2">
        <v>7.0</v>
      </c>
      <c r="I379" s="2">
        <v>3.7</v>
      </c>
      <c r="J379" s="2">
        <v>10.7</v>
      </c>
      <c r="M379" s="2">
        <f t="shared" si="43"/>
        <v>0</v>
      </c>
    </row>
    <row r="380" ht="15.75" customHeight="1">
      <c r="A380" s="2">
        <v>379.0</v>
      </c>
      <c r="B380" s="2">
        <v>2016.0</v>
      </c>
      <c r="C380" s="2">
        <v>4.0</v>
      </c>
      <c r="D380" s="2">
        <v>1.0</v>
      </c>
      <c r="E380" s="2">
        <v>9.0</v>
      </c>
      <c r="F380" s="2" t="s">
        <v>16</v>
      </c>
      <c r="G380" s="8" t="s">
        <v>29</v>
      </c>
      <c r="H380" s="2">
        <v>7.1</v>
      </c>
      <c r="I380" s="2">
        <v>8.13</v>
      </c>
      <c r="J380" s="2">
        <v>15.23</v>
      </c>
      <c r="M380" s="2">
        <f t="shared" si="43"/>
        <v>0</v>
      </c>
    </row>
    <row r="381" ht="15.75" customHeight="1">
      <c r="A381" s="2">
        <v>380.0</v>
      </c>
      <c r="B381" s="2">
        <v>2016.0</v>
      </c>
      <c r="C381" s="2">
        <v>4.0</v>
      </c>
      <c r="D381" s="2">
        <v>1.0</v>
      </c>
      <c r="E381" s="2">
        <v>9.0</v>
      </c>
      <c r="F381" s="2" t="s">
        <v>16</v>
      </c>
      <c r="G381" s="2" t="s">
        <v>50</v>
      </c>
      <c r="H381" s="2">
        <v>7.3</v>
      </c>
      <c r="I381" s="2">
        <v>7.83</v>
      </c>
      <c r="J381" s="2">
        <v>15.13</v>
      </c>
      <c r="M381" s="2">
        <f t="shared" si="43"/>
        <v>0</v>
      </c>
    </row>
    <row r="382" ht="15.75" customHeight="1">
      <c r="A382" s="2">
        <v>381.0</v>
      </c>
      <c r="B382" s="2">
        <v>2016.0</v>
      </c>
      <c r="C382" s="2">
        <v>4.0</v>
      </c>
      <c r="D382" s="2">
        <v>1.0</v>
      </c>
      <c r="E382" s="2">
        <v>9.0</v>
      </c>
      <c r="F382" s="2" t="s">
        <v>16</v>
      </c>
      <c r="G382" s="2" t="s">
        <v>45</v>
      </c>
      <c r="H382" s="2">
        <v>7.87</v>
      </c>
      <c r="I382" s="2">
        <v>7.17</v>
      </c>
      <c r="J382" s="2">
        <v>15.04</v>
      </c>
      <c r="M382" s="2">
        <f t="shared" si="43"/>
        <v>0</v>
      </c>
    </row>
    <row r="383" ht="15.75" customHeight="1">
      <c r="A383" s="2">
        <v>382.0</v>
      </c>
      <c r="B383" s="2">
        <v>2016.0</v>
      </c>
      <c r="C383" s="2">
        <v>4.0</v>
      </c>
      <c r="D383" s="2">
        <v>1.0</v>
      </c>
      <c r="E383" s="2">
        <v>10.0</v>
      </c>
      <c r="F383" s="2" t="s">
        <v>16</v>
      </c>
      <c r="G383" s="8" t="s">
        <v>18</v>
      </c>
      <c r="H383" s="2">
        <v>7.6</v>
      </c>
      <c r="I383" s="2">
        <v>7.93</v>
      </c>
      <c r="J383" s="2">
        <v>15.53</v>
      </c>
      <c r="M383" s="2">
        <f t="shared" si="43"/>
        <v>0</v>
      </c>
    </row>
    <row r="384" ht="15.75" customHeight="1">
      <c r="A384" s="2">
        <v>383.0</v>
      </c>
      <c r="B384" s="2">
        <v>2016.0</v>
      </c>
      <c r="C384" s="2">
        <v>4.0</v>
      </c>
      <c r="D384" s="2">
        <v>1.0</v>
      </c>
      <c r="E384" s="2">
        <v>10.0</v>
      </c>
      <c r="F384" s="2" t="s">
        <v>16</v>
      </c>
      <c r="G384" s="2" t="s">
        <v>54</v>
      </c>
      <c r="H384" s="2">
        <v>6.67</v>
      </c>
      <c r="I384" s="2">
        <v>6.77</v>
      </c>
      <c r="J384" s="2">
        <v>13.44</v>
      </c>
      <c r="M384" s="2">
        <f t="shared" si="43"/>
        <v>0</v>
      </c>
    </row>
    <row r="385" ht="15.75" customHeight="1">
      <c r="A385" s="2">
        <v>384.0</v>
      </c>
      <c r="B385" s="2">
        <v>2016.0</v>
      </c>
      <c r="C385" s="2">
        <v>4.0</v>
      </c>
      <c r="D385" s="2">
        <v>1.0</v>
      </c>
      <c r="E385" s="2">
        <v>10.0</v>
      </c>
      <c r="F385" s="2" t="s">
        <v>16</v>
      </c>
      <c r="G385" s="2" t="s">
        <v>32</v>
      </c>
      <c r="H385" s="2">
        <v>5.0</v>
      </c>
      <c r="I385" s="2">
        <v>2.67</v>
      </c>
      <c r="J385" s="2">
        <v>7.67</v>
      </c>
      <c r="M385" s="2">
        <f t="shared" si="43"/>
        <v>0</v>
      </c>
    </row>
    <row r="386" ht="15.75" customHeight="1">
      <c r="A386" s="2">
        <v>385.0</v>
      </c>
      <c r="B386" s="2">
        <v>2016.0</v>
      </c>
      <c r="C386" s="2">
        <v>4.0</v>
      </c>
      <c r="D386" s="2">
        <v>1.0</v>
      </c>
      <c r="E386" s="2">
        <v>11.0</v>
      </c>
      <c r="F386" s="2" t="s">
        <v>16</v>
      </c>
      <c r="G386" s="8" t="s">
        <v>76</v>
      </c>
      <c r="H386" s="2">
        <v>7.0</v>
      </c>
      <c r="I386" s="2">
        <v>6.5</v>
      </c>
      <c r="J386" s="2">
        <v>13.5</v>
      </c>
      <c r="M386" s="2">
        <f t="shared" si="43"/>
        <v>0</v>
      </c>
    </row>
    <row r="387" ht="15.75" customHeight="1">
      <c r="A387" s="2">
        <v>386.0</v>
      </c>
      <c r="B387" s="2">
        <v>2016.0</v>
      </c>
      <c r="C387" s="2">
        <v>4.0</v>
      </c>
      <c r="D387" s="2">
        <v>1.0</v>
      </c>
      <c r="E387" s="2">
        <v>11.0</v>
      </c>
      <c r="F387" s="2" t="s">
        <v>16</v>
      </c>
      <c r="G387" s="2" t="s">
        <v>47</v>
      </c>
      <c r="H387" s="2">
        <v>6.53</v>
      </c>
      <c r="I387" s="2">
        <v>6.93</v>
      </c>
      <c r="J387" s="2">
        <v>13.46</v>
      </c>
      <c r="M387" s="2">
        <f t="shared" si="43"/>
        <v>0</v>
      </c>
    </row>
    <row r="388" ht="15.75" customHeight="1">
      <c r="A388" s="2">
        <v>387.0</v>
      </c>
      <c r="B388" s="2">
        <v>2016.0</v>
      </c>
      <c r="C388" s="2">
        <v>4.0</v>
      </c>
      <c r="D388" s="2">
        <v>1.0</v>
      </c>
      <c r="E388" s="2">
        <v>11.0</v>
      </c>
      <c r="F388" s="2" t="s">
        <v>16</v>
      </c>
      <c r="G388" s="2" t="s">
        <v>38</v>
      </c>
      <c r="H388" s="2">
        <v>7.1</v>
      </c>
      <c r="I388" s="2">
        <v>5.67</v>
      </c>
      <c r="J388" s="2">
        <v>12.77</v>
      </c>
      <c r="M388" s="2">
        <f t="shared" si="43"/>
        <v>0</v>
      </c>
    </row>
    <row r="389" ht="15.75" customHeight="1">
      <c r="A389" s="2">
        <v>388.0</v>
      </c>
      <c r="B389" s="2">
        <v>2016.0</v>
      </c>
      <c r="C389" s="2">
        <v>4.0</v>
      </c>
      <c r="D389" s="2">
        <v>1.0</v>
      </c>
      <c r="E389" s="2">
        <v>12.0</v>
      </c>
      <c r="F389" s="2" t="s">
        <v>16</v>
      </c>
      <c r="G389" s="8" t="s">
        <v>26</v>
      </c>
      <c r="H389" s="2">
        <v>5.77</v>
      </c>
      <c r="I389" s="2">
        <v>5.57</v>
      </c>
      <c r="J389" s="2">
        <v>11.34</v>
      </c>
      <c r="M389" s="2">
        <f t="shared" si="43"/>
        <v>0</v>
      </c>
    </row>
    <row r="390" ht="15.75" customHeight="1">
      <c r="A390" s="2">
        <v>389.0</v>
      </c>
      <c r="B390" s="2">
        <v>2016.0</v>
      </c>
      <c r="C390" s="2">
        <v>4.0</v>
      </c>
      <c r="D390" s="2">
        <v>1.0</v>
      </c>
      <c r="E390" s="2">
        <v>12.0</v>
      </c>
      <c r="F390" s="2" t="s">
        <v>16</v>
      </c>
      <c r="G390" s="2" t="s">
        <v>40</v>
      </c>
      <c r="H390" s="2">
        <v>6.77</v>
      </c>
      <c r="I390" s="2">
        <v>4.07</v>
      </c>
      <c r="J390" s="2">
        <v>10.84</v>
      </c>
      <c r="M390" s="2">
        <f t="shared" si="43"/>
        <v>0</v>
      </c>
    </row>
    <row r="391" ht="15.75" customHeight="1">
      <c r="A391" s="2">
        <v>390.0</v>
      </c>
      <c r="B391" s="2">
        <v>2016.0</v>
      </c>
      <c r="C391" s="2">
        <v>4.0</v>
      </c>
      <c r="D391" s="2">
        <v>1.0</v>
      </c>
      <c r="E391" s="2">
        <v>12.0</v>
      </c>
      <c r="F391" s="2" t="s">
        <v>16</v>
      </c>
      <c r="G391" s="2" t="s">
        <v>44</v>
      </c>
      <c r="H391" s="2">
        <v>2.27</v>
      </c>
      <c r="I391" s="2">
        <v>4.07</v>
      </c>
      <c r="J391" s="2">
        <v>6.34</v>
      </c>
      <c r="M391" s="2">
        <f t="shared" si="43"/>
        <v>0</v>
      </c>
    </row>
    <row r="392" ht="15.75" customHeight="1">
      <c r="A392" s="2">
        <v>391.0</v>
      </c>
      <c r="B392" s="2">
        <v>2016.0</v>
      </c>
      <c r="C392" s="2">
        <v>4.0</v>
      </c>
      <c r="D392" s="2">
        <v>2.0</v>
      </c>
      <c r="E392" s="2">
        <v>1.0</v>
      </c>
      <c r="F392" s="2" t="s">
        <v>16</v>
      </c>
      <c r="G392" s="8" t="s">
        <v>42</v>
      </c>
      <c r="H392" s="2">
        <v>6.33</v>
      </c>
      <c r="I392" s="2">
        <v>6.67</v>
      </c>
      <c r="J392" s="2">
        <v>13.0</v>
      </c>
      <c r="M392" s="2">
        <f t="shared" si="43"/>
        <v>0</v>
      </c>
    </row>
    <row r="393" ht="15.75" customHeight="1">
      <c r="A393" s="2">
        <v>392.0</v>
      </c>
      <c r="B393" s="2">
        <v>2016.0</v>
      </c>
      <c r="C393" s="2">
        <v>4.0</v>
      </c>
      <c r="D393" s="2">
        <v>2.0</v>
      </c>
      <c r="E393" s="2">
        <v>1.0</v>
      </c>
      <c r="F393" s="2" t="s">
        <v>16</v>
      </c>
      <c r="G393" s="2" t="s">
        <v>79</v>
      </c>
      <c r="H393" s="2">
        <v>3.83</v>
      </c>
      <c r="I393" s="2">
        <v>1.13</v>
      </c>
      <c r="J393" s="2">
        <v>4.96</v>
      </c>
      <c r="M393" s="2">
        <f t="shared" si="43"/>
        <v>0</v>
      </c>
    </row>
    <row r="394" ht="15.75" customHeight="1">
      <c r="A394" s="2">
        <v>393.0</v>
      </c>
      <c r="B394" s="2">
        <v>2016.0</v>
      </c>
      <c r="C394" s="2">
        <v>4.0</v>
      </c>
      <c r="D394" s="2">
        <v>2.0</v>
      </c>
      <c r="E394" s="2">
        <v>2.0</v>
      </c>
      <c r="F394" s="2" t="s">
        <v>16</v>
      </c>
      <c r="G394" s="8" t="s">
        <v>78</v>
      </c>
      <c r="H394" s="2">
        <v>6.43</v>
      </c>
      <c r="I394" s="2">
        <v>8.3</v>
      </c>
      <c r="J394" s="2">
        <v>14.73</v>
      </c>
      <c r="M394" s="2">
        <f t="shared" si="43"/>
        <v>0</v>
      </c>
    </row>
    <row r="395" ht="15.75" customHeight="1">
      <c r="A395" s="2">
        <v>394.0</v>
      </c>
      <c r="B395" s="2">
        <v>2016.0</v>
      </c>
      <c r="C395" s="2">
        <v>4.0</v>
      </c>
      <c r="D395" s="2">
        <v>2.0</v>
      </c>
      <c r="E395" s="2">
        <v>2.0</v>
      </c>
      <c r="F395" s="2" t="s">
        <v>16</v>
      </c>
      <c r="G395" s="2" t="s">
        <v>34</v>
      </c>
      <c r="H395" s="2">
        <v>7.67</v>
      </c>
      <c r="I395" s="2">
        <v>6.83</v>
      </c>
      <c r="J395" s="2">
        <v>14.5</v>
      </c>
      <c r="M395" s="2">
        <f t="shared" si="43"/>
        <v>0</v>
      </c>
    </row>
    <row r="396" ht="15.75" customHeight="1">
      <c r="A396" s="2">
        <v>395.0</v>
      </c>
      <c r="B396" s="2">
        <v>2016.0</v>
      </c>
      <c r="C396" s="2">
        <v>4.0</v>
      </c>
      <c r="D396" s="2">
        <v>2.0</v>
      </c>
      <c r="E396" s="2">
        <v>3.0</v>
      </c>
      <c r="F396" s="2" t="s">
        <v>16</v>
      </c>
      <c r="G396" s="8" t="s">
        <v>70</v>
      </c>
      <c r="H396" s="2">
        <v>7.33</v>
      </c>
      <c r="I396" s="2">
        <v>6.6</v>
      </c>
      <c r="J396" s="2">
        <v>13.93</v>
      </c>
      <c r="M396" s="2">
        <f t="shared" si="43"/>
        <v>0</v>
      </c>
    </row>
    <row r="397" ht="15.75" customHeight="1">
      <c r="A397" s="2">
        <v>396.0</v>
      </c>
      <c r="B397" s="2">
        <v>2016.0</v>
      </c>
      <c r="C397" s="2">
        <v>4.0</v>
      </c>
      <c r="D397" s="2">
        <v>2.0</v>
      </c>
      <c r="E397" s="2">
        <v>3.0</v>
      </c>
      <c r="F397" s="2" t="s">
        <v>16</v>
      </c>
      <c r="G397" s="2" t="s">
        <v>31</v>
      </c>
      <c r="H397" s="2">
        <v>5.17</v>
      </c>
      <c r="I397" s="2">
        <v>6.17</v>
      </c>
      <c r="J397" s="2">
        <v>11.34</v>
      </c>
      <c r="M397" s="2">
        <f t="shared" si="43"/>
        <v>0</v>
      </c>
    </row>
    <row r="398" ht="15.75" customHeight="1">
      <c r="A398" s="2">
        <v>397.0</v>
      </c>
      <c r="B398" s="2">
        <v>2016.0</v>
      </c>
      <c r="C398" s="2">
        <v>4.0</v>
      </c>
      <c r="D398" s="2">
        <v>2.0</v>
      </c>
      <c r="E398" s="2">
        <v>4.0</v>
      </c>
      <c r="F398" s="2" t="s">
        <v>16</v>
      </c>
      <c r="G398" s="8" t="s">
        <v>30</v>
      </c>
      <c r="H398" s="2">
        <v>9.4</v>
      </c>
      <c r="I398" s="2">
        <v>10.0</v>
      </c>
      <c r="J398" s="2">
        <v>19.4</v>
      </c>
      <c r="M398" s="2">
        <f t="shared" si="43"/>
        <v>0</v>
      </c>
    </row>
    <row r="399" ht="15.75" customHeight="1">
      <c r="A399" s="2">
        <v>398.0</v>
      </c>
      <c r="B399" s="2">
        <v>2016.0</v>
      </c>
      <c r="C399" s="2">
        <v>4.0</v>
      </c>
      <c r="D399" s="2">
        <v>2.0</v>
      </c>
      <c r="E399" s="2">
        <v>4.0</v>
      </c>
      <c r="F399" s="2" t="s">
        <v>16</v>
      </c>
      <c r="G399" s="2" t="s">
        <v>58</v>
      </c>
      <c r="H399" s="2">
        <v>6.17</v>
      </c>
      <c r="I399" s="2">
        <v>1.73</v>
      </c>
      <c r="J399" s="2">
        <v>7.9</v>
      </c>
      <c r="M399" s="2">
        <f t="shared" si="43"/>
        <v>0</v>
      </c>
    </row>
    <row r="400" ht="15.75" customHeight="1">
      <c r="A400" s="2">
        <v>399.0</v>
      </c>
      <c r="B400" s="2">
        <v>2016.0</v>
      </c>
      <c r="C400" s="2">
        <v>4.0</v>
      </c>
      <c r="D400" s="2">
        <v>2.0</v>
      </c>
      <c r="E400" s="2">
        <v>5.0</v>
      </c>
      <c r="F400" s="2" t="s">
        <v>16</v>
      </c>
      <c r="G400" s="8" t="s">
        <v>68</v>
      </c>
      <c r="H400" s="2">
        <v>8.5</v>
      </c>
      <c r="I400" s="2">
        <v>6.07</v>
      </c>
      <c r="J400" s="2">
        <v>14.57</v>
      </c>
      <c r="M400" s="2">
        <f t="shared" si="43"/>
        <v>0</v>
      </c>
    </row>
    <row r="401" ht="15.75" customHeight="1">
      <c r="A401" s="2">
        <v>400.0</v>
      </c>
      <c r="B401" s="2">
        <v>2016.0</v>
      </c>
      <c r="C401" s="2">
        <v>4.0</v>
      </c>
      <c r="D401" s="2">
        <v>2.0</v>
      </c>
      <c r="E401" s="2">
        <v>5.0</v>
      </c>
      <c r="F401" s="2" t="s">
        <v>16</v>
      </c>
      <c r="G401" s="2" t="s">
        <v>50</v>
      </c>
      <c r="H401" s="2">
        <v>6.5</v>
      </c>
      <c r="I401" s="2">
        <v>5.27</v>
      </c>
      <c r="J401" s="2">
        <v>11.77</v>
      </c>
      <c r="M401" s="2">
        <f t="shared" si="43"/>
        <v>0</v>
      </c>
    </row>
    <row r="402" ht="15.75" customHeight="1">
      <c r="A402" s="2">
        <v>401.0</v>
      </c>
      <c r="B402" s="2">
        <v>2016.0</v>
      </c>
      <c r="C402" s="2">
        <v>4.0</v>
      </c>
      <c r="D402" s="2">
        <v>2.0</v>
      </c>
      <c r="E402" s="2">
        <v>6.0</v>
      </c>
      <c r="F402" s="2" t="s">
        <v>16</v>
      </c>
      <c r="G402" s="8" t="s">
        <v>44</v>
      </c>
      <c r="H402" s="2">
        <v>7.83</v>
      </c>
      <c r="I402" s="2">
        <v>6.93</v>
      </c>
      <c r="J402" s="2">
        <v>14.76</v>
      </c>
      <c r="M402" s="2">
        <f t="shared" si="43"/>
        <v>0</v>
      </c>
    </row>
    <row r="403" ht="15.75" customHeight="1">
      <c r="A403" s="2">
        <v>402.0</v>
      </c>
      <c r="B403" s="2">
        <v>2016.0</v>
      </c>
      <c r="C403" s="2">
        <v>4.0</v>
      </c>
      <c r="D403" s="2">
        <v>2.0</v>
      </c>
      <c r="E403" s="2">
        <v>6.0</v>
      </c>
      <c r="F403" s="2" t="s">
        <v>16</v>
      </c>
      <c r="G403" s="2" t="s">
        <v>32</v>
      </c>
      <c r="H403" s="2">
        <v>7.33</v>
      </c>
      <c r="I403" s="2">
        <v>7.33</v>
      </c>
      <c r="J403" s="2">
        <v>14.66</v>
      </c>
      <c r="M403" s="2">
        <f t="shared" si="43"/>
        <v>0</v>
      </c>
    </row>
    <row r="404" ht="15.75" customHeight="1">
      <c r="A404" s="2">
        <v>403.0</v>
      </c>
      <c r="B404" s="2">
        <v>2016.0</v>
      </c>
      <c r="C404" s="2">
        <v>4.0</v>
      </c>
      <c r="D404" s="2">
        <v>2.0</v>
      </c>
      <c r="E404" s="2">
        <v>7.0</v>
      </c>
      <c r="F404" s="2" t="s">
        <v>16</v>
      </c>
      <c r="G404" s="8" t="s">
        <v>38</v>
      </c>
      <c r="H404" s="2">
        <v>8.0</v>
      </c>
      <c r="I404" s="2">
        <v>6.33</v>
      </c>
      <c r="J404" s="2">
        <v>14.33</v>
      </c>
      <c r="M404" s="2">
        <f t="shared" si="43"/>
        <v>0</v>
      </c>
    </row>
    <row r="405" ht="15.75" customHeight="1">
      <c r="A405" s="2">
        <v>404.0</v>
      </c>
      <c r="B405" s="2">
        <v>2016.0</v>
      </c>
      <c r="C405" s="2">
        <v>4.0</v>
      </c>
      <c r="D405" s="2">
        <v>2.0</v>
      </c>
      <c r="E405" s="2">
        <v>7.0</v>
      </c>
      <c r="F405" s="2" t="s">
        <v>16</v>
      </c>
      <c r="G405" s="2" t="s">
        <v>25</v>
      </c>
      <c r="H405" s="2">
        <v>5.83</v>
      </c>
      <c r="I405" s="2">
        <v>6.03</v>
      </c>
      <c r="J405" s="2">
        <v>11.86</v>
      </c>
      <c r="M405" s="2">
        <f t="shared" si="43"/>
        <v>0</v>
      </c>
    </row>
    <row r="406" ht="15.75" customHeight="1">
      <c r="A406" s="2">
        <v>405.0</v>
      </c>
      <c r="B406" s="2">
        <v>2016.0</v>
      </c>
      <c r="C406" s="2">
        <v>4.0</v>
      </c>
      <c r="D406" s="2">
        <v>2.0</v>
      </c>
      <c r="E406" s="2">
        <v>8.0</v>
      </c>
      <c r="F406" s="2" t="s">
        <v>16</v>
      </c>
      <c r="G406" s="8" t="s">
        <v>40</v>
      </c>
      <c r="H406" s="2">
        <v>5.1</v>
      </c>
      <c r="I406" s="2">
        <v>5.63</v>
      </c>
      <c r="J406" s="2">
        <v>10.73</v>
      </c>
      <c r="M406" s="2">
        <f t="shared" si="43"/>
        <v>0</v>
      </c>
    </row>
    <row r="407" ht="15.75" customHeight="1">
      <c r="A407" s="2">
        <v>406.0</v>
      </c>
      <c r="B407" s="2">
        <v>2016.0</v>
      </c>
      <c r="C407" s="2">
        <v>4.0</v>
      </c>
      <c r="D407" s="2">
        <v>2.0</v>
      </c>
      <c r="E407" s="2">
        <v>8.0</v>
      </c>
      <c r="F407" s="2" t="s">
        <v>16</v>
      </c>
      <c r="G407" s="2" t="s">
        <v>35</v>
      </c>
      <c r="H407" s="2">
        <v>6.0</v>
      </c>
      <c r="I407" s="2">
        <v>4.67</v>
      </c>
      <c r="J407" s="2">
        <v>10.67</v>
      </c>
      <c r="M407" s="2">
        <f t="shared" si="43"/>
        <v>0</v>
      </c>
    </row>
    <row r="408" ht="15.75" customHeight="1">
      <c r="A408" s="2">
        <v>407.0</v>
      </c>
      <c r="B408" s="2">
        <v>2016.0</v>
      </c>
      <c r="C408" s="2">
        <v>4.0</v>
      </c>
      <c r="D408" s="2">
        <v>2.0</v>
      </c>
      <c r="E408" s="2">
        <v>9.0</v>
      </c>
      <c r="F408" s="2" t="s">
        <v>16</v>
      </c>
      <c r="G408" s="8" t="s">
        <v>55</v>
      </c>
      <c r="H408" s="2">
        <v>6.43</v>
      </c>
      <c r="I408" s="2">
        <v>6.87</v>
      </c>
      <c r="J408" s="2">
        <v>13.3</v>
      </c>
      <c r="M408" s="2">
        <f t="shared" si="43"/>
        <v>0</v>
      </c>
    </row>
    <row r="409" ht="15.75" customHeight="1">
      <c r="A409" s="2">
        <v>408.0</v>
      </c>
      <c r="B409" s="2">
        <v>2016.0</v>
      </c>
      <c r="C409" s="2">
        <v>4.0</v>
      </c>
      <c r="D409" s="2">
        <v>2.0</v>
      </c>
      <c r="E409" s="2">
        <v>9.0</v>
      </c>
      <c r="F409" s="2" t="s">
        <v>16</v>
      </c>
      <c r="G409" s="2" t="s">
        <v>47</v>
      </c>
      <c r="H409" s="2">
        <v>5.5</v>
      </c>
      <c r="I409" s="2">
        <v>6.23</v>
      </c>
      <c r="J409" s="2">
        <v>11.73</v>
      </c>
      <c r="M409" s="2">
        <f t="shared" si="43"/>
        <v>0</v>
      </c>
    </row>
    <row r="410" ht="15.75" customHeight="1">
      <c r="A410" s="2">
        <v>409.0</v>
      </c>
      <c r="B410" s="2">
        <v>2016.0</v>
      </c>
      <c r="C410" s="2">
        <v>4.0</v>
      </c>
      <c r="D410" s="2">
        <v>2.0</v>
      </c>
      <c r="E410" s="2">
        <v>10.0</v>
      </c>
      <c r="F410" s="2" t="s">
        <v>16</v>
      </c>
      <c r="G410" s="8" t="s">
        <v>36</v>
      </c>
      <c r="H410" s="2">
        <v>8.0</v>
      </c>
      <c r="I410" s="2">
        <v>6.17</v>
      </c>
      <c r="J410" s="2">
        <v>14.17</v>
      </c>
      <c r="M410" s="2">
        <f t="shared" si="43"/>
        <v>0</v>
      </c>
    </row>
    <row r="411" ht="15.75" customHeight="1">
      <c r="A411" s="2">
        <v>410.0</v>
      </c>
      <c r="B411" s="2">
        <v>2016.0</v>
      </c>
      <c r="C411" s="2">
        <v>4.0</v>
      </c>
      <c r="D411" s="2">
        <v>2.0</v>
      </c>
      <c r="E411" s="2">
        <v>10.0</v>
      </c>
      <c r="F411" s="2" t="s">
        <v>16</v>
      </c>
      <c r="G411" s="2" t="s">
        <v>54</v>
      </c>
      <c r="H411" s="2">
        <v>7.17</v>
      </c>
      <c r="I411" s="2">
        <v>4.27</v>
      </c>
      <c r="J411" s="2">
        <v>11.44</v>
      </c>
      <c r="M411" s="2">
        <f t="shared" si="43"/>
        <v>0</v>
      </c>
    </row>
    <row r="412" ht="15.75" customHeight="1">
      <c r="A412" s="2">
        <v>411.0</v>
      </c>
      <c r="B412" s="2">
        <v>2016.0</v>
      </c>
      <c r="C412" s="2">
        <v>4.0</v>
      </c>
      <c r="D412" s="2">
        <v>2.0</v>
      </c>
      <c r="E412" s="2">
        <v>11.0</v>
      </c>
      <c r="F412" s="2" t="s">
        <v>16</v>
      </c>
      <c r="G412" s="8" t="s">
        <v>53</v>
      </c>
      <c r="H412" s="2">
        <v>7.0</v>
      </c>
      <c r="I412" s="2">
        <v>8.33</v>
      </c>
      <c r="J412" s="2">
        <v>15.33</v>
      </c>
      <c r="M412" s="2">
        <f t="shared" si="43"/>
        <v>0</v>
      </c>
    </row>
    <row r="413" ht="15.75" customHeight="1">
      <c r="A413" s="2">
        <v>412.0</v>
      </c>
      <c r="B413" s="2">
        <v>2016.0</v>
      </c>
      <c r="C413" s="2">
        <v>4.0</v>
      </c>
      <c r="D413" s="2">
        <v>2.0</v>
      </c>
      <c r="E413" s="2">
        <v>11.0</v>
      </c>
      <c r="F413" s="2" t="s">
        <v>16</v>
      </c>
      <c r="G413" s="2" t="s">
        <v>45</v>
      </c>
      <c r="H413" s="2">
        <v>6.67</v>
      </c>
      <c r="I413" s="2">
        <v>6.6</v>
      </c>
      <c r="J413" s="2">
        <v>13.27</v>
      </c>
      <c r="M413" s="2">
        <f t="shared" si="43"/>
        <v>0</v>
      </c>
    </row>
    <row r="414" ht="15.75" customHeight="1">
      <c r="A414" s="2">
        <v>413.0</v>
      </c>
      <c r="B414" s="2">
        <v>2016.0</v>
      </c>
      <c r="C414" s="2">
        <v>4.0</v>
      </c>
      <c r="D414" s="2">
        <v>2.0</v>
      </c>
      <c r="E414" s="2">
        <v>12.0</v>
      </c>
      <c r="F414" s="2" t="s">
        <v>16</v>
      </c>
      <c r="G414" s="8" t="s">
        <v>27</v>
      </c>
      <c r="H414" s="2">
        <v>6.33</v>
      </c>
      <c r="I414" s="2">
        <v>7.17</v>
      </c>
      <c r="J414" s="2">
        <v>13.5</v>
      </c>
      <c r="M414" s="2">
        <f t="shared" si="43"/>
        <v>0</v>
      </c>
    </row>
    <row r="415" ht="15.75" customHeight="1">
      <c r="A415" s="2">
        <v>414.0</v>
      </c>
      <c r="B415" s="2">
        <v>2016.0</v>
      </c>
      <c r="C415" s="2">
        <v>4.0</v>
      </c>
      <c r="D415" s="2">
        <v>2.0</v>
      </c>
      <c r="E415" s="2">
        <v>12.0</v>
      </c>
      <c r="F415" s="2" t="s">
        <v>16</v>
      </c>
      <c r="G415" s="2" t="s">
        <v>52</v>
      </c>
      <c r="H415" s="2">
        <v>8.17</v>
      </c>
      <c r="I415" s="2">
        <v>3.57</v>
      </c>
      <c r="J415" s="2">
        <v>11.74</v>
      </c>
      <c r="M415" s="2">
        <f t="shared" si="43"/>
        <v>0</v>
      </c>
    </row>
    <row r="416" ht="15.75" customHeight="1">
      <c r="A416" s="2">
        <v>415.0</v>
      </c>
      <c r="B416" s="2">
        <v>2016.0</v>
      </c>
      <c r="C416" s="2">
        <v>4.0</v>
      </c>
      <c r="D416" s="2">
        <v>3.0</v>
      </c>
      <c r="E416" s="2">
        <v>1.0</v>
      </c>
      <c r="F416" s="2" t="s">
        <v>16</v>
      </c>
      <c r="G416" s="8" t="s">
        <v>33</v>
      </c>
      <c r="H416" s="2">
        <v>5.5</v>
      </c>
      <c r="I416" s="2">
        <v>7.17</v>
      </c>
      <c r="J416" s="2">
        <v>12.67</v>
      </c>
      <c r="M416" s="2">
        <f t="shared" si="43"/>
        <v>0</v>
      </c>
    </row>
    <row r="417" ht="15.75" customHeight="1">
      <c r="A417" s="2">
        <v>416.0</v>
      </c>
      <c r="B417" s="2">
        <v>2016.0</v>
      </c>
      <c r="C417" s="2">
        <v>4.0</v>
      </c>
      <c r="D417" s="2">
        <v>3.0</v>
      </c>
      <c r="E417" s="2">
        <v>1.0</v>
      </c>
      <c r="F417" s="2" t="s">
        <v>16</v>
      </c>
      <c r="G417" s="2" t="s">
        <v>66</v>
      </c>
      <c r="H417" s="2">
        <v>1.5</v>
      </c>
      <c r="I417" s="2">
        <v>3.5</v>
      </c>
      <c r="J417" s="2">
        <v>5.0</v>
      </c>
      <c r="M417" s="2">
        <f t="shared" si="43"/>
        <v>0</v>
      </c>
    </row>
    <row r="418" ht="15.75" customHeight="1">
      <c r="A418" s="2">
        <v>417.0</v>
      </c>
      <c r="B418" s="2">
        <v>2016.0</v>
      </c>
      <c r="C418" s="2">
        <v>4.0</v>
      </c>
      <c r="D418" s="2">
        <v>3.0</v>
      </c>
      <c r="E418" s="2">
        <v>2.0</v>
      </c>
      <c r="F418" s="2" t="s">
        <v>16</v>
      </c>
      <c r="G418" s="8" t="s">
        <v>26</v>
      </c>
      <c r="H418" s="2">
        <v>6.0</v>
      </c>
      <c r="I418" s="2">
        <v>4.73</v>
      </c>
      <c r="J418" s="2">
        <v>10.73</v>
      </c>
      <c r="M418" s="2">
        <f t="shared" si="43"/>
        <v>0</v>
      </c>
    </row>
    <row r="419" ht="15.75" customHeight="1">
      <c r="A419" s="2">
        <v>418.0</v>
      </c>
      <c r="B419" s="2">
        <v>2016.0</v>
      </c>
      <c r="C419" s="2">
        <v>4.0</v>
      </c>
      <c r="D419" s="2">
        <v>3.0</v>
      </c>
      <c r="E419" s="2">
        <v>2.0</v>
      </c>
      <c r="F419" s="2" t="s">
        <v>16</v>
      </c>
      <c r="G419" s="2" t="s">
        <v>76</v>
      </c>
      <c r="H419" s="2">
        <v>4.17</v>
      </c>
      <c r="I419" s="2">
        <v>3.47</v>
      </c>
      <c r="J419" s="2">
        <v>7.64</v>
      </c>
      <c r="M419" s="2">
        <f t="shared" si="43"/>
        <v>0</v>
      </c>
    </row>
    <row r="420" ht="15.75" customHeight="1">
      <c r="A420" s="2">
        <v>419.0</v>
      </c>
      <c r="B420" s="2">
        <v>2016.0</v>
      </c>
      <c r="C420" s="2">
        <v>4.0</v>
      </c>
      <c r="D420" s="2">
        <v>3.0</v>
      </c>
      <c r="E420" s="2">
        <v>3.0</v>
      </c>
      <c r="F420" s="2" t="s">
        <v>16</v>
      </c>
      <c r="G420" s="8" t="s">
        <v>70</v>
      </c>
      <c r="H420" s="2">
        <v>7.6</v>
      </c>
      <c r="I420" s="2">
        <v>7.03</v>
      </c>
      <c r="J420" s="2">
        <v>14.63</v>
      </c>
      <c r="M420" s="2">
        <f t="shared" si="43"/>
        <v>0</v>
      </c>
    </row>
    <row r="421" ht="15.75" customHeight="1">
      <c r="A421" s="2">
        <v>420.0</v>
      </c>
      <c r="B421" s="2">
        <v>2016.0</v>
      </c>
      <c r="C421" s="2">
        <v>4.0</v>
      </c>
      <c r="D421" s="2">
        <v>3.0</v>
      </c>
      <c r="E421" s="2">
        <v>3.0</v>
      </c>
      <c r="F421" s="2" t="s">
        <v>16</v>
      </c>
      <c r="G421" s="2" t="s">
        <v>56</v>
      </c>
      <c r="H421" s="2">
        <v>5.83</v>
      </c>
      <c r="I421" s="2">
        <v>6.93</v>
      </c>
      <c r="J421" s="2">
        <v>12.76</v>
      </c>
      <c r="M421" s="2">
        <f t="shared" si="43"/>
        <v>0</v>
      </c>
    </row>
    <row r="422" ht="15.75" customHeight="1">
      <c r="A422" s="2">
        <v>421.0</v>
      </c>
      <c r="B422" s="2">
        <v>2016.0</v>
      </c>
      <c r="C422" s="2">
        <v>4.0</v>
      </c>
      <c r="D422" s="2">
        <v>3.0</v>
      </c>
      <c r="E422" s="2">
        <v>4.0</v>
      </c>
      <c r="F422" s="2" t="s">
        <v>16</v>
      </c>
      <c r="G422" s="8" t="s">
        <v>40</v>
      </c>
      <c r="H422" s="2">
        <v>8.0</v>
      </c>
      <c r="I422" s="2">
        <v>7.07</v>
      </c>
      <c r="J422" s="2">
        <v>15.07</v>
      </c>
      <c r="M422" s="2">
        <f t="shared" si="43"/>
        <v>0</v>
      </c>
    </row>
    <row r="423" ht="15.75" customHeight="1">
      <c r="A423" s="2">
        <v>422.0</v>
      </c>
      <c r="B423" s="2">
        <v>2016.0</v>
      </c>
      <c r="C423" s="2">
        <v>4.0</v>
      </c>
      <c r="D423" s="2">
        <v>3.0</v>
      </c>
      <c r="E423" s="2">
        <v>4.0</v>
      </c>
      <c r="F423" s="2" t="s">
        <v>16</v>
      </c>
      <c r="G423" s="2" t="s">
        <v>18</v>
      </c>
      <c r="H423" s="2">
        <v>6.5</v>
      </c>
      <c r="I423" s="2">
        <v>4.63</v>
      </c>
      <c r="J423" s="2">
        <v>11.13</v>
      </c>
      <c r="M423" s="2">
        <f t="shared" si="43"/>
        <v>0</v>
      </c>
    </row>
    <row r="424" ht="15.75" customHeight="1">
      <c r="A424" s="2">
        <v>423.0</v>
      </c>
      <c r="B424" s="2">
        <v>2016.0</v>
      </c>
      <c r="C424" s="2">
        <v>4.0</v>
      </c>
      <c r="D424" s="2">
        <v>3.0</v>
      </c>
      <c r="E424" s="2">
        <v>5.0</v>
      </c>
      <c r="F424" s="2" t="s">
        <v>16</v>
      </c>
      <c r="G424" s="8" t="s">
        <v>51</v>
      </c>
      <c r="H424" s="2">
        <v>3.73</v>
      </c>
      <c r="I424" s="2">
        <v>5.07</v>
      </c>
      <c r="J424" s="2">
        <v>8.8</v>
      </c>
      <c r="M424" s="2">
        <f t="shared" si="43"/>
        <v>0</v>
      </c>
    </row>
    <row r="425" ht="15.75" customHeight="1">
      <c r="A425" s="2">
        <v>424.0</v>
      </c>
      <c r="B425" s="2">
        <v>2016.0</v>
      </c>
      <c r="C425" s="2">
        <v>4.0</v>
      </c>
      <c r="D425" s="2">
        <v>3.0</v>
      </c>
      <c r="E425" s="2">
        <v>5.0</v>
      </c>
      <c r="F425" s="2" t="s">
        <v>16</v>
      </c>
      <c r="G425" s="2" t="s">
        <v>36</v>
      </c>
      <c r="H425" s="2">
        <v>4.17</v>
      </c>
      <c r="I425" s="2">
        <v>4.57</v>
      </c>
      <c r="J425" s="2">
        <v>8.74</v>
      </c>
      <c r="M425" s="2">
        <f t="shared" si="43"/>
        <v>0</v>
      </c>
    </row>
    <row r="426" ht="15.75" customHeight="1">
      <c r="A426" s="2">
        <v>425.0</v>
      </c>
      <c r="B426" s="2">
        <v>2016.0</v>
      </c>
      <c r="C426" s="2">
        <v>4.0</v>
      </c>
      <c r="D426" s="2">
        <v>3.0</v>
      </c>
      <c r="E426" s="2">
        <v>6.0</v>
      </c>
      <c r="F426" s="2" t="s">
        <v>16</v>
      </c>
      <c r="G426" s="8" t="s">
        <v>42</v>
      </c>
      <c r="H426" s="2">
        <v>5.17</v>
      </c>
      <c r="I426" s="2">
        <v>8.17</v>
      </c>
      <c r="J426" s="2">
        <v>13.34</v>
      </c>
      <c r="M426" s="2">
        <f t="shared" si="43"/>
        <v>0</v>
      </c>
    </row>
    <row r="427" ht="15.75" customHeight="1">
      <c r="A427" s="2">
        <v>426.0</v>
      </c>
      <c r="B427" s="2">
        <v>2016.0</v>
      </c>
      <c r="C427" s="2">
        <v>4.0</v>
      </c>
      <c r="D427" s="2">
        <v>3.0</v>
      </c>
      <c r="E427" s="2">
        <v>6.0</v>
      </c>
      <c r="F427" s="2" t="s">
        <v>16</v>
      </c>
      <c r="G427" s="2" t="s">
        <v>81</v>
      </c>
      <c r="H427" s="2">
        <v>6.33</v>
      </c>
      <c r="I427" s="2">
        <v>6.43</v>
      </c>
      <c r="J427" s="2">
        <v>12.76</v>
      </c>
      <c r="M427" s="2">
        <f t="shared" si="43"/>
        <v>0</v>
      </c>
    </row>
    <row r="428" ht="15.75" customHeight="1">
      <c r="A428" s="2">
        <v>427.0</v>
      </c>
      <c r="B428" s="2">
        <v>2016.0</v>
      </c>
      <c r="C428" s="2">
        <v>4.0</v>
      </c>
      <c r="D428" s="2">
        <v>3.0</v>
      </c>
      <c r="E428" s="2">
        <v>7.0</v>
      </c>
      <c r="F428" s="2" t="s">
        <v>16</v>
      </c>
      <c r="G428" s="8" t="s">
        <v>17</v>
      </c>
      <c r="H428" s="2">
        <v>6.93</v>
      </c>
      <c r="I428" s="2">
        <v>6.77</v>
      </c>
      <c r="J428" s="2">
        <v>13.7</v>
      </c>
      <c r="M428" s="2">
        <f t="shared" si="43"/>
        <v>0</v>
      </c>
    </row>
    <row r="429" ht="15.75" customHeight="1">
      <c r="A429" s="2">
        <v>428.0</v>
      </c>
      <c r="B429" s="2">
        <v>2016.0</v>
      </c>
      <c r="C429" s="2">
        <v>4.0</v>
      </c>
      <c r="D429" s="2">
        <v>3.0</v>
      </c>
      <c r="E429" s="2">
        <v>7.0</v>
      </c>
      <c r="F429" s="2" t="s">
        <v>16</v>
      </c>
      <c r="G429" s="2" t="s">
        <v>80</v>
      </c>
      <c r="H429" s="2">
        <v>3.5</v>
      </c>
      <c r="I429" s="2">
        <v>6.0</v>
      </c>
      <c r="J429" s="2">
        <v>9.5</v>
      </c>
      <c r="M429" s="2">
        <f t="shared" si="43"/>
        <v>0</v>
      </c>
    </row>
    <row r="430" ht="15.75" customHeight="1">
      <c r="A430" s="2">
        <v>429.0</v>
      </c>
      <c r="B430" s="2">
        <v>2016.0</v>
      </c>
      <c r="C430" s="2">
        <v>4.0</v>
      </c>
      <c r="D430" s="2">
        <v>3.0</v>
      </c>
      <c r="E430" s="2">
        <v>8.0</v>
      </c>
      <c r="F430" s="2" t="s">
        <v>16</v>
      </c>
      <c r="G430" s="8" t="s">
        <v>55</v>
      </c>
      <c r="H430" s="2">
        <v>7.83</v>
      </c>
      <c r="I430" s="2">
        <v>5.57</v>
      </c>
      <c r="J430" s="2">
        <v>13.4</v>
      </c>
      <c r="M430" s="2">
        <f t="shared" si="43"/>
        <v>0</v>
      </c>
    </row>
    <row r="431" ht="15.75" customHeight="1">
      <c r="A431" s="2">
        <v>430.0</v>
      </c>
      <c r="B431" s="2">
        <v>2016.0</v>
      </c>
      <c r="C431" s="2">
        <v>4.0</v>
      </c>
      <c r="D431" s="2">
        <v>3.0</v>
      </c>
      <c r="E431" s="2">
        <v>8.0</v>
      </c>
      <c r="F431" s="2" t="s">
        <v>16</v>
      </c>
      <c r="G431" s="2" t="s">
        <v>53</v>
      </c>
      <c r="H431" s="2">
        <v>7.17</v>
      </c>
      <c r="I431" s="2">
        <v>5.63</v>
      </c>
      <c r="J431" s="2">
        <v>12.8</v>
      </c>
      <c r="M431" s="2">
        <f t="shared" si="43"/>
        <v>0</v>
      </c>
    </row>
    <row r="432" ht="15.75" customHeight="1">
      <c r="A432" s="2">
        <v>431.0</v>
      </c>
      <c r="B432" s="2">
        <v>2016.0</v>
      </c>
      <c r="C432" s="2">
        <v>4.0</v>
      </c>
      <c r="D432" s="2">
        <v>3.0</v>
      </c>
      <c r="E432" s="2">
        <v>9.0</v>
      </c>
      <c r="F432" s="2" t="s">
        <v>16</v>
      </c>
      <c r="G432" s="8" t="s">
        <v>29</v>
      </c>
      <c r="H432" s="2">
        <v>5.17</v>
      </c>
      <c r="I432" s="2">
        <v>6.0</v>
      </c>
      <c r="J432" s="2">
        <v>11.17</v>
      </c>
      <c r="M432" s="2">
        <f t="shared" si="43"/>
        <v>0</v>
      </c>
    </row>
    <row r="433" ht="15.75" customHeight="1">
      <c r="A433" s="2">
        <v>432.0</v>
      </c>
      <c r="B433" s="2">
        <v>2016.0</v>
      </c>
      <c r="C433" s="2">
        <v>4.0</v>
      </c>
      <c r="D433" s="2">
        <v>3.0</v>
      </c>
      <c r="E433" s="2">
        <v>9.0</v>
      </c>
      <c r="F433" s="2" t="s">
        <v>16</v>
      </c>
      <c r="G433" s="2" t="s">
        <v>38</v>
      </c>
      <c r="H433" s="2">
        <v>5.1</v>
      </c>
      <c r="I433" s="2">
        <v>5.23</v>
      </c>
      <c r="J433" s="2">
        <v>10.33</v>
      </c>
      <c r="M433" s="2">
        <f t="shared" si="43"/>
        <v>0</v>
      </c>
    </row>
    <row r="434" ht="15.75" customHeight="1">
      <c r="A434" s="2">
        <v>433.0</v>
      </c>
      <c r="B434" s="2">
        <v>2016.0</v>
      </c>
      <c r="C434" s="2">
        <v>4.0</v>
      </c>
      <c r="D434" s="2">
        <v>3.0</v>
      </c>
      <c r="E434" s="2">
        <v>10.0</v>
      </c>
      <c r="F434" s="2" t="s">
        <v>16</v>
      </c>
      <c r="G434" s="8" t="s">
        <v>68</v>
      </c>
      <c r="H434" s="2">
        <v>9.0</v>
      </c>
      <c r="I434" s="2">
        <v>7.07</v>
      </c>
      <c r="J434" s="2">
        <v>16.07</v>
      </c>
      <c r="M434" s="2">
        <f t="shared" si="43"/>
        <v>0</v>
      </c>
    </row>
    <row r="435" ht="15.75" customHeight="1">
      <c r="A435" s="2">
        <v>434.0</v>
      </c>
      <c r="B435" s="2">
        <v>2016.0</v>
      </c>
      <c r="C435" s="2">
        <v>4.0</v>
      </c>
      <c r="D435" s="2">
        <v>3.0</v>
      </c>
      <c r="E435" s="2">
        <v>10.0</v>
      </c>
      <c r="F435" s="2" t="s">
        <v>16</v>
      </c>
      <c r="G435" s="2" t="s">
        <v>28</v>
      </c>
      <c r="H435" s="2">
        <v>5.77</v>
      </c>
      <c r="I435" s="2">
        <v>8.0</v>
      </c>
      <c r="J435" s="2">
        <v>13.77</v>
      </c>
      <c r="M435" s="2">
        <f t="shared" si="43"/>
        <v>0</v>
      </c>
    </row>
    <row r="436" ht="15.75" customHeight="1">
      <c r="A436" s="2">
        <v>435.0</v>
      </c>
      <c r="B436" s="2">
        <v>2016.0</v>
      </c>
      <c r="C436" s="2">
        <v>4.0</v>
      </c>
      <c r="D436" s="2">
        <v>3.0</v>
      </c>
      <c r="E436" s="2">
        <v>11.0</v>
      </c>
      <c r="F436" s="2" t="s">
        <v>16</v>
      </c>
      <c r="G436" s="8" t="s">
        <v>27</v>
      </c>
      <c r="H436" s="2">
        <v>7.5</v>
      </c>
      <c r="I436" s="2">
        <v>8.77</v>
      </c>
      <c r="J436" s="2">
        <v>16.27</v>
      </c>
      <c r="M436" s="2">
        <f t="shared" si="43"/>
        <v>0</v>
      </c>
    </row>
    <row r="437" ht="15.75" customHeight="1">
      <c r="A437" s="2">
        <v>436.0</v>
      </c>
      <c r="B437" s="2">
        <v>2016.0</v>
      </c>
      <c r="C437" s="2">
        <v>4.0</v>
      </c>
      <c r="D437" s="2">
        <v>3.0</v>
      </c>
      <c r="E437" s="2">
        <v>11.0</v>
      </c>
      <c r="F437" s="2" t="s">
        <v>16</v>
      </c>
      <c r="G437" s="2" t="s">
        <v>44</v>
      </c>
      <c r="H437" s="2">
        <v>6.0</v>
      </c>
      <c r="I437" s="2">
        <v>8.0</v>
      </c>
      <c r="J437" s="2">
        <v>14.0</v>
      </c>
      <c r="M437" s="2">
        <f t="shared" si="43"/>
        <v>0</v>
      </c>
    </row>
    <row r="438" ht="15.75" customHeight="1">
      <c r="A438" s="2">
        <v>437.0</v>
      </c>
      <c r="B438" s="2">
        <v>2016.0</v>
      </c>
      <c r="C438" s="2">
        <v>4.0</v>
      </c>
      <c r="D438" s="2">
        <v>3.0</v>
      </c>
      <c r="E438" s="2">
        <v>12.0</v>
      </c>
      <c r="F438" s="2" t="s">
        <v>16</v>
      </c>
      <c r="G438" s="8" t="s">
        <v>30</v>
      </c>
      <c r="H438" s="2">
        <v>8.17</v>
      </c>
      <c r="I438" s="2">
        <v>7.5</v>
      </c>
      <c r="J438" s="2">
        <v>15.67</v>
      </c>
      <c r="M438" s="2">
        <f t="shared" si="43"/>
        <v>0</v>
      </c>
    </row>
    <row r="439" ht="15.75" customHeight="1">
      <c r="A439" s="2">
        <v>438.0</v>
      </c>
      <c r="B439" s="2">
        <v>2016.0</v>
      </c>
      <c r="C439" s="2">
        <v>4.0</v>
      </c>
      <c r="D439" s="2">
        <v>3.0</v>
      </c>
      <c r="E439" s="2">
        <v>12.0</v>
      </c>
      <c r="F439" s="2" t="s">
        <v>16</v>
      </c>
      <c r="G439" s="2" t="s">
        <v>78</v>
      </c>
      <c r="H439" s="2">
        <v>7.7</v>
      </c>
      <c r="I439" s="2">
        <v>6.07</v>
      </c>
      <c r="J439" s="2">
        <v>13.77</v>
      </c>
      <c r="M439" s="2">
        <f t="shared" si="43"/>
        <v>0</v>
      </c>
    </row>
    <row r="440" ht="15.75" customHeight="1">
      <c r="A440" s="2">
        <v>439.0</v>
      </c>
      <c r="B440" s="2">
        <v>2016.0</v>
      </c>
      <c r="C440" s="2">
        <v>4.0</v>
      </c>
      <c r="D440" s="2">
        <v>4.0</v>
      </c>
      <c r="E440" s="2">
        <v>1.0</v>
      </c>
      <c r="F440" s="2" t="s">
        <v>16</v>
      </c>
      <c r="G440" s="8" t="s">
        <v>70</v>
      </c>
      <c r="H440" s="2">
        <v>7.93</v>
      </c>
      <c r="I440" s="2">
        <v>7.67</v>
      </c>
      <c r="J440" s="2">
        <v>15.6</v>
      </c>
      <c r="M440" s="2">
        <f t="shared" si="43"/>
        <v>0</v>
      </c>
    </row>
    <row r="441" ht="15.75" customHeight="1">
      <c r="A441" s="2">
        <v>440.0</v>
      </c>
      <c r="B441" s="2">
        <v>2016.0</v>
      </c>
      <c r="C441" s="2">
        <v>4.0</v>
      </c>
      <c r="D441" s="2">
        <v>4.0</v>
      </c>
      <c r="E441" s="2">
        <v>1.0</v>
      </c>
      <c r="F441" s="2" t="s">
        <v>16</v>
      </c>
      <c r="G441" s="2" t="s">
        <v>26</v>
      </c>
      <c r="H441" s="2">
        <v>7.4</v>
      </c>
      <c r="I441" s="2">
        <v>7.8</v>
      </c>
      <c r="J441" s="2">
        <v>15.2</v>
      </c>
      <c r="M441" s="2">
        <f t="shared" si="43"/>
        <v>0</v>
      </c>
    </row>
    <row r="442" ht="15.75" customHeight="1">
      <c r="A442" s="2">
        <v>441.0</v>
      </c>
      <c r="B442" s="2">
        <v>2016.0</v>
      </c>
      <c r="C442" s="2">
        <v>4.0</v>
      </c>
      <c r="D442" s="2">
        <v>4.0</v>
      </c>
      <c r="E442" s="2">
        <v>1.0</v>
      </c>
      <c r="F442" s="2" t="s">
        <v>16</v>
      </c>
      <c r="G442" s="2" t="s">
        <v>33</v>
      </c>
      <c r="H442" s="2">
        <v>4.17</v>
      </c>
      <c r="I442" s="2">
        <v>6.23</v>
      </c>
      <c r="J442" s="2">
        <v>10.4</v>
      </c>
      <c r="M442" s="2">
        <f t="shared" si="43"/>
        <v>0</v>
      </c>
    </row>
    <row r="443" ht="15.75" customHeight="1">
      <c r="A443" s="2">
        <v>442.0</v>
      </c>
      <c r="B443" s="2">
        <v>2016.0</v>
      </c>
      <c r="C443" s="2">
        <v>4.0</v>
      </c>
      <c r="D443" s="2">
        <v>4.0</v>
      </c>
      <c r="E443" s="2">
        <v>2.0</v>
      </c>
      <c r="F443" s="2" t="s">
        <v>16</v>
      </c>
      <c r="G443" s="8" t="s">
        <v>42</v>
      </c>
      <c r="H443" s="2">
        <v>8.27</v>
      </c>
      <c r="I443" s="2">
        <v>9.17</v>
      </c>
      <c r="J443" s="2">
        <v>17.44</v>
      </c>
      <c r="M443" s="2">
        <f t="shared" si="43"/>
        <v>0</v>
      </c>
    </row>
    <row r="444" ht="15.75" customHeight="1">
      <c r="A444" s="2">
        <v>443.0</v>
      </c>
      <c r="B444" s="2">
        <v>2016.0</v>
      </c>
      <c r="C444" s="2">
        <v>4.0</v>
      </c>
      <c r="D444" s="2">
        <v>4.0</v>
      </c>
      <c r="E444" s="2">
        <v>2.0</v>
      </c>
      <c r="F444" s="2" t="s">
        <v>16</v>
      </c>
      <c r="G444" s="2" t="s">
        <v>51</v>
      </c>
      <c r="H444" s="2">
        <v>4.27</v>
      </c>
      <c r="I444" s="2">
        <v>4.37</v>
      </c>
      <c r="J444" s="2">
        <v>8.64</v>
      </c>
      <c r="M444" s="2">
        <f t="shared" si="43"/>
        <v>0</v>
      </c>
    </row>
    <row r="445" ht="15.75" customHeight="1">
      <c r="A445" s="2">
        <v>444.0</v>
      </c>
      <c r="B445" s="2">
        <v>2016.0</v>
      </c>
      <c r="C445" s="2">
        <v>4.0</v>
      </c>
      <c r="D445" s="2">
        <v>4.0</v>
      </c>
      <c r="E445" s="2">
        <v>2.0</v>
      </c>
      <c r="F445" s="2" t="s">
        <v>16</v>
      </c>
      <c r="G445" s="2" t="s">
        <v>40</v>
      </c>
      <c r="H445" s="2">
        <v>1.5</v>
      </c>
      <c r="I445" s="2">
        <v>3.07</v>
      </c>
      <c r="J445" s="2">
        <v>4.57</v>
      </c>
      <c r="M445" s="2">
        <f t="shared" si="43"/>
        <v>0</v>
      </c>
    </row>
    <row r="446" ht="15.75" customHeight="1">
      <c r="A446" s="2">
        <v>445.0</v>
      </c>
      <c r="B446" s="2">
        <v>2016.0</v>
      </c>
      <c r="C446" s="2">
        <v>4.0</v>
      </c>
      <c r="D446" s="2">
        <v>4.0</v>
      </c>
      <c r="E446" s="2">
        <v>3.0</v>
      </c>
      <c r="F446" s="2" t="s">
        <v>16</v>
      </c>
      <c r="G446" s="8" t="s">
        <v>55</v>
      </c>
      <c r="H446" s="2">
        <v>6.33</v>
      </c>
      <c r="I446" s="2">
        <v>6.4</v>
      </c>
      <c r="J446" s="2">
        <v>12.73</v>
      </c>
      <c r="M446" s="2">
        <f t="shared" si="43"/>
        <v>0</v>
      </c>
    </row>
    <row r="447" ht="15.75" customHeight="1">
      <c r="A447" s="2">
        <v>446.0</v>
      </c>
      <c r="B447" s="2">
        <v>2016.0</v>
      </c>
      <c r="C447" s="2">
        <v>4.0</v>
      </c>
      <c r="D447" s="2">
        <v>4.0</v>
      </c>
      <c r="E447" s="2">
        <v>3.0</v>
      </c>
      <c r="F447" s="2" t="s">
        <v>16</v>
      </c>
      <c r="G447" s="2" t="s">
        <v>17</v>
      </c>
      <c r="H447" s="2">
        <v>5.5</v>
      </c>
      <c r="I447" s="2">
        <v>7.0</v>
      </c>
      <c r="J447" s="2">
        <v>12.5</v>
      </c>
      <c r="M447" s="2">
        <f t="shared" si="43"/>
        <v>0</v>
      </c>
    </row>
    <row r="448" ht="15.75" customHeight="1">
      <c r="A448" s="2">
        <v>447.0</v>
      </c>
      <c r="B448" s="2">
        <v>2016.0</v>
      </c>
      <c r="C448" s="2">
        <v>4.0</v>
      </c>
      <c r="D448" s="2">
        <v>4.0</v>
      </c>
      <c r="E448" s="2">
        <v>3.0</v>
      </c>
      <c r="F448" s="2" t="s">
        <v>16</v>
      </c>
      <c r="G448" s="2" t="s">
        <v>29</v>
      </c>
      <c r="H448" s="2">
        <v>5.07</v>
      </c>
      <c r="I448" s="2">
        <v>5.83</v>
      </c>
      <c r="J448" s="2">
        <v>10.9</v>
      </c>
      <c r="M448" s="2">
        <f t="shared" si="43"/>
        <v>0</v>
      </c>
    </row>
    <row r="449" ht="15.75" customHeight="1">
      <c r="A449" s="2">
        <v>448.0</v>
      </c>
      <c r="B449" s="2">
        <v>2016.0</v>
      </c>
      <c r="C449" s="2">
        <v>4.0</v>
      </c>
      <c r="D449" s="2">
        <v>4.0</v>
      </c>
      <c r="E449" s="2">
        <v>4.0</v>
      </c>
      <c r="F449" s="2" t="s">
        <v>16</v>
      </c>
      <c r="G449" s="8" t="s">
        <v>30</v>
      </c>
      <c r="H449" s="2">
        <v>8.1</v>
      </c>
      <c r="I449" s="2">
        <v>10.0</v>
      </c>
      <c r="J449" s="2">
        <v>18.1</v>
      </c>
      <c r="M449" s="2">
        <f t="shared" si="43"/>
        <v>0</v>
      </c>
    </row>
    <row r="450" ht="15.75" customHeight="1">
      <c r="A450" s="2">
        <v>449.0</v>
      </c>
      <c r="B450" s="2">
        <v>2016.0</v>
      </c>
      <c r="C450" s="2">
        <v>4.0</v>
      </c>
      <c r="D450" s="2">
        <v>4.0</v>
      </c>
      <c r="E450" s="2">
        <v>4.0</v>
      </c>
      <c r="F450" s="2" t="s">
        <v>16</v>
      </c>
      <c r="G450" s="2" t="s">
        <v>27</v>
      </c>
      <c r="H450" s="2">
        <v>3.57</v>
      </c>
      <c r="I450" s="2">
        <v>4.33</v>
      </c>
      <c r="J450" s="2">
        <v>7.9</v>
      </c>
      <c r="M450" s="2">
        <f t="shared" si="43"/>
        <v>0</v>
      </c>
    </row>
    <row r="451" ht="15.75" customHeight="1">
      <c r="A451" s="2">
        <v>450.0</v>
      </c>
      <c r="B451" s="2">
        <v>2016.0</v>
      </c>
      <c r="C451" s="2">
        <v>4.0</v>
      </c>
      <c r="D451" s="2">
        <v>4.0</v>
      </c>
      <c r="E451" s="2">
        <v>4.0</v>
      </c>
      <c r="F451" s="2" t="s">
        <v>16</v>
      </c>
      <c r="G451" s="2" t="s">
        <v>68</v>
      </c>
      <c r="H451" s="2">
        <v>3.17</v>
      </c>
      <c r="I451" s="2">
        <v>4.6</v>
      </c>
      <c r="J451" s="2">
        <v>7.77</v>
      </c>
      <c r="M451" s="2">
        <f t="shared" si="43"/>
        <v>0</v>
      </c>
    </row>
    <row r="452" ht="15.75" customHeight="1">
      <c r="A452" s="2">
        <v>451.0</v>
      </c>
      <c r="B452" s="2">
        <v>2016.0</v>
      </c>
      <c r="C452" s="2">
        <v>4.0</v>
      </c>
      <c r="D452" s="2">
        <v>5.0</v>
      </c>
      <c r="E452" s="2">
        <v>1.0</v>
      </c>
      <c r="F452" s="2" t="s">
        <v>16</v>
      </c>
      <c r="G452" s="8" t="s">
        <v>26</v>
      </c>
      <c r="H452" s="2">
        <v>7.67</v>
      </c>
      <c r="I452" s="2">
        <v>5.33</v>
      </c>
      <c r="J452" s="2">
        <v>13.0</v>
      </c>
      <c r="M452" s="2">
        <f t="shared" si="43"/>
        <v>0</v>
      </c>
    </row>
    <row r="453" ht="15.75" customHeight="1">
      <c r="A453" s="2">
        <v>452.0</v>
      </c>
      <c r="B453" s="2">
        <v>2016.0</v>
      </c>
      <c r="C453" s="2">
        <v>4.0</v>
      </c>
      <c r="D453" s="2">
        <v>5.0</v>
      </c>
      <c r="E453" s="2">
        <v>1.0</v>
      </c>
      <c r="F453" s="2" t="s">
        <v>16</v>
      </c>
      <c r="G453" s="2" t="s">
        <v>40</v>
      </c>
      <c r="H453" s="2">
        <v>5.07</v>
      </c>
      <c r="I453" s="2">
        <v>5.1</v>
      </c>
      <c r="J453" s="2">
        <v>10.17</v>
      </c>
      <c r="M453" s="2">
        <f t="shared" si="43"/>
        <v>0</v>
      </c>
    </row>
    <row r="454" ht="15.75" customHeight="1">
      <c r="A454" s="2">
        <v>453.0</v>
      </c>
      <c r="B454" s="2">
        <v>2016.0</v>
      </c>
      <c r="C454" s="2">
        <v>4.0</v>
      </c>
      <c r="D454" s="2">
        <v>5.0</v>
      </c>
      <c r="E454" s="2">
        <v>2.0</v>
      </c>
      <c r="F454" s="2" t="s">
        <v>16</v>
      </c>
      <c r="G454" s="8" t="s">
        <v>51</v>
      </c>
      <c r="H454" s="2">
        <v>7.07</v>
      </c>
      <c r="I454" s="2">
        <v>8.6</v>
      </c>
      <c r="J454" s="2">
        <v>15.67</v>
      </c>
      <c r="M454" s="2">
        <f t="shared" si="43"/>
        <v>0</v>
      </c>
    </row>
    <row r="455" ht="15.75" customHeight="1">
      <c r="A455" s="2">
        <v>454.0</v>
      </c>
      <c r="B455" s="2">
        <v>2016.0</v>
      </c>
      <c r="C455" s="2">
        <v>4.0</v>
      </c>
      <c r="D455" s="2">
        <v>5.0</v>
      </c>
      <c r="E455" s="2">
        <v>2.0</v>
      </c>
      <c r="F455" s="2" t="s">
        <v>16</v>
      </c>
      <c r="G455" s="9" t="s">
        <v>33</v>
      </c>
      <c r="H455" s="2">
        <v>8.0</v>
      </c>
      <c r="I455" s="2">
        <v>6.87</v>
      </c>
      <c r="J455" s="2">
        <v>14.87</v>
      </c>
      <c r="M455" s="2">
        <f t="shared" si="43"/>
        <v>0</v>
      </c>
    </row>
    <row r="456" ht="15.75" customHeight="1">
      <c r="A456" s="2">
        <v>455.0</v>
      </c>
      <c r="B456" s="2">
        <v>2016.0</v>
      </c>
      <c r="C456" s="2">
        <v>4.0</v>
      </c>
      <c r="D456" s="2">
        <v>5.0</v>
      </c>
      <c r="E456" s="2">
        <v>3.0</v>
      </c>
      <c r="F456" s="2" t="s">
        <v>16</v>
      </c>
      <c r="G456" s="8" t="s">
        <v>68</v>
      </c>
      <c r="H456" s="2">
        <v>8.5</v>
      </c>
      <c r="I456" s="2">
        <v>7.93</v>
      </c>
      <c r="J456" s="2">
        <v>16.43</v>
      </c>
      <c r="M456" s="2">
        <f t="shared" si="43"/>
        <v>0</v>
      </c>
    </row>
    <row r="457" ht="15.75" customHeight="1">
      <c r="A457" s="2">
        <v>456.0</v>
      </c>
      <c r="B457" s="2">
        <v>2016.0</v>
      </c>
      <c r="C457" s="2">
        <v>4.0</v>
      </c>
      <c r="D457" s="2">
        <v>5.0</v>
      </c>
      <c r="E457" s="2">
        <v>3.0</v>
      </c>
      <c r="F457" s="2" t="s">
        <v>16</v>
      </c>
      <c r="G457" s="2" t="s">
        <v>17</v>
      </c>
      <c r="H457" s="2">
        <v>4.5</v>
      </c>
      <c r="I457" s="2">
        <v>5.6</v>
      </c>
      <c r="J457" s="2">
        <v>10.1</v>
      </c>
      <c r="M457" s="2">
        <f t="shared" si="43"/>
        <v>0</v>
      </c>
    </row>
    <row r="458" ht="15.75" customHeight="1">
      <c r="A458" s="2">
        <v>457.0</v>
      </c>
      <c r="B458" s="2">
        <v>2016.0</v>
      </c>
      <c r="C458" s="2">
        <v>4.0</v>
      </c>
      <c r="D458" s="2">
        <v>5.0</v>
      </c>
      <c r="E458" s="2">
        <v>4.0</v>
      </c>
      <c r="F458" s="2" t="s">
        <v>16</v>
      </c>
      <c r="G458" s="8" t="s">
        <v>29</v>
      </c>
      <c r="H458" s="2">
        <v>5.17</v>
      </c>
      <c r="I458" s="2">
        <v>5.63</v>
      </c>
      <c r="J458" s="2">
        <v>10.8</v>
      </c>
      <c r="M458" s="2">
        <f t="shared" si="43"/>
        <v>0</v>
      </c>
    </row>
    <row r="459" ht="15.75" customHeight="1">
      <c r="A459" s="2">
        <v>458.0</v>
      </c>
      <c r="B459" s="2">
        <v>2016.0</v>
      </c>
      <c r="C459" s="2">
        <v>4.0</v>
      </c>
      <c r="D459" s="2">
        <v>5.0</v>
      </c>
      <c r="E459" s="2">
        <v>4.0</v>
      </c>
      <c r="F459" s="2" t="s">
        <v>16</v>
      </c>
      <c r="G459" s="2" t="s">
        <v>27</v>
      </c>
      <c r="H459" s="2">
        <v>4.0</v>
      </c>
      <c r="I459" s="2">
        <v>6.0</v>
      </c>
      <c r="J459" s="2">
        <v>10.0</v>
      </c>
      <c r="M459" s="2">
        <f t="shared" si="43"/>
        <v>0</v>
      </c>
    </row>
    <row r="460" ht="15.75" customHeight="1">
      <c r="A460" s="2">
        <v>459.0</v>
      </c>
      <c r="B460" s="2">
        <v>2016.0</v>
      </c>
      <c r="C460" s="2">
        <v>4.0</v>
      </c>
      <c r="D460" s="2">
        <v>6.0</v>
      </c>
      <c r="E460" s="2">
        <v>1.0</v>
      </c>
      <c r="F460" s="2" t="s">
        <v>16</v>
      </c>
      <c r="G460" s="8" t="s">
        <v>26</v>
      </c>
      <c r="H460" s="2">
        <v>7.17</v>
      </c>
      <c r="I460" s="2">
        <v>8.0</v>
      </c>
      <c r="J460" s="2">
        <v>15.17</v>
      </c>
      <c r="M460" s="2">
        <f t="shared" si="43"/>
        <v>0</v>
      </c>
    </row>
    <row r="461" ht="15.75" customHeight="1">
      <c r="A461" s="2">
        <v>460.0</v>
      </c>
      <c r="B461" s="2">
        <v>2016.0</v>
      </c>
      <c r="C461" s="2">
        <v>4.0</v>
      </c>
      <c r="D461" s="2">
        <v>6.0</v>
      </c>
      <c r="E461" s="2">
        <v>1.0</v>
      </c>
      <c r="F461" s="2" t="s">
        <v>16</v>
      </c>
      <c r="G461" s="2" t="s">
        <v>70</v>
      </c>
      <c r="H461" s="2">
        <v>5.5</v>
      </c>
      <c r="I461" s="2">
        <v>3.0</v>
      </c>
      <c r="J461" s="2">
        <v>8.5</v>
      </c>
      <c r="M461" s="2">
        <f t="shared" si="43"/>
        <v>0</v>
      </c>
    </row>
    <row r="462" ht="15.75" customHeight="1">
      <c r="A462" s="2">
        <v>461.0</v>
      </c>
      <c r="B462" s="2">
        <v>2016.0</v>
      </c>
      <c r="C462" s="2">
        <v>4.0</v>
      </c>
      <c r="D462" s="2">
        <v>6.0</v>
      </c>
      <c r="E462" s="2">
        <v>2.0</v>
      </c>
      <c r="F462" s="2" t="s">
        <v>16</v>
      </c>
      <c r="G462" s="8" t="s">
        <v>42</v>
      </c>
      <c r="H462" s="2">
        <v>6.5</v>
      </c>
      <c r="I462" s="2">
        <v>6.47</v>
      </c>
      <c r="J462" s="2">
        <v>12.97</v>
      </c>
      <c r="M462" s="2">
        <f t="shared" si="43"/>
        <v>0</v>
      </c>
    </row>
    <row r="463" ht="15.75" customHeight="1">
      <c r="A463" s="2">
        <v>462.0</v>
      </c>
      <c r="B463" s="2">
        <v>2016.0</v>
      </c>
      <c r="C463" s="2">
        <v>4.0</v>
      </c>
      <c r="D463" s="2">
        <v>6.0</v>
      </c>
      <c r="E463" s="2">
        <v>2.0</v>
      </c>
      <c r="F463" s="2" t="s">
        <v>16</v>
      </c>
      <c r="G463" s="2" t="s">
        <v>51</v>
      </c>
      <c r="H463" s="2">
        <v>4.33</v>
      </c>
      <c r="I463" s="2">
        <v>5.67</v>
      </c>
      <c r="J463" s="2">
        <v>10.0</v>
      </c>
      <c r="M463" s="2">
        <f t="shared" si="43"/>
        <v>0</v>
      </c>
    </row>
    <row r="464" ht="15.75" customHeight="1">
      <c r="A464" s="2">
        <v>463.0</v>
      </c>
      <c r="B464" s="2">
        <v>2016.0</v>
      </c>
      <c r="C464" s="2">
        <v>4.0</v>
      </c>
      <c r="D464" s="2">
        <v>6.0</v>
      </c>
      <c r="E464" s="2">
        <v>3.0</v>
      </c>
      <c r="F464" s="2" t="s">
        <v>16</v>
      </c>
      <c r="G464" s="8" t="s">
        <v>68</v>
      </c>
      <c r="H464" s="2">
        <v>6.0</v>
      </c>
      <c r="I464" s="2">
        <v>6.5</v>
      </c>
      <c r="J464" s="2">
        <v>12.5</v>
      </c>
      <c r="M464" s="2">
        <f t="shared" si="43"/>
        <v>0</v>
      </c>
    </row>
    <row r="465" ht="15.75" customHeight="1">
      <c r="A465" s="2">
        <v>464.0</v>
      </c>
      <c r="B465" s="2">
        <v>2016.0</v>
      </c>
      <c r="C465" s="2">
        <v>4.0</v>
      </c>
      <c r="D465" s="2">
        <v>6.0</v>
      </c>
      <c r="E465" s="2">
        <v>3.0</v>
      </c>
      <c r="F465" s="2" t="s">
        <v>16</v>
      </c>
      <c r="G465" s="2" t="s">
        <v>55</v>
      </c>
      <c r="H465" s="2">
        <v>6.43</v>
      </c>
      <c r="I465" s="2">
        <v>5.17</v>
      </c>
      <c r="J465" s="2">
        <v>11.6</v>
      </c>
      <c r="M465" s="2">
        <f t="shared" si="43"/>
        <v>0</v>
      </c>
    </row>
    <row r="466" ht="15.75" customHeight="1">
      <c r="A466" s="2">
        <v>465.0</v>
      </c>
      <c r="B466" s="2">
        <v>2016.0</v>
      </c>
      <c r="C466" s="2">
        <v>4.0</v>
      </c>
      <c r="D466" s="2">
        <v>6.0</v>
      </c>
      <c r="E466" s="2">
        <v>4.0</v>
      </c>
      <c r="F466" s="2" t="s">
        <v>16</v>
      </c>
      <c r="G466" s="8" t="s">
        <v>30</v>
      </c>
      <c r="H466" s="2">
        <v>7.6</v>
      </c>
      <c r="I466" s="2">
        <v>8.17</v>
      </c>
      <c r="J466" s="2">
        <v>15.77</v>
      </c>
      <c r="M466" s="2">
        <f t="shared" si="43"/>
        <v>0</v>
      </c>
    </row>
    <row r="467" ht="15.75" customHeight="1">
      <c r="A467" s="2">
        <v>466.0</v>
      </c>
      <c r="B467" s="2">
        <v>2016.0</v>
      </c>
      <c r="C467" s="2">
        <v>4.0</v>
      </c>
      <c r="D467" s="2">
        <v>6.0</v>
      </c>
      <c r="E467" s="2">
        <v>4.0</v>
      </c>
      <c r="F467" s="2" t="s">
        <v>16</v>
      </c>
      <c r="G467" s="2" t="s">
        <v>29</v>
      </c>
      <c r="H467" s="2">
        <v>2.7</v>
      </c>
      <c r="I467" s="2">
        <v>3.3</v>
      </c>
      <c r="J467" s="2">
        <v>6.0</v>
      </c>
      <c r="M467" s="2">
        <f t="shared" si="43"/>
        <v>0</v>
      </c>
    </row>
    <row r="468" ht="15.75" customHeight="1">
      <c r="A468" s="2">
        <v>467.0</v>
      </c>
      <c r="B468" s="2">
        <v>2016.0</v>
      </c>
      <c r="C468" s="2">
        <v>4.0</v>
      </c>
      <c r="D468" s="2">
        <v>7.0</v>
      </c>
      <c r="E468" s="2">
        <v>1.0</v>
      </c>
      <c r="F468" s="2" t="s">
        <v>16</v>
      </c>
      <c r="G468" s="8" t="s">
        <v>26</v>
      </c>
      <c r="H468" s="2">
        <v>9.8</v>
      </c>
      <c r="I468" s="2">
        <v>8.93</v>
      </c>
      <c r="J468" s="2">
        <v>18.73</v>
      </c>
      <c r="M468" s="2">
        <f t="shared" si="43"/>
        <v>0</v>
      </c>
    </row>
    <row r="469" ht="15.75" customHeight="1">
      <c r="A469" s="2">
        <v>468.0</v>
      </c>
      <c r="B469" s="2">
        <v>2016.0</v>
      </c>
      <c r="C469" s="2">
        <v>4.0</v>
      </c>
      <c r="D469" s="2">
        <v>7.0</v>
      </c>
      <c r="E469" s="2">
        <v>1.0</v>
      </c>
      <c r="F469" s="2" t="s">
        <v>16</v>
      </c>
      <c r="G469" s="9" t="s">
        <v>42</v>
      </c>
      <c r="H469" s="2">
        <v>4.73</v>
      </c>
      <c r="I469" s="2">
        <v>7.93</v>
      </c>
      <c r="J469" s="2">
        <v>12.66</v>
      </c>
      <c r="M469" s="2">
        <f t="shared" si="43"/>
        <v>0</v>
      </c>
    </row>
    <row r="470" ht="15.75" customHeight="1">
      <c r="A470" s="2">
        <v>469.0</v>
      </c>
      <c r="B470" s="2">
        <v>2016.0</v>
      </c>
      <c r="C470" s="2">
        <v>4.0</v>
      </c>
      <c r="D470" s="2">
        <v>7.0</v>
      </c>
      <c r="E470" s="2">
        <v>2.0</v>
      </c>
      <c r="F470" s="2" t="s">
        <v>16</v>
      </c>
      <c r="G470" s="8" t="s">
        <v>68</v>
      </c>
      <c r="H470" s="2">
        <v>7.83</v>
      </c>
      <c r="I470" s="2">
        <v>8.67</v>
      </c>
      <c r="J470" s="2">
        <v>16.5</v>
      </c>
      <c r="M470" s="2">
        <f t="shared" si="43"/>
        <v>0</v>
      </c>
    </row>
    <row r="471" ht="15.75" customHeight="1">
      <c r="A471" s="2">
        <v>470.0</v>
      </c>
      <c r="B471" s="2">
        <v>2016.0</v>
      </c>
      <c r="C471" s="2">
        <v>4.0</v>
      </c>
      <c r="D471" s="2">
        <v>7.0</v>
      </c>
      <c r="E471" s="2">
        <v>2.0</v>
      </c>
      <c r="F471" s="2" t="s">
        <v>16</v>
      </c>
      <c r="G471" s="9" t="s">
        <v>30</v>
      </c>
      <c r="H471" s="2">
        <v>9.07</v>
      </c>
      <c r="I471" s="2">
        <v>5.6</v>
      </c>
      <c r="J471" s="2">
        <v>14.67</v>
      </c>
      <c r="M471" s="2">
        <f t="shared" si="43"/>
        <v>0</v>
      </c>
    </row>
    <row r="472" ht="15.75" customHeight="1">
      <c r="A472" s="2">
        <v>471.0</v>
      </c>
      <c r="B472" s="2">
        <v>2016.0</v>
      </c>
      <c r="C472" s="2">
        <v>4.0</v>
      </c>
      <c r="D472" s="2">
        <v>8.0</v>
      </c>
      <c r="E472" s="2">
        <v>1.0</v>
      </c>
      <c r="F472" s="2" t="s">
        <v>16</v>
      </c>
      <c r="G472" s="8" t="s">
        <v>26</v>
      </c>
      <c r="H472" s="2">
        <v>9.7</v>
      </c>
      <c r="I472" s="2">
        <v>9.27</v>
      </c>
      <c r="J472" s="2">
        <v>18.97</v>
      </c>
      <c r="M472" s="2">
        <f t="shared" si="43"/>
        <v>0</v>
      </c>
    </row>
    <row r="473" ht="15.75" customHeight="1">
      <c r="A473" s="2">
        <v>472.0</v>
      </c>
      <c r="B473" s="2">
        <v>2016.0</v>
      </c>
      <c r="C473" s="2">
        <v>4.0</v>
      </c>
      <c r="D473" s="2">
        <v>8.0</v>
      </c>
      <c r="E473" s="2">
        <v>1.0</v>
      </c>
      <c r="F473" s="2" t="s">
        <v>16</v>
      </c>
      <c r="G473" s="9" t="s">
        <v>68</v>
      </c>
      <c r="H473" s="2">
        <v>7.8</v>
      </c>
      <c r="I473" s="2">
        <v>8.33</v>
      </c>
      <c r="J473" s="2">
        <v>16.13</v>
      </c>
      <c r="M473" s="2">
        <f t="shared" si="43"/>
        <v>0</v>
      </c>
      <c r="N473" s="2">
        <f>SUM(M356:M473)</f>
        <v>0</v>
      </c>
    </row>
    <row r="474" ht="15.75" customHeight="1">
      <c r="A474" s="2">
        <v>473.0</v>
      </c>
      <c r="B474" s="2">
        <v>2016.0</v>
      </c>
      <c r="C474" s="2">
        <v>5.0</v>
      </c>
      <c r="D474" s="2">
        <v>1.0</v>
      </c>
      <c r="E474" s="2">
        <v>1.0</v>
      </c>
      <c r="F474" s="2" t="s">
        <v>16</v>
      </c>
      <c r="G474" s="10" t="s">
        <v>26</v>
      </c>
      <c r="H474" s="2">
        <v>4.5</v>
      </c>
      <c r="I474" s="2">
        <v>5.83</v>
      </c>
      <c r="J474" s="2">
        <v>10.33</v>
      </c>
      <c r="M474" s="2">
        <f t="shared" ref="M474:M1299" si="44">IF(G474="Nat Young", 1, 0)</f>
        <v>0</v>
      </c>
    </row>
    <row r="475" ht="15.75" customHeight="1">
      <c r="A475" s="2">
        <v>474.0</v>
      </c>
      <c r="B475" s="2">
        <v>2016.0</v>
      </c>
      <c r="C475" s="2">
        <v>5.0</v>
      </c>
      <c r="D475" s="2">
        <v>1.0</v>
      </c>
      <c r="E475" s="2">
        <v>1.0</v>
      </c>
      <c r="F475" s="2" t="s">
        <v>16</v>
      </c>
      <c r="G475" s="2" t="s">
        <v>76</v>
      </c>
      <c r="H475" s="2">
        <v>4.5</v>
      </c>
      <c r="I475" s="2">
        <v>4.83</v>
      </c>
      <c r="J475" s="2">
        <v>9.33</v>
      </c>
      <c r="M475" s="2">
        <f t="shared" si="44"/>
        <v>0</v>
      </c>
    </row>
    <row r="476" ht="15.75" customHeight="1">
      <c r="A476" s="2">
        <v>475.0</v>
      </c>
      <c r="B476" s="2">
        <v>2016.0</v>
      </c>
      <c r="C476" s="2">
        <v>5.0</v>
      </c>
      <c r="D476" s="2">
        <v>1.0</v>
      </c>
      <c r="E476" s="2">
        <v>1.0</v>
      </c>
      <c r="F476" s="2" t="s">
        <v>16</v>
      </c>
      <c r="G476" s="2" t="s">
        <v>51</v>
      </c>
      <c r="H476" s="2">
        <v>5.67</v>
      </c>
      <c r="I476" s="2">
        <v>2.93</v>
      </c>
      <c r="J476" s="2">
        <v>8.6</v>
      </c>
      <c r="M476" s="2">
        <f t="shared" si="44"/>
        <v>0</v>
      </c>
    </row>
    <row r="477" ht="15.75" customHeight="1">
      <c r="A477" s="2">
        <v>476.0</v>
      </c>
      <c r="B477" s="2">
        <v>2016.0</v>
      </c>
      <c r="C477" s="2">
        <v>5.0</v>
      </c>
      <c r="D477" s="2">
        <v>1.0</v>
      </c>
      <c r="E477" s="2">
        <v>2.0</v>
      </c>
      <c r="F477" s="2" t="s">
        <v>16</v>
      </c>
      <c r="G477" s="10" t="s">
        <v>33</v>
      </c>
      <c r="H477" s="2">
        <v>6.33</v>
      </c>
      <c r="I477" s="2">
        <v>7.43</v>
      </c>
      <c r="J477" s="2">
        <v>13.76</v>
      </c>
      <c r="M477" s="2">
        <f t="shared" si="44"/>
        <v>0</v>
      </c>
    </row>
    <row r="478" ht="15.75" customHeight="1">
      <c r="A478" s="2">
        <v>477.0</v>
      </c>
      <c r="B478" s="2">
        <v>2016.0</v>
      </c>
      <c r="C478" s="2">
        <v>5.0</v>
      </c>
      <c r="D478" s="2">
        <v>1.0</v>
      </c>
      <c r="E478" s="2">
        <v>2.0</v>
      </c>
      <c r="F478" s="2" t="s">
        <v>16</v>
      </c>
      <c r="G478" s="2" t="s">
        <v>18</v>
      </c>
      <c r="H478" s="2">
        <v>5.73</v>
      </c>
      <c r="I478" s="2">
        <v>6.83</v>
      </c>
      <c r="J478" s="2">
        <v>12.56</v>
      </c>
      <c r="M478" s="2">
        <f t="shared" si="44"/>
        <v>0</v>
      </c>
    </row>
    <row r="479" ht="15.75" customHeight="1">
      <c r="A479" s="2">
        <v>478.0</v>
      </c>
      <c r="B479" s="2">
        <v>2016.0</v>
      </c>
      <c r="C479" s="2">
        <v>5.0</v>
      </c>
      <c r="D479" s="2">
        <v>1.0</v>
      </c>
      <c r="E479" s="2">
        <v>2.0</v>
      </c>
      <c r="F479" s="2" t="s">
        <v>16</v>
      </c>
      <c r="G479" s="2" t="s">
        <v>68</v>
      </c>
      <c r="H479" s="2">
        <v>4.67</v>
      </c>
      <c r="I479" s="2">
        <v>5.27</v>
      </c>
      <c r="J479" s="2">
        <v>9.94</v>
      </c>
      <c r="M479" s="2">
        <f t="shared" si="44"/>
        <v>0</v>
      </c>
    </row>
    <row r="480" ht="15.75" customHeight="1">
      <c r="A480" s="2">
        <v>479.0</v>
      </c>
      <c r="B480" s="2">
        <v>2016.0</v>
      </c>
      <c r="C480" s="2">
        <v>5.0</v>
      </c>
      <c r="D480" s="2">
        <v>1.0</v>
      </c>
      <c r="E480" s="2">
        <v>3.0</v>
      </c>
      <c r="F480" s="2" t="s">
        <v>16</v>
      </c>
      <c r="G480" s="10" t="s">
        <v>35</v>
      </c>
      <c r="H480" s="2">
        <v>7.33</v>
      </c>
      <c r="I480" s="2">
        <v>7.27</v>
      </c>
      <c r="J480" s="2">
        <v>14.6</v>
      </c>
      <c r="M480" s="2">
        <f t="shared" si="44"/>
        <v>0</v>
      </c>
    </row>
    <row r="481" ht="15.75" customHeight="1">
      <c r="A481" s="2">
        <v>480.0</v>
      </c>
      <c r="B481" s="2">
        <v>2016.0</v>
      </c>
      <c r="C481" s="2">
        <v>5.0</v>
      </c>
      <c r="D481" s="2">
        <v>1.0</v>
      </c>
      <c r="E481" s="2">
        <v>3.0</v>
      </c>
      <c r="F481" s="2" t="s">
        <v>16</v>
      </c>
      <c r="G481" s="2" t="s">
        <v>36</v>
      </c>
      <c r="H481" s="2">
        <v>5.17</v>
      </c>
      <c r="I481" s="2">
        <v>7.5</v>
      </c>
      <c r="J481" s="2">
        <v>12.67</v>
      </c>
      <c r="M481" s="2">
        <f t="shared" si="44"/>
        <v>0</v>
      </c>
    </row>
    <row r="482" ht="15.75" customHeight="1">
      <c r="A482" s="2">
        <v>481.0</v>
      </c>
      <c r="B482" s="2">
        <v>2016.0</v>
      </c>
      <c r="C482" s="2">
        <v>5.0</v>
      </c>
      <c r="D482" s="2">
        <v>1.0</v>
      </c>
      <c r="E482" s="2">
        <v>3.0</v>
      </c>
      <c r="F482" s="2" t="s">
        <v>16</v>
      </c>
      <c r="G482" s="2" t="s">
        <v>30</v>
      </c>
      <c r="H482" s="2">
        <v>6.03</v>
      </c>
      <c r="I482" s="2">
        <v>6.23</v>
      </c>
      <c r="J482" s="2">
        <v>12.26</v>
      </c>
      <c r="M482" s="2">
        <f t="shared" si="44"/>
        <v>0</v>
      </c>
    </row>
    <row r="483" ht="15.75" customHeight="1">
      <c r="A483" s="2">
        <v>482.0</v>
      </c>
      <c r="B483" s="2">
        <v>2016.0</v>
      </c>
      <c r="C483" s="2">
        <v>5.0</v>
      </c>
      <c r="D483" s="2">
        <v>1.0</v>
      </c>
      <c r="E483" s="2">
        <v>4.0</v>
      </c>
      <c r="F483" s="2" t="s">
        <v>16</v>
      </c>
      <c r="G483" s="10" t="s">
        <v>25</v>
      </c>
      <c r="H483" s="2">
        <v>5.97</v>
      </c>
      <c r="I483" s="2">
        <v>7.07</v>
      </c>
      <c r="J483" s="2">
        <v>13.04</v>
      </c>
      <c r="M483" s="2">
        <f t="shared" si="44"/>
        <v>0</v>
      </c>
    </row>
    <row r="484" ht="15.75" customHeight="1">
      <c r="A484" s="2">
        <v>483.0</v>
      </c>
      <c r="B484" s="2">
        <v>2016.0</v>
      </c>
      <c r="C484" s="2">
        <v>5.0</v>
      </c>
      <c r="D484" s="2">
        <v>1.0</v>
      </c>
      <c r="E484" s="2">
        <v>4.0</v>
      </c>
      <c r="F484" s="2" t="s">
        <v>16</v>
      </c>
      <c r="G484" s="9" t="s">
        <v>34</v>
      </c>
      <c r="H484" s="2">
        <v>4.83</v>
      </c>
      <c r="I484" s="2">
        <v>7.73</v>
      </c>
      <c r="J484" s="2">
        <v>12.56</v>
      </c>
      <c r="M484" s="2">
        <f t="shared" si="44"/>
        <v>0</v>
      </c>
    </row>
    <row r="485" ht="15.75" customHeight="1">
      <c r="A485" s="2">
        <v>484.0</v>
      </c>
      <c r="B485" s="2">
        <v>2016.0</v>
      </c>
      <c r="C485" s="2">
        <v>5.0</v>
      </c>
      <c r="D485" s="2">
        <v>1.0</v>
      </c>
      <c r="E485" s="2">
        <v>4.0</v>
      </c>
      <c r="F485" s="2" t="s">
        <v>16</v>
      </c>
      <c r="G485" s="2" t="s">
        <v>45</v>
      </c>
      <c r="H485" s="2">
        <v>5.83</v>
      </c>
      <c r="I485" s="2">
        <v>4.43</v>
      </c>
      <c r="J485" s="2">
        <v>10.26</v>
      </c>
      <c r="M485" s="2">
        <f t="shared" si="44"/>
        <v>0</v>
      </c>
    </row>
    <row r="486" ht="15.75" customHeight="1">
      <c r="A486" s="2">
        <v>485.0</v>
      </c>
      <c r="B486" s="2">
        <v>2016.0</v>
      </c>
      <c r="C486" s="2">
        <v>5.0</v>
      </c>
      <c r="D486" s="2">
        <v>1.0</v>
      </c>
      <c r="E486" s="2">
        <v>5.0</v>
      </c>
      <c r="F486" s="2" t="s">
        <v>16</v>
      </c>
      <c r="G486" s="10" t="s">
        <v>55</v>
      </c>
      <c r="H486" s="2">
        <v>7.0</v>
      </c>
      <c r="I486" s="2">
        <v>8.23</v>
      </c>
      <c r="J486" s="2">
        <v>15.23</v>
      </c>
      <c r="M486" s="2">
        <f t="shared" si="44"/>
        <v>0</v>
      </c>
    </row>
    <row r="487" ht="15.75" customHeight="1">
      <c r="A487" s="2">
        <v>486.0</v>
      </c>
      <c r="B487" s="2">
        <v>2016.0</v>
      </c>
      <c r="C487" s="2">
        <v>5.0</v>
      </c>
      <c r="D487" s="2">
        <v>1.0</v>
      </c>
      <c r="E487" s="2">
        <v>5.0</v>
      </c>
      <c r="F487" s="2" t="s">
        <v>16</v>
      </c>
      <c r="G487" s="2" t="s">
        <v>17</v>
      </c>
      <c r="H487" s="2">
        <v>7.5</v>
      </c>
      <c r="I487" s="2">
        <v>7.6</v>
      </c>
      <c r="J487" s="2">
        <v>15.1</v>
      </c>
      <c r="M487" s="2">
        <f t="shared" si="44"/>
        <v>0</v>
      </c>
    </row>
    <row r="488" ht="15.75" customHeight="1">
      <c r="A488" s="2">
        <v>487.0</v>
      </c>
      <c r="B488" s="2">
        <v>2016.0</v>
      </c>
      <c r="C488" s="2">
        <v>5.0</v>
      </c>
      <c r="D488" s="2">
        <v>1.0</v>
      </c>
      <c r="E488" s="2">
        <v>5.0</v>
      </c>
      <c r="F488" s="2" t="s">
        <v>16</v>
      </c>
      <c r="G488" s="2" t="s">
        <v>58</v>
      </c>
      <c r="H488" s="2">
        <v>4.43</v>
      </c>
      <c r="I488" s="2">
        <v>4.2</v>
      </c>
      <c r="J488" s="2">
        <v>8.63</v>
      </c>
      <c r="M488" s="2">
        <f t="shared" si="44"/>
        <v>0</v>
      </c>
    </row>
    <row r="489" ht="15.75" customHeight="1">
      <c r="A489" s="2">
        <v>488.0</v>
      </c>
      <c r="B489" s="2">
        <v>2016.0</v>
      </c>
      <c r="C489" s="2">
        <v>5.0</v>
      </c>
      <c r="D489" s="2">
        <v>1.0</v>
      </c>
      <c r="E489" s="2">
        <v>6.0</v>
      </c>
      <c r="F489" s="2" t="s">
        <v>16</v>
      </c>
      <c r="G489" s="10" t="s">
        <v>42</v>
      </c>
      <c r="H489" s="2">
        <v>5.5</v>
      </c>
      <c r="I489" s="2">
        <v>6.23</v>
      </c>
      <c r="J489" s="2">
        <v>11.73</v>
      </c>
      <c r="M489" s="2">
        <f t="shared" si="44"/>
        <v>0</v>
      </c>
    </row>
    <row r="490" ht="15.75" customHeight="1">
      <c r="A490" s="2">
        <v>489.0</v>
      </c>
      <c r="B490" s="2">
        <v>2016.0</v>
      </c>
      <c r="C490" s="2">
        <v>5.0</v>
      </c>
      <c r="D490" s="2">
        <v>1.0</v>
      </c>
      <c r="E490" s="2">
        <v>6.0</v>
      </c>
      <c r="F490" s="2" t="s">
        <v>16</v>
      </c>
      <c r="G490" s="2" t="s">
        <v>82</v>
      </c>
      <c r="H490" s="2">
        <v>3.4</v>
      </c>
      <c r="I490" s="2">
        <v>4.77</v>
      </c>
      <c r="J490" s="2">
        <v>8.17</v>
      </c>
      <c r="M490" s="2">
        <f t="shared" si="44"/>
        <v>0</v>
      </c>
    </row>
    <row r="491" ht="15.75" customHeight="1">
      <c r="A491" s="2">
        <v>490.0</v>
      </c>
      <c r="B491" s="2">
        <v>2016.0</v>
      </c>
      <c r="C491" s="2">
        <v>5.0</v>
      </c>
      <c r="D491" s="2">
        <v>1.0</v>
      </c>
      <c r="E491" s="2">
        <v>6.0</v>
      </c>
      <c r="F491" s="2" t="s">
        <v>16</v>
      </c>
      <c r="G491" s="2" t="s">
        <v>53</v>
      </c>
      <c r="H491" s="2">
        <v>4.17</v>
      </c>
      <c r="I491" s="2">
        <v>0.67</v>
      </c>
      <c r="J491" s="2">
        <v>4.84</v>
      </c>
      <c r="M491" s="2">
        <f t="shared" si="44"/>
        <v>0</v>
      </c>
    </row>
    <row r="492" ht="15.75" customHeight="1">
      <c r="A492" s="2">
        <v>491.0</v>
      </c>
      <c r="B492" s="2">
        <v>2016.0</v>
      </c>
      <c r="C492" s="2">
        <v>5.0</v>
      </c>
      <c r="D492" s="2">
        <v>1.0</v>
      </c>
      <c r="E492" s="2">
        <v>7.0</v>
      </c>
      <c r="F492" s="2" t="s">
        <v>16</v>
      </c>
      <c r="G492" s="10" t="s">
        <v>44</v>
      </c>
      <c r="H492" s="2">
        <v>3.17</v>
      </c>
      <c r="I492" s="2">
        <v>7.17</v>
      </c>
      <c r="J492" s="2">
        <v>10.34</v>
      </c>
      <c r="M492" s="2">
        <f t="shared" si="44"/>
        <v>0</v>
      </c>
    </row>
    <row r="493" ht="15.75" customHeight="1">
      <c r="A493" s="2">
        <v>492.0</v>
      </c>
      <c r="B493" s="2">
        <v>2016.0</v>
      </c>
      <c r="C493" s="2">
        <v>5.0</v>
      </c>
      <c r="D493" s="2">
        <v>1.0</v>
      </c>
      <c r="E493" s="2">
        <v>7.0</v>
      </c>
      <c r="F493" s="2" t="s">
        <v>16</v>
      </c>
      <c r="G493" s="2" t="s">
        <v>31</v>
      </c>
      <c r="H493" s="2">
        <v>5.33</v>
      </c>
      <c r="I493" s="2">
        <v>3.83</v>
      </c>
      <c r="J493" s="2">
        <v>9.16</v>
      </c>
      <c r="M493" s="2">
        <f t="shared" si="44"/>
        <v>0</v>
      </c>
    </row>
    <row r="494" ht="15.75" customHeight="1">
      <c r="A494" s="2">
        <v>493.0</v>
      </c>
      <c r="B494" s="2">
        <v>2016.0</v>
      </c>
      <c r="C494" s="2">
        <v>5.0</v>
      </c>
      <c r="D494" s="2">
        <v>1.0</v>
      </c>
      <c r="E494" s="2">
        <v>7.0</v>
      </c>
      <c r="F494" s="2" t="s">
        <v>16</v>
      </c>
      <c r="G494" s="2" t="s">
        <v>52</v>
      </c>
      <c r="H494" s="2">
        <v>3.57</v>
      </c>
      <c r="I494" s="2">
        <v>0.0</v>
      </c>
      <c r="J494" s="2">
        <v>3.57</v>
      </c>
      <c r="K494" s="2" t="s">
        <v>48</v>
      </c>
      <c r="L494" s="2" t="s">
        <v>49</v>
      </c>
      <c r="M494" s="2">
        <f t="shared" si="44"/>
        <v>0</v>
      </c>
    </row>
    <row r="495" ht="15.75" customHeight="1">
      <c r="A495" s="2">
        <v>494.0</v>
      </c>
      <c r="B495" s="2">
        <v>2016.0</v>
      </c>
      <c r="C495" s="2">
        <v>5.0</v>
      </c>
      <c r="D495" s="2">
        <v>1.0</v>
      </c>
      <c r="E495" s="2">
        <v>8.0</v>
      </c>
      <c r="F495" s="2" t="s">
        <v>16</v>
      </c>
      <c r="G495" s="10" t="s">
        <v>54</v>
      </c>
      <c r="H495" s="2">
        <v>8.17</v>
      </c>
      <c r="I495" s="2">
        <v>7.43</v>
      </c>
      <c r="J495" s="2">
        <v>15.6</v>
      </c>
      <c r="M495" s="2">
        <f t="shared" si="44"/>
        <v>0</v>
      </c>
    </row>
    <row r="496" ht="15.75" customHeight="1">
      <c r="A496" s="2">
        <v>495.0</v>
      </c>
      <c r="B496" s="2">
        <v>2016.0</v>
      </c>
      <c r="C496" s="2">
        <v>5.0</v>
      </c>
      <c r="D496" s="2">
        <v>1.0</v>
      </c>
      <c r="E496" s="2">
        <v>8.0</v>
      </c>
      <c r="F496" s="2" t="s">
        <v>16</v>
      </c>
      <c r="G496" s="2" t="s">
        <v>41</v>
      </c>
      <c r="H496" s="2">
        <v>5.83</v>
      </c>
      <c r="I496" s="2">
        <v>6.07</v>
      </c>
      <c r="J496" s="2">
        <v>11.9</v>
      </c>
      <c r="M496" s="2">
        <f t="shared" si="44"/>
        <v>0</v>
      </c>
    </row>
    <row r="497" ht="15.75" customHeight="1">
      <c r="A497" s="2">
        <v>496.0</v>
      </c>
      <c r="B497" s="2">
        <v>2016.0</v>
      </c>
      <c r="C497" s="2">
        <v>5.0</v>
      </c>
      <c r="D497" s="2">
        <v>1.0</v>
      </c>
      <c r="E497" s="2">
        <v>8.0</v>
      </c>
      <c r="F497" s="2" t="s">
        <v>16</v>
      </c>
      <c r="G497" s="2" t="s">
        <v>60</v>
      </c>
      <c r="H497" s="2">
        <v>4.5</v>
      </c>
      <c r="I497" s="2">
        <v>3.97</v>
      </c>
      <c r="J497" s="2">
        <v>8.47</v>
      </c>
      <c r="M497" s="2">
        <f t="shared" si="44"/>
        <v>0</v>
      </c>
    </row>
    <row r="498" ht="15.75" customHeight="1">
      <c r="A498" s="2">
        <v>497.0</v>
      </c>
      <c r="B498" s="2">
        <v>2016.0</v>
      </c>
      <c r="C498" s="2">
        <v>5.0</v>
      </c>
      <c r="D498" s="2">
        <v>1.0</v>
      </c>
      <c r="E498" s="2">
        <v>9.0</v>
      </c>
      <c r="F498" s="2" t="s">
        <v>16</v>
      </c>
      <c r="G498" s="10" t="s">
        <v>50</v>
      </c>
      <c r="H498" s="2">
        <v>5.0</v>
      </c>
      <c r="I498" s="2">
        <v>7.67</v>
      </c>
      <c r="J498" s="2">
        <v>12.67</v>
      </c>
      <c r="M498" s="2">
        <f t="shared" si="44"/>
        <v>0</v>
      </c>
    </row>
    <row r="499" ht="15.75" customHeight="1">
      <c r="A499" s="2">
        <v>498.0</v>
      </c>
      <c r="B499" s="2">
        <v>2016.0</v>
      </c>
      <c r="C499" s="2">
        <v>5.0</v>
      </c>
      <c r="D499" s="2">
        <v>1.0</v>
      </c>
      <c r="E499" s="2">
        <v>9.0</v>
      </c>
      <c r="F499" s="2" t="s">
        <v>16</v>
      </c>
      <c r="G499" s="2" t="s">
        <v>56</v>
      </c>
      <c r="H499" s="2">
        <v>6.33</v>
      </c>
      <c r="I499" s="2">
        <v>3.37</v>
      </c>
      <c r="J499" s="2">
        <v>9.7</v>
      </c>
      <c r="M499" s="2">
        <f t="shared" si="44"/>
        <v>1</v>
      </c>
    </row>
    <row r="500" ht="15.75" customHeight="1">
      <c r="A500" s="2">
        <v>499.0</v>
      </c>
      <c r="B500" s="2">
        <v>2016.0</v>
      </c>
      <c r="C500" s="2">
        <v>5.0</v>
      </c>
      <c r="D500" s="2">
        <v>1.0</v>
      </c>
      <c r="E500" s="2">
        <v>9.0</v>
      </c>
      <c r="F500" s="2" t="s">
        <v>16</v>
      </c>
      <c r="G500" s="2" t="s">
        <v>70</v>
      </c>
      <c r="H500" s="2">
        <v>2.73</v>
      </c>
      <c r="I500" s="2">
        <v>5.73</v>
      </c>
      <c r="J500" s="2">
        <v>8.46</v>
      </c>
      <c r="M500" s="2">
        <f t="shared" si="44"/>
        <v>0</v>
      </c>
    </row>
    <row r="501" ht="15.75" customHeight="1">
      <c r="A501" s="2">
        <v>500.0</v>
      </c>
      <c r="B501" s="2">
        <v>2016.0</v>
      </c>
      <c r="C501" s="2">
        <v>5.0</v>
      </c>
      <c r="D501" s="2">
        <v>1.0</v>
      </c>
      <c r="E501" s="2">
        <v>10.0</v>
      </c>
      <c r="F501" s="2" t="s">
        <v>16</v>
      </c>
      <c r="G501" s="10" t="s">
        <v>28</v>
      </c>
      <c r="H501" s="2">
        <v>9.0</v>
      </c>
      <c r="I501" s="2">
        <v>7.67</v>
      </c>
      <c r="J501" s="2">
        <v>16.67</v>
      </c>
      <c r="M501" s="2">
        <f t="shared" si="44"/>
        <v>0</v>
      </c>
    </row>
    <row r="502" ht="15.75" customHeight="1">
      <c r="A502" s="2">
        <v>501.0</v>
      </c>
      <c r="B502" s="2">
        <v>2016.0</v>
      </c>
      <c r="C502" s="2">
        <v>5.0</v>
      </c>
      <c r="D502" s="2">
        <v>1.0</v>
      </c>
      <c r="E502" s="2">
        <v>10.0</v>
      </c>
      <c r="F502" s="2" t="s">
        <v>16</v>
      </c>
      <c r="G502" s="2" t="s">
        <v>47</v>
      </c>
      <c r="H502" s="2">
        <v>8.17</v>
      </c>
      <c r="I502" s="2">
        <v>7.27</v>
      </c>
      <c r="J502" s="2">
        <v>15.44</v>
      </c>
      <c r="M502" s="2">
        <f t="shared" si="44"/>
        <v>0</v>
      </c>
    </row>
    <row r="503" ht="15.75" customHeight="1">
      <c r="A503" s="2">
        <v>502.0</v>
      </c>
      <c r="B503" s="2">
        <v>2016.0</v>
      </c>
      <c r="C503" s="2">
        <v>5.0</v>
      </c>
      <c r="D503" s="2">
        <v>1.0</v>
      </c>
      <c r="E503" s="2">
        <v>10.0</v>
      </c>
      <c r="F503" s="2" t="s">
        <v>16</v>
      </c>
      <c r="G503" s="2" t="s">
        <v>62</v>
      </c>
      <c r="H503" s="2">
        <v>5.17</v>
      </c>
      <c r="I503" s="2">
        <v>5.27</v>
      </c>
      <c r="J503" s="2">
        <v>10.44</v>
      </c>
      <c r="M503" s="2">
        <f t="shared" si="44"/>
        <v>0</v>
      </c>
    </row>
    <row r="504" ht="15.75" customHeight="1">
      <c r="A504" s="2">
        <v>503.0</v>
      </c>
      <c r="B504" s="2">
        <v>2016.0</v>
      </c>
      <c r="C504" s="2">
        <v>5.0</v>
      </c>
      <c r="D504" s="2">
        <v>1.0</v>
      </c>
      <c r="E504" s="2">
        <v>11.0</v>
      </c>
      <c r="F504" s="2" t="s">
        <v>16</v>
      </c>
      <c r="G504" s="10" t="s">
        <v>29</v>
      </c>
      <c r="H504" s="2">
        <v>5.33</v>
      </c>
      <c r="I504" s="2">
        <v>5.93</v>
      </c>
      <c r="J504" s="2">
        <v>11.26</v>
      </c>
      <c r="M504" s="2">
        <f t="shared" si="44"/>
        <v>0</v>
      </c>
    </row>
    <row r="505" ht="15.75" customHeight="1">
      <c r="A505" s="2">
        <v>504.0</v>
      </c>
      <c r="B505" s="2">
        <v>2016.0</v>
      </c>
      <c r="C505" s="2">
        <v>5.0</v>
      </c>
      <c r="D505" s="2">
        <v>1.0</v>
      </c>
      <c r="E505" s="2">
        <v>11.0</v>
      </c>
      <c r="F505" s="2" t="s">
        <v>16</v>
      </c>
      <c r="G505" s="2" t="s">
        <v>27</v>
      </c>
      <c r="H505" s="2">
        <v>5.67</v>
      </c>
      <c r="I505" s="2">
        <v>5.47</v>
      </c>
      <c r="J505" s="2">
        <v>11.14</v>
      </c>
      <c r="M505" s="2">
        <f t="shared" si="44"/>
        <v>0</v>
      </c>
    </row>
    <row r="506" ht="15.75" customHeight="1">
      <c r="A506" s="2">
        <v>505.0</v>
      </c>
      <c r="B506" s="2">
        <v>2016.0</v>
      </c>
      <c r="C506" s="2">
        <v>5.0</v>
      </c>
      <c r="D506" s="2">
        <v>1.0</v>
      </c>
      <c r="E506" s="2">
        <v>11.0</v>
      </c>
      <c r="F506" s="2" t="s">
        <v>16</v>
      </c>
      <c r="G506" s="2" t="s">
        <v>40</v>
      </c>
      <c r="H506" s="2">
        <v>5.5</v>
      </c>
      <c r="I506" s="2">
        <v>3.1</v>
      </c>
      <c r="J506" s="2">
        <v>8.6</v>
      </c>
      <c r="M506" s="2">
        <f t="shared" si="44"/>
        <v>0</v>
      </c>
    </row>
    <row r="507" ht="15.75" customHeight="1">
      <c r="A507" s="2">
        <v>506.0</v>
      </c>
      <c r="B507" s="2">
        <v>2016.0</v>
      </c>
      <c r="C507" s="2">
        <v>5.0</v>
      </c>
      <c r="D507" s="2">
        <v>1.0</v>
      </c>
      <c r="E507" s="2">
        <v>12.0</v>
      </c>
      <c r="F507" s="2" t="s">
        <v>16</v>
      </c>
      <c r="G507" s="10" t="s">
        <v>37</v>
      </c>
      <c r="H507" s="2">
        <v>7.1</v>
      </c>
      <c r="I507" s="2">
        <v>9.03</v>
      </c>
      <c r="J507" s="2">
        <v>16.13</v>
      </c>
      <c r="M507" s="2">
        <f t="shared" si="44"/>
        <v>0</v>
      </c>
    </row>
    <row r="508" ht="15.75" customHeight="1">
      <c r="A508" s="2">
        <v>507.0</v>
      </c>
      <c r="B508" s="2">
        <v>2016.0</v>
      </c>
      <c r="C508" s="2">
        <v>5.0</v>
      </c>
      <c r="D508" s="2">
        <v>1.0</v>
      </c>
      <c r="E508" s="2">
        <v>12.0</v>
      </c>
      <c r="F508" s="2" t="s">
        <v>16</v>
      </c>
      <c r="G508" s="2" t="s">
        <v>32</v>
      </c>
      <c r="H508" s="2">
        <v>7.5</v>
      </c>
      <c r="I508" s="2">
        <v>8.4</v>
      </c>
      <c r="J508" s="2">
        <v>15.9</v>
      </c>
      <c r="M508" s="2">
        <f t="shared" si="44"/>
        <v>0</v>
      </c>
    </row>
    <row r="509" ht="15.75" customHeight="1">
      <c r="A509" s="2">
        <v>508.0</v>
      </c>
      <c r="B509" s="2">
        <v>2016.0</v>
      </c>
      <c r="C509" s="2">
        <v>5.0</v>
      </c>
      <c r="D509" s="2">
        <v>1.0</v>
      </c>
      <c r="E509" s="2">
        <v>12.0</v>
      </c>
      <c r="F509" s="2" t="s">
        <v>16</v>
      </c>
      <c r="G509" s="2" t="s">
        <v>38</v>
      </c>
      <c r="H509" s="2">
        <v>5.8</v>
      </c>
      <c r="I509" s="2">
        <v>6.8</v>
      </c>
      <c r="J509" s="2">
        <v>12.6</v>
      </c>
      <c r="M509" s="2">
        <f t="shared" si="44"/>
        <v>0</v>
      </c>
    </row>
    <row r="510" ht="15.75" customHeight="1">
      <c r="A510" s="2">
        <v>509.0</v>
      </c>
      <c r="B510" s="2">
        <v>2016.0</v>
      </c>
      <c r="C510" s="2">
        <v>5.0</v>
      </c>
      <c r="D510" s="2">
        <v>2.0</v>
      </c>
      <c r="E510" s="2">
        <v>1.0</v>
      </c>
      <c r="F510" s="2" t="s">
        <v>16</v>
      </c>
      <c r="G510" s="10" t="s">
        <v>17</v>
      </c>
      <c r="H510" s="2">
        <v>4.5</v>
      </c>
      <c r="I510" s="2">
        <v>6.17</v>
      </c>
      <c r="J510" s="2">
        <v>10.67</v>
      </c>
      <c r="M510" s="2">
        <f t="shared" si="44"/>
        <v>0</v>
      </c>
    </row>
    <row r="511" ht="15.75" customHeight="1">
      <c r="A511" s="2">
        <v>510.0</v>
      </c>
      <c r="B511" s="2">
        <v>2016.0</v>
      </c>
      <c r="C511" s="2">
        <v>5.0</v>
      </c>
      <c r="D511" s="2">
        <v>2.0</v>
      </c>
      <c r="E511" s="2">
        <v>1.0</v>
      </c>
      <c r="F511" s="2" t="s">
        <v>16</v>
      </c>
      <c r="G511" s="2" t="s">
        <v>82</v>
      </c>
      <c r="H511" s="2">
        <v>0.43</v>
      </c>
      <c r="I511" s="2">
        <v>3.07</v>
      </c>
      <c r="J511" s="2">
        <v>3.5</v>
      </c>
      <c r="M511" s="2">
        <f t="shared" si="44"/>
        <v>0</v>
      </c>
    </row>
    <row r="512" ht="15.75" customHeight="1">
      <c r="A512" s="2">
        <v>511.0</v>
      </c>
      <c r="B512" s="2">
        <v>2016.0</v>
      </c>
      <c r="C512" s="2">
        <v>5.0</v>
      </c>
      <c r="D512" s="2">
        <v>2.0</v>
      </c>
      <c r="E512" s="2">
        <v>2.0</v>
      </c>
      <c r="F512" s="2" t="s">
        <v>16</v>
      </c>
      <c r="G512" s="10" t="s">
        <v>34</v>
      </c>
      <c r="H512" s="2">
        <v>6.5</v>
      </c>
      <c r="I512" s="2">
        <v>6.6</v>
      </c>
      <c r="J512" s="2">
        <v>13.1</v>
      </c>
      <c r="M512" s="2">
        <f t="shared" si="44"/>
        <v>0</v>
      </c>
    </row>
    <row r="513" ht="15.75" customHeight="1">
      <c r="A513" s="2">
        <v>512.0</v>
      </c>
      <c r="B513" s="2">
        <v>2016.0</v>
      </c>
      <c r="C513" s="2">
        <v>5.0</v>
      </c>
      <c r="D513" s="2">
        <v>2.0</v>
      </c>
      <c r="E513" s="2">
        <v>2.0</v>
      </c>
      <c r="F513" s="2" t="s">
        <v>16</v>
      </c>
      <c r="G513" s="2" t="s">
        <v>58</v>
      </c>
      <c r="H513" s="2">
        <v>5.67</v>
      </c>
      <c r="I513" s="2">
        <v>5.43</v>
      </c>
      <c r="J513" s="2">
        <v>11.1</v>
      </c>
      <c r="M513" s="2">
        <f t="shared" si="44"/>
        <v>0</v>
      </c>
    </row>
    <row r="514" ht="15.75" customHeight="1">
      <c r="A514" s="2">
        <v>513.0</v>
      </c>
      <c r="B514" s="2">
        <v>2016.0</v>
      </c>
      <c r="C514" s="2">
        <v>5.0</v>
      </c>
      <c r="D514" s="2">
        <v>2.0</v>
      </c>
      <c r="E514" s="2">
        <v>3.0</v>
      </c>
      <c r="F514" s="2" t="s">
        <v>16</v>
      </c>
      <c r="G514" s="10" t="s">
        <v>30</v>
      </c>
      <c r="H514" s="2">
        <v>8.17</v>
      </c>
      <c r="I514" s="2">
        <v>7.77</v>
      </c>
      <c r="J514" s="2">
        <v>15.94</v>
      </c>
      <c r="M514" s="2">
        <f t="shared" si="44"/>
        <v>0</v>
      </c>
    </row>
    <row r="515" ht="15.75" customHeight="1">
      <c r="A515" s="2">
        <v>514.0</v>
      </c>
      <c r="B515" s="2">
        <v>2016.0</v>
      </c>
      <c r="C515" s="2">
        <v>5.0</v>
      </c>
      <c r="D515" s="2">
        <v>2.0</v>
      </c>
      <c r="E515" s="2">
        <v>3.0</v>
      </c>
      <c r="F515" s="2" t="s">
        <v>16</v>
      </c>
      <c r="G515" s="2" t="s">
        <v>18</v>
      </c>
      <c r="H515" s="2">
        <v>6.5</v>
      </c>
      <c r="I515" s="2">
        <v>7.6</v>
      </c>
      <c r="J515" s="2">
        <v>14.1</v>
      </c>
      <c r="M515" s="2">
        <f t="shared" si="44"/>
        <v>0</v>
      </c>
    </row>
    <row r="516" ht="15.75" customHeight="1">
      <c r="A516" s="2">
        <v>515.0</v>
      </c>
      <c r="B516" s="2">
        <v>2016.0</v>
      </c>
      <c r="C516" s="2">
        <v>5.0</v>
      </c>
      <c r="D516" s="2">
        <v>2.0</v>
      </c>
      <c r="E516" s="2">
        <v>4.0</v>
      </c>
      <c r="F516" s="2" t="s">
        <v>16</v>
      </c>
      <c r="G516" s="10" t="s">
        <v>76</v>
      </c>
      <c r="H516" s="2">
        <v>6.33</v>
      </c>
      <c r="I516" s="2">
        <v>7.67</v>
      </c>
      <c r="J516" s="2">
        <v>14.0</v>
      </c>
      <c r="M516" s="2">
        <f t="shared" si="44"/>
        <v>0</v>
      </c>
    </row>
    <row r="517" ht="15.75" customHeight="1">
      <c r="A517" s="2">
        <v>516.0</v>
      </c>
      <c r="B517" s="2">
        <v>2016.0</v>
      </c>
      <c r="C517" s="2">
        <v>5.0</v>
      </c>
      <c r="D517" s="2">
        <v>2.0</v>
      </c>
      <c r="E517" s="2">
        <v>4.0</v>
      </c>
      <c r="F517" s="2" t="s">
        <v>16</v>
      </c>
      <c r="G517" s="2" t="s">
        <v>31</v>
      </c>
      <c r="H517" s="2">
        <v>5.0</v>
      </c>
      <c r="I517" s="2">
        <v>6.17</v>
      </c>
      <c r="J517" s="2">
        <v>11.17</v>
      </c>
      <c r="M517" s="2">
        <f t="shared" si="44"/>
        <v>0</v>
      </c>
    </row>
    <row r="518" ht="15.75" customHeight="1">
      <c r="A518" s="2">
        <v>517.0</v>
      </c>
      <c r="B518" s="2">
        <v>2016.0</v>
      </c>
      <c r="C518" s="2">
        <v>5.0</v>
      </c>
      <c r="D518" s="2">
        <v>2.0</v>
      </c>
      <c r="E518" s="2">
        <v>5.0</v>
      </c>
      <c r="F518" s="2" t="s">
        <v>16</v>
      </c>
      <c r="G518" s="10" t="s">
        <v>41</v>
      </c>
      <c r="H518" s="2">
        <v>8.17</v>
      </c>
      <c r="I518" s="2">
        <v>7.93</v>
      </c>
      <c r="J518" s="2">
        <v>16.1</v>
      </c>
      <c r="M518" s="2">
        <f t="shared" si="44"/>
        <v>0</v>
      </c>
    </row>
    <row r="519" ht="15.75" customHeight="1">
      <c r="A519" s="2">
        <v>518.0</v>
      </c>
      <c r="B519" s="2">
        <v>2016.0</v>
      </c>
      <c r="C519" s="2">
        <v>5.0</v>
      </c>
      <c r="D519" s="2">
        <v>2.0</v>
      </c>
      <c r="E519" s="2">
        <v>5.0</v>
      </c>
      <c r="F519" s="2" t="s">
        <v>16</v>
      </c>
      <c r="G519" s="2" t="s">
        <v>60</v>
      </c>
      <c r="H519" s="2">
        <v>6.9</v>
      </c>
      <c r="I519" s="2">
        <v>7.5</v>
      </c>
      <c r="J519" s="2">
        <v>14.4</v>
      </c>
      <c r="M519" s="2">
        <f t="shared" si="44"/>
        <v>0</v>
      </c>
    </row>
    <row r="520" ht="15.75" customHeight="1">
      <c r="A520" s="2">
        <v>519.0</v>
      </c>
      <c r="B520" s="2">
        <v>2016.0</v>
      </c>
      <c r="C520" s="2">
        <v>5.0</v>
      </c>
      <c r="D520" s="2">
        <v>2.0</v>
      </c>
      <c r="E520" s="2">
        <v>6.0</v>
      </c>
      <c r="F520" s="2" t="s">
        <v>16</v>
      </c>
      <c r="G520" s="10" t="s">
        <v>70</v>
      </c>
      <c r="H520" s="2">
        <v>7.17</v>
      </c>
      <c r="I520" s="2">
        <v>9.33</v>
      </c>
      <c r="J520" s="2">
        <v>16.5</v>
      </c>
      <c r="M520" s="2">
        <f t="shared" si="44"/>
        <v>0</v>
      </c>
    </row>
    <row r="521" ht="15.75" customHeight="1">
      <c r="A521" s="2">
        <v>520.0</v>
      </c>
      <c r="B521" s="2">
        <v>2016.0</v>
      </c>
      <c r="C521" s="2">
        <v>5.0</v>
      </c>
      <c r="D521" s="2">
        <v>2.0</v>
      </c>
      <c r="E521" s="2">
        <v>6.0</v>
      </c>
      <c r="F521" s="2" t="s">
        <v>16</v>
      </c>
      <c r="G521" s="2" t="s">
        <v>56</v>
      </c>
      <c r="H521" s="2">
        <v>6.57</v>
      </c>
      <c r="I521" s="2">
        <v>8.1</v>
      </c>
      <c r="J521" s="2">
        <v>14.67</v>
      </c>
      <c r="M521" s="2">
        <f t="shared" si="44"/>
        <v>1</v>
      </c>
    </row>
    <row r="522" ht="15.75" customHeight="1">
      <c r="A522" s="2">
        <v>521.0</v>
      </c>
      <c r="B522" s="2">
        <v>2016.0</v>
      </c>
      <c r="C522" s="2">
        <v>5.0</v>
      </c>
      <c r="D522" s="2">
        <v>2.0</v>
      </c>
      <c r="E522" s="2">
        <v>7.0</v>
      </c>
      <c r="F522" s="2" t="s">
        <v>16</v>
      </c>
      <c r="G522" s="10" t="s">
        <v>62</v>
      </c>
      <c r="H522" s="2">
        <v>7.27</v>
      </c>
      <c r="I522" s="2">
        <v>8.03</v>
      </c>
      <c r="J522" s="2">
        <v>15.3</v>
      </c>
      <c r="M522" s="2">
        <f t="shared" si="44"/>
        <v>0</v>
      </c>
    </row>
    <row r="523" ht="15.75" customHeight="1">
      <c r="A523" s="2">
        <v>522.0</v>
      </c>
      <c r="B523" s="2">
        <v>2016.0</v>
      </c>
      <c r="C523" s="2">
        <v>5.0</v>
      </c>
      <c r="D523" s="2">
        <v>2.0</v>
      </c>
      <c r="E523" s="2">
        <v>7.0</v>
      </c>
      <c r="F523" s="2" t="s">
        <v>16</v>
      </c>
      <c r="G523" s="2" t="s">
        <v>40</v>
      </c>
      <c r="H523" s="2">
        <v>6.5</v>
      </c>
      <c r="I523" s="2">
        <v>6.53</v>
      </c>
      <c r="J523" s="2">
        <v>13.03</v>
      </c>
      <c r="M523" s="2">
        <f t="shared" si="44"/>
        <v>0</v>
      </c>
    </row>
    <row r="524" ht="15.75" customHeight="1">
      <c r="A524" s="2">
        <v>523.0</v>
      </c>
      <c r="B524" s="2">
        <v>2016.0</v>
      </c>
      <c r="C524" s="2">
        <v>5.0</v>
      </c>
      <c r="D524" s="2">
        <v>2.0</v>
      </c>
      <c r="E524" s="2">
        <v>8.0</v>
      </c>
      <c r="F524" s="2" t="s">
        <v>16</v>
      </c>
      <c r="G524" s="10" t="s">
        <v>53</v>
      </c>
      <c r="H524" s="2">
        <v>7.0</v>
      </c>
      <c r="I524" s="2">
        <v>6.17</v>
      </c>
      <c r="J524" s="2">
        <v>13.17</v>
      </c>
      <c r="M524" s="2">
        <f t="shared" si="44"/>
        <v>0</v>
      </c>
    </row>
    <row r="525" ht="15.75" customHeight="1">
      <c r="A525" s="2">
        <v>524.0</v>
      </c>
      <c r="B525" s="2">
        <v>2016.0</v>
      </c>
      <c r="C525" s="2">
        <v>5.0</v>
      </c>
      <c r="D525" s="2">
        <v>2.0</v>
      </c>
      <c r="E525" s="2">
        <v>8.0</v>
      </c>
      <c r="F525" s="2" t="s">
        <v>16</v>
      </c>
      <c r="G525" s="2" t="s">
        <v>38</v>
      </c>
      <c r="H525" s="2">
        <v>4.1</v>
      </c>
      <c r="I525" s="2">
        <v>6.43</v>
      </c>
      <c r="J525" s="2">
        <v>10.53</v>
      </c>
      <c r="M525" s="2">
        <f t="shared" si="44"/>
        <v>0</v>
      </c>
    </row>
    <row r="526" ht="15.75" customHeight="1">
      <c r="A526" s="2">
        <v>525.0</v>
      </c>
      <c r="B526" s="2">
        <v>2016.0</v>
      </c>
      <c r="C526" s="2">
        <v>5.0</v>
      </c>
      <c r="D526" s="2">
        <v>2.0</v>
      </c>
      <c r="E526" s="2">
        <v>9.0</v>
      </c>
      <c r="F526" s="2" t="s">
        <v>16</v>
      </c>
      <c r="G526" s="10" t="s">
        <v>45</v>
      </c>
      <c r="H526" s="2">
        <v>6.83</v>
      </c>
      <c r="I526" s="2">
        <v>8.17</v>
      </c>
      <c r="J526" s="2">
        <v>15.0</v>
      </c>
      <c r="M526" s="2">
        <f t="shared" si="44"/>
        <v>0</v>
      </c>
    </row>
    <row r="527" ht="15.75" customHeight="1">
      <c r="A527" s="2">
        <v>526.0</v>
      </c>
      <c r="B527" s="2">
        <v>2016.0</v>
      </c>
      <c r="C527" s="2">
        <v>5.0</v>
      </c>
      <c r="D527" s="2">
        <v>2.0</v>
      </c>
      <c r="E527" s="2">
        <v>9.0</v>
      </c>
      <c r="F527" s="2" t="s">
        <v>16</v>
      </c>
      <c r="G527" s="2" t="s">
        <v>32</v>
      </c>
      <c r="H527" s="2">
        <v>7.17</v>
      </c>
      <c r="I527" s="2">
        <v>7.57</v>
      </c>
      <c r="J527" s="2">
        <v>14.74</v>
      </c>
      <c r="M527" s="2">
        <f t="shared" si="44"/>
        <v>0</v>
      </c>
    </row>
    <row r="528" ht="15.75" customHeight="1">
      <c r="A528" s="2">
        <v>527.0</v>
      </c>
      <c r="B528" s="2">
        <v>2016.0</v>
      </c>
      <c r="C528" s="2">
        <v>5.0</v>
      </c>
      <c r="D528" s="2">
        <v>2.0</v>
      </c>
      <c r="E528" s="2">
        <v>10.0</v>
      </c>
      <c r="F528" s="2" t="s">
        <v>16</v>
      </c>
      <c r="G528" s="10" t="s">
        <v>27</v>
      </c>
      <c r="H528" s="2">
        <v>7.33</v>
      </c>
      <c r="I528" s="2">
        <v>4.17</v>
      </c>
      <c r="J528" s="2">
        <v>11.5</v>
      </c>
      <c r="M528" s="2">
        <f t="shared" si="44"/>
        <v>0</v>
      </c>
    </row>
    <row r="529" ht="15.75" customHeight="1">
      <c r="A529" s="2">
        <v>528.0</v>
      </c>
      <c r="B529" s="2">
        <v>2016.0</v>
      </c>
      <c r="C529" s="2">
        <v>5.0</v>
      </c>
      <c r="D529" s="2">
        <v>2.0</v>
      </c>
      <c r="E529" s="2">
        <v>10.0</v>
      </c>
      <c r="F529" s="2" t="s">
        <v>16</v>
      </c>
      <c r="G529" s="2" t="s">
        <v>36</v>
      </c>
      <c r="H529" s="2">
        <v>4.5</v>
      </c>
      <c r="I529" s="2">
        <v>4.33</v>
      </c>
      <c r="J529" s="2">
        <v>8.83</v>
      </c>
      <c r="M529" s="2">
        <f t="shared" si="44"/>
        <v>0</v>
      </c>
    </row>
    <row r="530" ht="15.75" customHeight="1">
      <c r="A530" s="2">
        <v>529.0</v>
      </c>
      <c r="B530" s="2">
        <v>2016.0</v>
      </c>
      <c r="C530" s="2">
        <v>5.0</v>
      </c>
      <c r="D530" s="2">
        <v>2.0</v>
      </c>
      <c r="E530" s="2">
        <v>11.0</v>
      </c>
      <c r="F530" s="2" t="s">
        <v>16</v>
      </c>
      <c r="G530" s="10" t="s">
        <v>47</v>
      </c>
      <c r="H530" s="2">
        <v>6.67</v>
      </c>
      <c r="I530" s="2">
        <v>8.17</v>
      </c>
      <c r="J530" s="2">
        <v>14.84</v>
      </c>
      <c r="M530" s="2">
        <f t="shared" si="44"/>
        <v>0</v>
      </c>
    </row>
    <row r="531" ht="15.75" customHeight="1">
      <c r="A531" s="2">
        <v>530.0</v>
      </c>
      <c r="B531" s="2">
        <v>2016.0</v>
      </c>
      <c r="C531" s="2">
        <v>5.0</v>
      </c>
      <c r="D531" s="2">
        <v>2.0</v>
      </c>
      <c r="E531" s="2">
        <v>11.0</v>
      </c>
      <c r="F531" s="2" t="s">
        <v>16</v>
      </c>
      <c r="G531" s="2" t="s">
        <v>68</v>
      </c>
      <c r="H531" s="2">
        <v>5.33</v>
      </c>
      <c r="I531" s="2">
        <v>7.83</v>
      </c>
      <c r="J531" s="2">
        <v>13.16</v>
      </c>
      <c r="M531" s="2">
        <f t="shared" si="44"/>
        <v>0</v>
      </c>
    </row>
    <row r="532" ht="15.75" customHeight="1">
      <c r="A532" s="2">
        <v>531.0</v>
      </c>
      <c r="B532" s="2">
        <v>2016.0</v>
      </c>
      <c r="C532" s="2">
        <v>5.0</v>
      </c>
      <c r="D532" s="2">
        <v>2.0</v>
      </c>
      <c r="E532" s="2">
        <v>12.0</v>
      </c>
      <c r="F532" s="2" t="s">
        <v>16</v>
      </c>
      <c r="G532" s="10" t="s">
        <v>52</v>
      </c>
      <c r="H532" s="2">
        <v>5.67</v>
      </c>
      <c r="I532" s="2">
        <v>7.5</v>
      </c>
      <c r="J532" s="2">
        <v>13.17</v>
      </c>
      <c r="M532" s="2">
        <f t="shared" si="44"/>
        <v>0</v>
      </c>
    </row>
    <row r="533" ht="15.75" customHeight="1">
      <c r="A533" s="2">
        <v>532.0</v>
      </c>
      <c r="B533" s="2">
        <v>2016.0</v>
      </c>
      <c r="C533" s="2">
        <v>5.0</v>
      </c>
      <c r="D533" s="2">
        <v>2.0</v>
      </c>
      <c r="E533" s="2">
        <v>12.0</v>
      </c>
      <c r="F533" s="2" t="s">
        <v>16</v>
      </c>
      <c r="G533" s="2" t="s">
        <v>51</v>
      </c>
      <c r="H533" s="2">
        <v>5.83</v>
      </c>
      <c r="I533" s="2">
        <v>4.33</v>
      </c>
      <c r="J533" s="2">
        <v>10.16</v>
      </c>
      <c r="M533" s="2">
        <f t="shared" si="44"/>
        <v>0</v>
      </c>
    </row>
    <row r="534" ht="15.75" customHeight="1">
      <c r="A534" s="2">
        <v>533.0</v>
      </c>
      <c r="B534" s="2">
        <v>2016.0</v>
      </c>
      <c r="C534" s="2">
        <v>5.0</v>
      </c>
      <c r="D534" s="2">
        <v>3.0</v>
      </c>
      <c r="E534" s="2">
        <v>1.0</v>
      </c>
      <c r="F534" s="2" t="s">
        <v>16</v>
      </c>
      <c r="G534" s="10" t="s">
        <v>30</v>
      </c>
      <c r="H534" s="2">
        <v>7.33</v>
      </c>
      <c r="I534" s="2">
        <v>7.17</v>
      </c>
      <c r="J534" s="2">
        <v>14.5</v>
      </c>
      <c r="M534" s="2">
        <f t="shared" si="44"/>
        <v>0</v>
      </c>
    </row>
    <row r="535" ht="15.75" customHeight="1">
      <c r="A535" s="2">
        <v>534.0</v>
      </c>
      <c r="B535" s="2">
        <v>2016.0</v>
      </c>
      <c r="C535" s="2">
        <v>5.0</v>
      </c>
      <c r="D535" s="2">
        <v>3.0</v>
      </c>
      <c r="E535" s="2">
        <v>1.0</v>
      </c>
      <c r="F535" s="2" t="s">
        <v>16</v>
      </c>
      <c r="G535" s="2" t="s">
        <v>44</v>
      </c>
      <c r="H535" s="2">
        <v>1.73</v>
      </c>
      <c r="I535" s="2">
        <v>2.6</v>
      </c>
      <c r="J535" s="2">
        <v>4.33</v>
      </c>
      <c r="M535" s="2">
        <f t="shared" si="44"/>
        <v>0</v>
      </c>
    </row>
    <row r="536" ht="15.75" customHeight="1">
      <c r="A536" s="2">
        <v>535.0</v>
      </c>
      <c r="B536" s="2">
        <v>2016.0</v>
      </c>
      <c r="C536" s="2">
        <v>5.0</v>
      </c>
      <c r="D536" s="2">
        <v>3.0</v>
      </c>
      <c r="E536" s="2">
        <v>2.0</v>
      </c>
      <c r="F536" s="2" t="s">
        <v>16</v>
      </c>
      <c r="G536" s="10" t="s">
        <v>27</v>
      </c>
      <c r="H536" s="2">
        <v>3.5</v>
      </c>
      <c r="I536" s="2">
        <v>4.17</v>
      </c>
      <c r="J536" s="2">
        <v>7.67</v>
      </c>
      <c r="M536" s="2">
        <f t="shared" si="44"/>
        <v>0</v>
      </c>
    </row>
    <row r="537" ht="15.75" customHeight="1">
      <c r="A537" s="2">
        <v>536.0</v>
      </c>
      <c r="B537" s="2">
        <v>2016.0</v>
      </c>
      <c r="C537" s="2">
        <v>5.0</v>
      </c>
      <c r="D537" s="2">
        <v>3.0</v>
      </c>
      <c r="E537" s="2">
        <v>2.0</v>
      </c>
      <c r="F537" s="2" t="s">
        <v>16</v>
      </c>
      <c r="G537" s="2" t="s">
        <v>53</v>
      </c>
      <c r="H537" s="2">
        <v>2.73</v>
      </c>
      <c r="I537" s="2">
        <v>2.73</v>
      </c>
      <c r="J537" s="2">
        <v>5.46</v>
      </c>
      <c r="M537" s="2">
        <f t="shared" si="44"/>
        <v>0</v>
      </c>
    </row>
    <row r="538" ht="15.75" customHeight="1">
      <c r="A538" s="2">
        <v>537.0</v>
      </c>
      <c r="B538" s="2">
        <v>2016.0</v>
      </c>
      <c r="C538" s="2">
        <v>5.0</v>
      </c>
      <c r="D538" s="2">
        <v>3.0</v>
      </c>
      <c r="E538" s="2">
        <v>3.0</v>
      </c>
      <c r="F538" s="2" t="s">
        <v>16</v>
      </c>
      <c r="G538" s="10" t="s">
        <v>70</v>
      </c>
      <c r="H538" s="2">
        <v>2.7</v>
      </c>
      <c r="I538" s="2">
        <v>4.5</v>
      </c>
      <c r="J538" s="2">
        <v>7.2</v>
      </c>
      <c r="M538" s="2">
        <f t="shared" si="44"/>
        <v>0</v>
      </c>
    </row>
    <row r="539" ht="15.75" customHeight="1">
      <c r="A539" s="2">
        <v>538.0</v>
      </c>
      <c r="B539" s="2">
        <v>2016.0</v>
      </c>
      <c r="C539" s="2">
        <v>5.0</v>
      </c>
      <c r="D539" s="2">
        <v>3.0</v>
      </c>
      <c r="E539" s="2">
        <v>3.0</v>
      </c>
      <c r="F539" s="2" t="s">
        <v>16</v>
      </c>
      <c r="G539" s="2" t="s">
        <v>33</v>
      </c>
      <c r="H539" s="2">
        <v>3.0</v>
      </c>
      <c r="I539" s="2">
        <v>3.5</v>
      </c>
      <c r="J539" s="2">
        <v>6.5</v>
      </c>
      <c r="M539" s="2">
        <f t="shared" si="44"/>
        <v>0</v>
      </c>
    </row>
    <row r="540" ht="15.75" customHeight="1">
      <c r="A540" s="2">
        <v>539.0</v>
      </c>
      <c r="B540" s="2">
        <v>2016.0</v>
      </c>
      <c r="C540" s="2">
        <v>5.0</v>
      </c>
      <c r="D540" s="2">
        <v>3.0</v>
      </c>
      <c r="E540" s="2">
        <v>4.0</v>
      </c>
      <c r="F540" s="2" t="s">
        <v>16</v>
      </c>
      <c r="G540" s="10" t="s">
        <v>37</v>
      </c>
      <c r="H540" s="2">
        <v>7.83</v>
      </c>
      <c r="I540" s="2">
        <v>8.73</v>
      </c>
      <c r="J540" s="2">
        <v>16.56</v>
      </c>
      <c r="M540" s="2">
        <f t="shared" si="44"/>
        <v>0</v>
      </c>
    </row>
    <row r="541" ht="15.75" customHeight="1">
      <c r="A541" s="2">
        <v>540.0</v>
      </c>
      <c r="B541" s="2">
        <v>2016.0</v>
      </c>
      <c r="C541" s="2">
        <v>5.0</v>
      </c>
      <c r="D541" s="2">
        <v>3.0</v>
      </c>
      <c r="E541" s="2">
        <v>4.0</v>
      </c>
      <c r="F541" s="2" t="s">
        <v>16</v>
      </c>
      <c r="G541" s="2" t="s">
        <v>28</v>
      </c>
      <c r="H541" s="2">
        <v>5.83</v>
      </c>
      <c r="I541" s="2">
        <v>5.83</v>
      </c>
      <c r="J541" s="2">
        <v>11.66</v>
      </c>
      <c r="M541" s="2">
        <f t="shared" si="44"/>
        <v>0</v>
      </c>
    </row>
    <row r="542" ht="15.75" customHeight="1">
      <c r="A542" s="2">
        <v>541.0</v>
      </c>
      <c r="B542" s="2">
        <v>2016.0</v>
      </c>
      <c r="C542" s="2">
        <v>5.0</v>
      </c>
      <c r="D542" s="2">
        <v>3.0</v>
      </c>
      <c r="E542" s="2">
        <v>5.0</v>
      </c>
      <c r="F542" s="2" t="s">
        <v>16</v>
      </c>
      <c r="G542" s="10" t="s">
        <v>54</v>
      </c>
      <c r="H542" s="2">
        <v>5.17</v>
      </c>
      <c r="I542" s="2">
        <v>1.77</v>
      </c>
      <c r="J542" s="2">
        <v>6.94</v>
      </c>
      <c r="M542" s="2">
        <f t="shared" si="44"/>
        <v>0</v>
      </c>
    </row>
    <row r="543" ht="15.75" customHeight="1">
      <c r="A543" s="2">
        <v>542.0</v>
      </c>
      <c r="B543" s="2">
        <v>2016.0</v>
      </c>
      <c r="C543" s="2">
        <v>5.0</v>
      </c>
      <c r="D543" s="2">
        <v>3.0</v>
      </c>
      <c r="E543" s="2">
        <v>5.0</v>
      </c>
      <c r="F543" s="2" t="s">
        <v>16</v>
      </c>
      <c r="G543" s="2" t="s">
        <v>52</v>
      </c>
      <c r="H543" s="2">
        <v>6.83</v>
      </c>
      <c r="I543" s="2">
        <v>0.0</v>
      </c>
      <c r="J543" s="2">
        <v>6.83</v>
      </c>
      <c r="K543" s="2" t="s">
        <v>48</v>
      </c>
      <c r="L543" s="2" t="s">
        <v>49</v>
      </c>
      <c r="M543" s="2">
        <f t="shared" si="44"/>
        <v>0</v>
      </c>
    </row>
    <row r="544" ht="15.75" customHeight="1">
      <c r="A544" s="2">
        <v>543.0</v>
      </c>
      <c r="B544" s="2">
        <v>2016.0</v>
      </c>
      <c r="C544" s="2">
        <v>5.0</v>
      </c>
      <c r="D544" s="2">
        <v>3.0</v>
      </c>
      <c r="E544" s="2">
        <v>6.0</v>
      </c>
      <c r="F544" s="2" t="s">
        <v>16</v>
      </c>
      <c r="G544" s="10" t="s">
        <v>42</v>
      </c>
      <c r="H544" s="2">
        <v>6.17</v>
      </c>
      <c r="I544" s="2">
        <v>9.1</v>
      </c>
      <c r="J544" s="2">
        <v>15.27</v>
      </c>
      <c r="M544" s="2">
        <f t="shared" si="44"/>
        <v>0</v>
      </c>
    </row>
    <row r="545" ht="15.75" customHeight="1">
      <c r="A545" s="2">
        <v>544.0</v>
      </c>
      <c r="B545" s="2">
        <v>2016.0</v>
      </c>
      <c r="C545" s="2">
        <v>5.0</v>
      </c>
      <c r="D545" s="2">
        <v>3.0</v>
      </c>
      <c r="E545" s="2">
        <v>6.0</v>
      </c>
      <c r="F545" s="2" t="s">
        <v>16</v>
      </c>
      <c r="G545" s="2" t="s">
        <v>25</v>
      </c>
      <c r="H545" s="2">
        <v>5.6</v>
      </c>
      <c r="I545" s="2">
        <v>5.4</v>
      </c>
      <c r="J545" s="2">
        <v>11.0</v>
      </c>
      <c r="M545" s="2">
        <f t="shared" si="44"/>
        <v>0</v>
      </c>
    </row>
    <row r="546" ht="15.75" customHeight="1">
      <c r="A546" s="2">
        <v>545.0</v>
      </c>
      <c r="B546" s="2">
        <v>2016.0</v>
      </c>
      <c r="C546" s="2">
        <v>5.0</v>
      </c>
      <c r="D546" s="2">
        <v>3.0</v>
      </c>
      <c r="E546" s="2">
        <v>7.0</v>
      </c>
      <c r="F546" s="2" t="s">
        <v>16</v>
      </c>
      <c r="G546" s="10" t="s">
        <v>35</v>
      </c>
      <c r="H546" s="2">
        <v>6.67</v>
      </c>
      <c r="I546" s="2">
        <v>7.83</v>
      </c>
      <c r="J546" s="2">
        <v>14.5</v>
      </c>
      <c r="M546" s="2">
        <f t="shared" si="44"/>
        <v>0</v>
      </c>
    </row>
    <row r="547" ht="15.75" customHeight="1">
      <c r="A547" s="2">
        <v>546.0</v>
      </c>
      <c r="B547" s="2">
        <v>2016.0</v>
      </c>
      <c r="C547" s="2">
        <v>5.0</v>
      </c>
      <c r="D547" s="2">
        <v>3.0</v>
      </c>
      <c r="E547" s="2">
        <v>7.0</v>
      </c>
      <c r="F547" s="2" t="s">
        <v>16</v>
      </c>
      <c r="G547" s="2" t="s">
        <v>17</v>
      </c>
      <c r="H547" s="2">
        <v>4.73</v>
      </c>
      <c r="I547" s="2">
        <v>9.0</v>
      </c>
      <c r="J547" s="2">
        <v>13.73</v>
      </c>
      <c r="M547" s="2">
        <f t="shared" si="44"/>
        <v>0</v>
      </c>
    </row>
    <row r="548" ht="15.75" customHeight="1">
      <c r="A548" s="2">
        <v>547.0</v>
      </c>
      <c r="B548" s="2">
        <v>2016.0</v>
      </c>
      <c r="C548" s="2">
        <v>5.0</v>
      </c>
      <c r="D548" s="2">
        <v>3.0</v>
      </c>
      <c r="E548" s="2">
        <v>8.0</v>
      </c>
      <c r="F548" s="2" t="s">
        <v>16</v>
      </c>
      <c r="G548" s="10" t="s">
        <v>45</v>
      </c>
      <c r="H548" s="2">
        <v>7.33</v>
      </c>
      <c r="I548" s="2">
        <v>6.93</v>
      </c>
      <c r="J548" s="2">
        <v>14.26</v>
      </c>
      <c r="M548" s="2">
        <f t="shared" si="44"/>
        <v>0</v>
      </c>
    </row>
    <row r="549" ht="15.75" customHeight="1">
      <c r="A549" s="2">
        <v>548.0</v>
      </c>
      <c r="B549" s="2">
        <v>2016.0</v>
      </c>
      <c r="C549" s="2">
        <v>5.0</v>
      </c>
      <c r="D549" s="2">
        <v>3.0</v>
      </c>
      <c r="E549" s="2">
        <v>8.0</v>
      </c>
      <c r="F549" s="2" t="s">
        <v>16</v>
      </c>
      <c r="G549" s="2" t="s">
        <v>50</v>
      </c>
      <c r="H549" s="2">
        <v>6.2</v>
      </c>
      <c r="I549" s="2">
        <v>6.53</v>
      </c>
      <c r="J549" s="2">
        <v>12.73</v>
      </c>
      <c r="M549" s="2">
        <f t="shared" si="44"/>
        <v>0</v>
      </c>
    </row>
    <row r="550" ht="15.75" customHeight="1">
      <c r="A550" s="2">
        <v>549.0</v>
      </c>
      <c r="B550" s="2">
        <v>2016.0</v>
      </c>
      <c r="C550" s="2">
        <v>5.0</v>
      </c>
      <c r="D550" s="2">
        <v>3.0</v>
      </c>
      <c r="E550" s="2">
        <v>9.0</v>
      </c>
      <c r="F550" s="2" t="s">
        <v>16</v>
      </c>
      <c r="G550" s="10" t="s">
        <v>41</v>
      </c>
      <c r="H550" s="2">
        <v>8.33</v>
      </c>
      <c r="I550" s="2">
        <v>5.07</v>
      </c>
      <c r="J550" s="2">
        <v>13.4</v>
      </c>
      <c r="M550" s="2">
        <f t="shared" si="44"/>
        <v>0</v>
      </c>
    </row>
    <row r="551" ht="15.75" customHeight="1">
      <c r="A551" s="2">
        <v>550.0</v>
      </c>
      <c r="B551" s="2">
        <v>2016.0</v>
      </c>
      <c r="C551" s="2">
        <v>5.0</v>
      </c>
      <c r="D551" s="2">
        <v>3.0</v>
      </c>
      <c r="E551" s="2">
        <v>9.0</v>
      </c>
      <c r="F551" s="2" t="s">
        <v>16</v>
      </c>
      <c r="G551" s="2" t="s">
        <v>29</v>
      </c>
      <c r="H551" s="2">
        <v>2.5</v>
      </c>
      <c r="I551" s="2">
        <v>6.67</v>
      </c>
      <c r="J551" s="2">
        <v>9.17</v>
      </c>
      <c r="M551" s="2">
        <f t="shared" si="44"/>
        <v>0</v>
      </c>
    </row>
    <row r="552" ht="15.75" customHeight="1">
      <c r="A552" s="2">
        <v>551.0</v>
      </c>
      <c r="B552" s="2">
        <v>2016.0</v>
      </c>
      <c r="C552" s="2">
        <v>5.0</v>
      </c>
      <c r="D552" s="2">
        <v>3.0</v>
      </c>
      <c r="E552" s="2">
        <v>10.0</v>
      </c>
      <c r="F552" s="2" t="s">
        <v>16</v>
      </c>
      <c r="G552" s="10" t="s">
        <v>26</v>
      </c>
      <c r="H552" s="2">
        <v>9.43</v>
      </c>
      <c r="I552" s="2">
        <v>9.33</v>
      </c>
      <c r="J552" s="2">
        <v>18.76</v>
      </c>
      <c r="M552" s="2">
        <f t="shared" si="44"/>
        <v>0</v>
      </c>
    </row>
    <row r="553" ht="15.75" customHeight="1">
      <c r="A553" s="2">
        <v>552.0</v>
      </c>
      <c r="B553" s="2">
        <v>2016.0</v>
      </c>
      <c r="C553" s="2">
        <v>5.0</v>
      </c>
      <c r="D553" s="2">
        <v>3.0</v>
      </c>
      <c r="E553" s="2">
        <v>10.0</v>
      </c>
      <c r="F553" s="2" t="s">
        <v>16</v>
      </c>
      <c r="G553" s="2" t="s">
        <v>62</v>
      </c>
      <c r="H553" s="2">
        <v>9.2</v>
      </c>
      <c r="I553" s="2">
        <v>9.4</v>
      </c>
      <c r="J553" s="2">
        <v>18.6</v>
      </c>
      <c r="M553" s="2">
        <f t="shared" si="44"/>
        <v>0</v>
      </c>
    </row>
    <row r="554" ht="15.75" customHeight="1">
      <c r="A554" s="2">
        <v>553.0</v>
      </c>
      <c r="B554" s="2">
        <v>2016.0</v>
      </c>
      <c r="C554" s="2">
        <v>5.0</v>
      </c>
      <c r="D554" s="2">
        <v>3.0</v>
      </c>
      <c r="E554" s="2">
        <v>11.0</v>
      </c>
      <c r="F554" s="2" t="s">
        <v>16</v>
      </c>
      <c r="G554" s="10" t="s">
        <v>47</v>
      </c>
      <c r="H554" s="2">
        <v>7.87</v>
      </c>
      <c r="I554" s="2">
        <v>5.67</v>
      </c>
      <c r="J554" s="2">
        <v>13.54</v>
      </c>
      <c r="M554" s="2">
        <f t="shared" si="44"/>
        <v>0</v>
      </c>
    </row>
    <row r="555" ht="15.75" customHeight="1">
      <c r="A555" s="2">
        <v>554.0</v>
      </c>
      <c r="B555" s="2">
        <v>2016.0</v>
      </c>
      <c r="C555" s="2">
        <v>5.0</v>
      </c>
      <c r="D555" s="2">
        <v>3.0</v>
      </c>
      <c r="E555" s="2">
        <v>11.0</v>
      </c>
      <c r="F555" s="2" t="s">
        <v>16</v>
      </c>
      <c r="G555" s="2" t="s">
        <v>55</v>
      </c>
      <c r="H555" s="2">
        <v>7.5</v>
      </c>
      <c r="I555" s="2">
        <v>2.43</v>
      </c>
      <c r="J555" s="2">
        <v>9.93</v>
      </c>
      <c r="M555" s="2">
        <f t="shared" si="44"/>
        <v>0</v>
      </c>
    </row>
    <row r="556" ht="15.75" customHeight="1">
      <c r="A556" s="2">
        <v>555.0</v>
      </c>
      <c r="B556" s="2">
        <v>2016.0</v>
      </c>
      <c r="C556" s="2">
        <v>5.0</v>
      </c>
      <c r="D556" s="2">
        <v>3.0</v>
      </c>
      <c r="E556" s="2">
        <v>12.0</v>
      </c>
      <c r="F556" s="2" t="s">
        <v>16</v>
      </c>
      <c r="G556" s="10" t="s">
        <v>34</v>
      </c>
      <c r="H556" s="2">
        <v>5.43</v>
      </c>
      <c r="I556" s="2">
        <v>8.5</v>
      </c>
      <c r="J556" s="2">
        <v>13.93</v>
      </c>
      <c r="M556" s="2">
        <f t="shared" si="44"/>
        <v>0</v>
      </c>
    </row>
    <row r="557" ht="15.75" customHeight="1">
      <c r="A557" s="2">
        <v>556.0</v>
      </c>
      <c r="B557" s="2">
        <v>2016.0</v>
      </c>
      <c r="C557" s="2">
        <v>5.0</v>
      </c>
      <c r="D557" s="2">
        <v>3.0</v>
      </c>
      <c r="E557" s="2">
        <v>12.0</v>
      </c>
      <c r="F557" s="2" t="s">
        <v>16</v>
      </c>
      <c r="G557" s="2" t="s">
        <v>76</v>
      </c>
      <c r="H557" s="2">
        <v>6.67</v>
      </c>
      <c r="I557" s="2">
        <v>1.83</v>
      </c>
      <c r="J557" s="2">
        <v>8.5</v>
      </c>
      <c r="M557" s="2">
        <f t="shared" si="44"/>
        <v>0</v>
      </c>
    </row>
    <row r="558" ht="15.75" customHeight="1">
      <c r="A558" s="2">
        <v>557.0</v>
      </c>
      <c r="B558" s="2">
        <v>2016.0</v>
      </c>
      <c r="C558" s="2">
        <v>5.0</v>
      </c>
      <c r="D558" s="2">
        <v>4.0</v>
      </c>
      <c r="E558" s="2">
        <v>1.0</v>
      </c>
      <c r="F558" s="2" t="s">
        <v>16</v>
      </c>
      <c r="G558" s="10" t="s">
        <v>30</v>
      </c>
      <c r="H558" s="2">
        <v>10.0</v>
      </c>
      <c r="I558" s="2">
        <v>4.6</v>
      </c>
      <c r="J558" s="2">
        <v>14.6</v>
      </c>
      <c r="M558" s="2">
        <f t="shared" si="44"/>
        <v>0</v>
      </c>
    </row>
    <row r="559" ht="15.75" customHeight="1">
      <c r="A559" s="2">
        <v>558.0</v>
      </c>
      <c r="B559" s="2">
        <v>2016.0</v>
      </c>
      <c r="C559" s="2">
        <v>5.0</v>
      </c>
      <c r="D559" s="2">
        <v>4.0</v>
      </c>
      <c r="E559" s="2">
        <v>1.0</v>
      </c>
      <c r="F559" s="2" t="s">
        <v>16</v>
      </c>
      <c r="G559" s="2" t="s">
        <v>70</v>
      </c>
      <c r="H559" s="2">
        <v>2.83</v>
      </c>
      <c r="I559" s="2">
        <v>8.33</v>
      </c>
      <c r="J559" s="2">
        <v>11.16</v>
      </c>
      <c r="M559" s="2">
        <f t="shared" si="44"/>
        <v>0</v>
      </c>
    </row>
    <row r="560" ht="15.75" customHeight="1">
      <c r="A560" s="2">
        <v>559.0</v>
      </c>
      <c r="B560" s="2">
        <v>2016.0</v>
      </c>
      <c r="C560" s="2">
        <v>5.0</v>
      </c>
      <c r="D560" s="2">
        <v>4.0</v>
      </c>
      <c r="E560" s="2">
        <v>1.0</v>
      </c>
      <c r="F560" s="2" t="s">
        <v>16</v>
      </c>
      <c r="G560" s="2" t="s">
        <v>27</v>
      </c>
      <c r="H560" s="2">
        <v>4.23</v>
      </c>
      <c r="I560" s="2">
        <v>6.0</v>
      </c>
      <c r="J560" s="2">
        <v>10.23</v>
      </c>
      <c r="M560" s="2">
        <f t="shared" si="44"/>
        <v>0</v>
      </c>
    </row>
    <row r="561" ht="15.75" customHeight="1">
      <c r="A561" s="2">
        <v>560.0</v>
      </c>
      <c r="B561" s="2">
        <v>2016.0</v>
      </c>
      <c r="C561" s="2">
        <v>5.0</v>
      </c>
      <c r="D561" s="2">
        <v>4.0</v>
      </c>
      <c r="E561" s="2">
        <v>2.0</v>
      </c>
      <c r="F561" s="2" t="s">
        <v>16</v>
      </c>
      <c r="G561" s="10" t="s">
        <v>37</v>
      </c>
      <c r="H561" s="2">
        <v>9.77</v>
      </c>
      <c r="I561" s="2">
        <v>10.0</v>
      </c>
      <c r="J561" s="2">
        <v>19.77</v>
      </c>
      <c r="M561" s="2">
        <f t="shared" si="44"/>
        <v>0</v>
      </c>
    </row>
    <row r="562" ht="15.75" customHeight="1">
      <c r="A562" s="2">
        <v>561.0</v>
      </c>
      <c r="B562" s="2">
        <v>2016.0</v>
      </c>
      <c r="C562" s="2">
        <v>5.0</v>
      </c>
      <c r="D562" s="2">
        <v>4.0</v>
      </c>
      <c r="E562" s="2">
        <v>2.0</v>
      </c>
      <c r="F562" s="2" t="s">
        <v>16</v>
      </c>
      <c r="G562" s="2" t="s">
        <v>54</v>
      </c>
      <c r="H562" s="2">
        <v>6.17</v>
      </c>
      <c r="I562" s="2">
        <v>7.17</v>
      </c>
      <c r="J562" s="2">
        <v>13.34</v>
      </c>
      <c r="M562" s="2">
        <f t="shared" si="44"/>
        <v>0</v>
      </c>
    </row>
    <row r="563" ht="15.75" customHeight="1">
      <c r="A563" s="2">
        <v>562.0</v>
      </c>
      <c r="B563" s="2">
        <v>2016.0</v>
      </c>
      <c r="C563" s="2">
        <v>5.0</v>
      </c>
      <c r="D563" s="2">
        <v>4.0</v>
      </c>
      <c r="E563" s="2">
        <v>2.0</v>
      </c>
      <c r="F563" s="2" t="s">
        <v>16</v>
      </c>
      <c r="G563" s="2" t="s">
        <v>42</v>
      </c>
      <c r="H563" s="2">
        <v>3.83</v>
      </c>
      <c r="I563" s="2">
        <v>7.77</v>
      </c>
      <c r="J563" s="2">
        <v>11.6</v>
      </c>
      <c r="M563" s="2">
        <f t="shared" si="44"/>
        <v>0</v>
      </c>
    </row>
    <row r="564" ht="15.75" customHeight="1">
      <c r="A564" s="2">
        <v>563.0</v>
      </c>
      <c r="B564" s="2">
        <v>2016.0</v>
      </c>
      <c r="C564" s="2">
        <v>5.0</v>
      </c>
      <c r="D564" s="2">
        <v>4.0</v>
      </c>
      <c r="E564" s="2">
        <v>3.0</v>
      </c>
      <c r="F564" s="2" t="s">
        <v>16</v>
      </c>
      <c r="G564" s="10" t="s">
        <v>41</v>
      </c>
      <c r="H564" s="2">
        <v>8.27</v>
      </c>
      <c r="I564" s="2">
        <v>9.8</v>
      </c>
      <c r="J564" s="2">
        <v>18.07</v>
      </c>
      <c r="M564" s="2">
        <f t="shared" si="44"/>
        <v>0</v>
      </c>
    </row>
    <row r="565" ht="15.75" customHeight="1">
      <c r="A565" s="2">
        <v>564.0</v>
      </c>
      <c r="B565" s="2">
        <v>2016.0</v>
      </c>
      <c r="C565" s="2">
        <v>5.0</v>
      </c>
      <c r="D565" s="2">
        <v>4.0</v>
      </c>
      <c r="E565" s="2">
        <v>3.0</v>
      </c>
      <c r="F565" s="2" t="s">
        <v>16</v>
      </c>
      <c r="G565" s="2" t="s">
        <v>45</v>
      </c>
      <c r="H565" s="2">
        <v>6.0</v>
      </c>
      <c r="I565" s="2">
        <v>9.07</v>
      </c>
      <c r="J565" s="2">
        <v>15.07</v>
      </c>
      <c r="M565" s="2">
        <f t="shared" si="44"/>
        <v>0</v>
      </c>
    </row>
    <row r="566" ht="15.75" customHeight="1">
      <c r="A566" s="2">
        <v>565.0</v>
      </c>
      <c r="B566" s="2">
        <v>2016.0</v>
      </c>
      <c r="C566" s="2">
        <v>5.0</v>
      </c>
      <c r="D566" s="2">
        <v>4.0</v>
      </c>
      <c r="E566" s="2">
        <v>3.0</v>
      </c>
      <c r="F566" s="2" t="s">
        <v>16</v>
      </c>
      <c r="G566" s="2" t="s">
        <v>35</v>
      </c>
      <c r="H566" s="2">
        <v>7.93</v>
      </c>
      <c r="I566" s="2">
        <v>5.5</v>
      </c>
      <c r="J566" s="2">
        <v>13.43</v>
      </c>
      <c r="M566" s="2">
        <f t="shared" si="44"/>
        <v>0</v>
      </c>
    </row>
    <row r="567" ht="15.75" customHeight="1">
      <c r="A567" s="2">
        <v>566.0</v>
      </c>
      <c r="B567" s="2">
        <v>2016.0</v>
      </c>
      <c r="C567" s="2">
        <v>5.0</v>
      </c>
      <c r="D567" s="2">
        <v>4.0</v>
      </c>
      <c r="E567" s="2">
        <v>4.0</v>
      </c>
      <c r="F567" s="2" t="s">
        <v>16</v>
      </c>
      <c r="G567" s="10" t="s">
        <v>34</v>
      </c>
      <c r="H567" s="2">
        <v>7.73</v>
      </c>
      <c r="I567" s="2">
        <v>8.83</v>
      </c>
      <c r="J567" s="2">
        <v>16.56</v>
      </c>
      <c r="M567" s="2">
        <f t="shared" si="44"/>
        <v>0</v>
      </c>
    </row>
    <row r="568" ht="15.75" customHeight="1">
      <c r="A568" s="2">
        <v>567.0</v>
      </c>
      <c r="B568" s="2">
        <v>2016.0</v>
      </c>
      <c r="C568" s="2">
        <v>5.0</v>
      </c>
      <c r="D568" s="2">
        <v>4.0</v>
      </c>
      <c r="E568" s="2">
        <v>4.0</v>
      </c>
      <c r="F568" s="2" t="s">
        <v>16</v>
      </c>
      <c r="G568" s="2" t="s">
        <v>26</v>
      </c>
      <c r="H568" s="2">
        <v>6.5</v>
      </c>
      <c r="I568" s="2">
        <v>9.93</v>
      </c>
      <c r="J568" s="2">
        <v>16.43</v>
      </c>
      <c r="M568" s="2">
        <f t="shared" si="44"/>
        <v>0</v>
      </c>
    </row>
    <row r="569" ht="15.75" customHeight="1">
      <c r="A569" s="2">
        <v>568.0</v>
      </c>
      <c r="B569" s="2">
        <v>2016.0</v>
      </c>
      <c r="C569" s="2">
        <v>5.0</v>
      </c>
      <c r="D569" s="2">
        <v>4.0</v>
      </c>
      <c r="E569" s="2">
        <v>4.0</v>
      </c>
      <c r="F569" s="2" t="s">
        <v>16</v>
      </c>
      <c r="G569" s="2" t="s">
        <v>47</v>
      </c>
      <c r="H569" s="2">
        <v>6.83</v>
      </c>
      <c r="I569" s="2">
        <v>8.33</v>
      </c>
      <c r="J569" s="2">
        <v>15.16</v>
      </c>
      <c r="M569" s="2">
        <f t="shared" si="44"/>
        <v>0</v>
      </c>
    </row>
    <row r="570" ht="15.75" customHeight="1">
      <c r="A570" s="2">
        <v>569.0</v>
      </c>
      <c r="B570" s="2">
        <v>2016.0</v>
      </c>
      <c r="C570" s="2">
        <v>5.0</v>
      </c>
      <c r="D570" s="2">
        <v>5.0</v>
      </c>
      <c r="E570" s="2">
        <v>1.0</v>
      </c>
      <c r="F570" s="2" t="s">
        <v>16</v>
      </c>
      <c r="G570" s="10" t="s">
        <v>42</v>
      </c>
      <c r="H570" s="2">
        <v>6.17</v>
      </c>
      <c r="I570" s="2">
        <v>5.17</v>
      </c>
      <c r="J570" s="2">
        <v>11.34</v>
      </c>
      <c r="M570" s="2">
        <f t="shared" si="44"/>
        <v>0</v>
      </c>
    </row>
    <row r="571" ht="15.75" customHeight="1">
      <c r="A571" s="2">
        <v>570.0</v>
      </c>
      <c r="B571" s="2">
        <v>2016.0</v>
      </c>
      <c r="C571" s="2">
        <v>5.0</v>
      </c>
      <c r="D571" s="2">
        <v>5.0</v>
      </c>
      <c r="E571" s="2">
        <v>1.0</v>
      </c>
      <c r="F571" s="2" t="s">
        <v>16</v>
      </c>
      <c r="G571" s="2" t="s">
        <v>70</v>
      </c>
      <c r="H571" s="2">
        <v>4.5</v>
      </c>
      <c r="I571" s="2">
        <v>5.87</v>
      </c>
      <c r="J571" s="2">
        <v>10.37</v>
      </c>
      <c r="M571" s="2">
        <f t="shared" si="44"/>
        <v>0</v>
      </c>
    </row>
    <row r="572" ht="15.75" customHeight="1">
      <c r="A572" s="2">
        <v>571.0</v>
      </c>
      <c r="B572" s="2">
        <v>2016.0</v>
      </c>
      <c r="C572" s="2">
        <v>5.0</v>
      </c>
      <c r="D572" s="2">
        <v>5.0</v>
      </c>
      <c r="E572" s="2">
        <v>2.0</v>
      </c>
      <c r="F572" s="2" t="s">
        <v>16</v>
      </c>
      <c r="G572" s="10" t="s">
        <v>54</v>
      </c>
      <c r="H572" s="2">
        <v>7.0</v>
      </c>
      <c r="I572" s="2">
        <v>7.27</v>
      </c>
      <c r="J572" s="2">
        <v>14.27</v>
      </c>
      <c r="M572" s="2">
        <f t="shared" si="44"/>
        <v>0</v>
      </c>
    </row>
    <row r="573" ht="15.75" customHeight="1">
      <c r="A573" s="2">
        <v>572.0</v>
      </c>
      <c r="B573" s="2">
        <v>2016.0</v>
      </c>
      <c r="C573" s="2">
        <v>5.0</v>
      </c>
      <c r="D573" s="2">
        <v>5.0</v>
      </c>
      <c r="E573" s="2">
        <v>2.0</v>
      </c>
      <c r="F573" s="2" t="s">
        <v>16</v>
      </c>
      <c r="G573" s="2" t="s">
        <v>27</v>
      </c>
      <c r="H573" s="2">
        <v>3.77</v>
      </c>
      <c r="I573" s="2">
        <v>0.0</v>
      </c>
      <c r="J573" s="2">
        <v>3.77</v>
      </c>
      <c r="K573" s="2" t="s">
        <v>48</v>
      </c>
      <c r="L573" s="2" t="s">
        <v>49</v>
      </c>
      <c r="M573" s="2">
        <f t="shared" si="44"/>
        <v>0</v>
      </c>
    </row>
    <row r="574" ht="15.75" customHeight="1">
      <c r="A574" s="2">
        <v>573.0</v>
      </c>
      <c r="B574" s="2">
        <v>2016.0</v>
      </c>
      <c r="C574" s="2">
        <v>5.0</v>
      </c>
      <c r="D574" s="2">
        <v>5.0</v>
      </c>
      <c r="E574" s="2">
        <v>3.0</v>
      </c>
      <c r="F574" s="2" t="s">
        <v>16</v>
      </c>
      <c r="G574" s="10" t="s">
        <v>47</v>
      </c>
      <c r="H574" s="2">
        <v>7.5</v>
      </c>
      <c r="I574" s="2">
        <v>8.17</v>
      </c>
      <c r="J574" s="2">
        <v>15.67</v>
      </c>
      <c r="M574" s="2">
        <f t="shared" si="44"/>
        <v>0</v>
      </c>
    </row>
    <row r="575" ht="15.75" customHeight="1">
      <c r="A575" s="2">
        <v>574.0</v>
      </c>
      <c r="B575" s="2">
        <v>2016.0</v>
      </c>
      <c r="C575" s="2">
        <v>5.0</v>
      </c>
      <c r="D575" s="2">
        <v>5.0</v>
      </c>
      <c r="E575" s="2">
        <v>3.0</v>
      </c>
      <c r="F575" s="2" t="s">
        <v>16</v>
      </c>
      <c r="G575" s="2" t="s">
        <v>45</v>
      </c>
      <c r="H575" s="2">
        <v>4.33</v>
      </c>
      <c r="I575" s="2">
        <v>6.33</v>
      </c>
      <c r="J575" s="2">
        <v>10.66</v>
      </c>
      <c r="M575" s="2">
        <f t="shared" si="44"/>
        <v>0</v>
      </c>
    </row>
    <row r="576" ht="15.75" customHeight="1">
      <c r="A576" s="2">
        <v>575.0</v>
      </c>
      <c r="B576" s="2">
        <v>2016.0</v>
      </c>
      <c r="C576" s="2">
        <v>5.0</v>
      </c>
      <c r="D576" s="2">
        <v>5.0</v>
      </c>
      <c r="E576" s="2">
        <v>4.0</v>
      </c>
      <c r="F576" s="2" t="s">
        <v>16</v>
      </c>
      <c r="G576" s="10" t="s">
        <v>26</v>
      </c>
      <c r="H576" s="2">
        <v>8.5</v>
      </c>
      <c r="I576" s="2">
        <v>8.5</v>
      </c>
      <c r="J576" s="2">
        <v>17.0</v>
      </c>
      <c r="M576" s="2">
        <f t="shared" si="44"/>
        <v>0</v>
      </c>
    </row>
    <row r="577" ht="15.75" customHeight="1">
      <c r="A577" s="2">
        <v>576.0</v>
      </c>
      <c r="B577" s="2">
        <v>2016.0</v>
      </c>
      <c r="C577" s="2">
        <v>5.0</v>
      </c>
      <c r="D577" s="2">
        <v>5.0</v>
      </c>
      <c r="E577" s="2">
        <v>4.0</v>
      </c>
      <c r="F577" s="2" t="s">
        <v>16</v>
      </c>
      <c r="G577" s="2" t="s">
        <v>35</v>
      </c>
      <c r="H577" s="2">
        <v>4.17</v>
      </c>
      <c r="I577" s="2">
        <v>6.0</v>
      </c>
      <c r="J577" s="2">
        <v>10.17</v>
      </c>
      <c r="M577" s="2">
        <f t="shared" si="44"/>
        <v>0</v>
      </c>
    </row>
    <row r="578" ht="15.75" customHeight="1">
      <c r="A578" s="2">
        <v>577.0</v>
      </c>
      <c r="B578" s="2">
        <v>2016.0</v>
      </c>
      <c r="C578" s="2">
        <v>5.0</v>
      </c>
      <c r="D578" s="2">
        <v>6.0</v>
      </c>
      <c r="E578" s="2">
        <v>1.0</v>
      </c>
      <c r="F578" s="2" t="s">
        <v>16</v>
      </c>
      <c r="G578" s="10" t="s">
        <v>30</v>
      </c>
      <c r="H578" s="2">
        <v>6.33</v>
      </c>
      <c r="I578" s="2">
        <v>4.53</v>
      </c>
      <c r="J578" s="2">
        <v>10.86</v>
      </c>
      <c r="M578" s="2">
        <f t="shared" si="44"/>
        <v>0</v>
      </c>
    </row>
    <row r="579" ht="15.75" customHeight="1">
      <c r="A579" s="2">
        <v>578.0</v>
      </c>
      <c r="B579" s="2">
        <v>2016.0</v>
      </c>
      <c r="C579" s="2">
        <v>5.0</v>
      </c>
      <c r="D579" s="2">
        <v>6.0</v>
      </c>
      <c r="E579" s="2">
        <v>1.0</v>
      </c>
      <c r="F579" s="2" t="s">
        <v>16</v>
      </c>
      <c r="G579" s="2" t="s">
        <v>42</v>
      </c>
      <c r="H579" s="2">
        <v>5.83</v>
      </c>
      <c r="I579" s="2">
        <v>3.0</v>
      </c>
      <c r="J579" s="2">
        <v>8.83</v>
      </c>
      <c r="M579" s="2">
        <f t="shared" si="44"/>
        <v>0</v>
      </c>
    </row>
    <row r="580" ht="15.75" customHeight="1">
      <c r="A580" s="2">
        <v>579.0</v>
      </c>
      <c r="B580" s="2">
        <v>2016.0</v>
      </c>
      <c r="C580" s="2">
        <v>5.0</v>
      </c>
      <c r="D580" s="2">
        <v>6.0</v>
      </c>
      <c r="E580" s="2">
        <v>2.0</v>
      </c>
      <c r="F580" s="2" t="s">
        <v>16</v>
      </c>
      <c r="G580" s="10" t="s">
        <v>37</v>
      </c>
      <c r="H580" s="2">
        <v>9.8</v>
      </c>
      <c r="I580" s="2">
        <v>8.9</v>
      </c>
      <c r="J580" s="2">
        <v>18.7</v>
      </c>
      <c r="M580" s="2">
        <f t="shared" si="44"/>
        <v>0</v>
      </c>
    </row>
    <row r="581" ht="15.75" customHeight="1">
      <c r="A581" s="2">
        <v>580.0</v>
      </c>
      <c r="B581" s="2">
        <v>2016.0</v>
      </c>
      <c r="C581" s="2">
        <v>5.0</v>
      </c>
      <c r="D581" s="2">
        <v>6.0</v>
      </c>
      <c r="E581" s="2">
        <v>2.0</v>
      </c>
      <c r="F581" s="2" t="s">
        <v>16</v>
      </c>
      <c r="G581" s="2" t="s">
        <v>54</v>
      </c>
      <c r="H581" s="2">
        <v>4.67</v>
      </c>
      <c r="I581" s="2">
        <v>4.73</v>
      </c>
      <c r="J581" s="2">
        <v>9.4</v>
      </c>
      <c r="M581" s="2">
        <f t="shared" si="44"/>
        <v>0</v>
      </c>
    </row>
    <row r="582" ht="15.75" customHeight="1">
      <c r="A582" s="2">
        <v>581.0</v>
      </c>
      <c r="B582" s="2">
        <v>2016.0</v>
      </c>
      <c r="C582" s="2">
        <v>5.0</v>
      </c>
      <c r="D582" s="2">
        <v>6.0</v>
      </c>
      <c r="E582" s="2">
        <v>3.0</v>
      </c>
      <c r="F582" s="2" t="s">
        <v>16</v>
      </c>
      <c r="G582" s="10" t="s">
        <v>47</v>
      </c>
      <c r="H582" s="2">
        <v>8.27</v>
      </c>
      <c r="I582" s="2">
        <v>6.33</v>
      </c>
      <c r="J582" s="2">
        <v>14.6</v>
      </c>
      <c r="M582" s="2">
        <f t="shared" si="44"/>
        <v>0</v>
      </c>
    </row>
    <row r="583" ht="15.75" customHeight="1">
      <c r="A583" s="2">
        <v>582.0</v>
      </c>
      <c r="B583" s="2">
        <v>2016.0</v>
      </c>
      <c r="C583" s="2">
        <v>5.0</v>
      </c>
      <c r="D583" s="2">
        <v>6.0</v>
      </c>
      <c r="E583" s="2">
        <v>3.0</v>
      </c>
      <c r="F583" s="2" t="s">
        <v>16</v>
      </c>
      <c r="G583" s="2" t="s">
        <v>41</v>
      </c>
      <c r="H583" s="2">
        <v>8.0</v>
      </c>
      <c r="I583" s="2">
        <v>5.4</v>
      </c>
      <c r="J583" s="2">
        <v>13.4</v>
      </c>
      <c r="M583" s="2">
        <f t="shared" si="44"/>
        <v>0</v>
      </c>
    </row>
    <row r="584" ht="15.75" customHeight="1">
      <c r="A584" s="2">
        <v>583.0</v>
      </c>
      <c r="B584" s="2">
        <v>2016.0</v>
      </c>
      <c r="C584" s="2">
        <v>5.0</v>
      </c>
      <c r="D584" s="2">
        <v>6.0</v>
      </c>
      <c r="E584" s="2">
        <v>4.0</v>
      </c>
      <c r="F584" s="2" t="s">
        <v>16</v>
      </c>
      <c r="G584" s="10" t="s">
        <v>34</v>
      </c>
      <c r="H584" s="2">
        <v>7.73</v>
      </c>
      <c r="I584" s="2">
        <v>6.9</v>
      </c>
      <c r="J584" s="2">
        <v>14.63</v>
      </c>
      <c r="M584" s="2">
        <f t="shared" si="44"/>
        <v>0</v>
      </c>
    </row>
    <row r="585" ht="15.75" customHeight="1">
      <c r="A585" s="2">
        <v>584.0</v>
      </c>
      <c r="B585" s="2">
        <v>2016.0</v>
      </c>
      <c r="C585" s="2">
        <v>5.0</v>
      </c>
      <c r="D585" s="2">
        <v>6.0</v>
      </c>
      <c r="E585" s="2">
        <v>4.0</v>
      </c>
      <c r="F585" s="2" t="s">
        <v>16</v>
      </c>
      <c r="G585" s="2" t="s">
        <v>26</v>
      </c>
      <c r="H585" s="2">
        <v>6.5</v>
      </c>
      <c r="I585" s="2">
        <v>4.43</v>
      </c>
      <c r="J585" s="2">
        <v>10.93</v>
      </c>
      <c r="M585" s="2">
        <f t="shared" si="44"/>
        <v>0</v>
      </c>
    </row>
    <row r="586" ht="15.75" customHeight="1">
      <c r="A586" s="2">
        <v>585.0</v>
      </c>
      <c r="B586" s="2">
        <v>2016.0</v>
      </c>
      <c r="C586" s="2">
        <v>5.0</v>
      </c>
      <c r="D586" s="2">
        <v>7.0</v>
      </c>
      <c r="E586" s="2">
        <v>1.0</v>
      </c>
      <c r="F586" s="2" t="s">
        <v>16</v>
      </c>
      <c r="G586" s="10" t="s">
        <v>30</v>
      </c>
      <c r="H586" s="2">
        <v>8.4</v>
      </c>
      <c r="I586" s="2">
        <v>6.27</v>
      </c>
      <c r="J586" s="2">
        <v>14.67</v>
      </c>
      <c r="M586" s="2">
        <f t="shared" si="44"/>
        <v>0</v>
      </c>
    </row>
    <row r="587" ht="15.75" customHeight="1">
      <c r="A587" s="2">
        <v>586.0</v>
      </c>
      <c r="B587" s="2">
        <v>2016.0</v>
      </c>
      <c r="C587" s="2">
        <v>5.0</v>
      </c>
      <c r="D587" s="2">
        <v>7.0</v>
      </c>
      <c r="E587" s="2">
        <v>1.0</v>
      </c>
      <c r="F587" s="2" t="s">
        <v>16</v>
      </c>
      <c r="G587" s="2" t="s">
        <v>37</v>
      </c>
      <c r="H587" s="2">
        <v>6.5</v>
      </c>
      <c r="I587" s="2">
        <v>5.53</v>
      </c>
      <c r="J587" s="2">
        <v>12.03</v>
      </c>
      <c r="M587" s="2">
        <f t="shared" si="44"/>
        <v>0</v>
      </c>
    </row>
    <row r="588" ht="15.75" customHeight="1">
      <c r="A588" s="2">
        <v>587.0</v>
      </c>
      <c r="B588" s="2">
        <v>2016.0</v>
      </c>
      <c r="C588" s="2">
        <v>5.0</v>
      </c>
      <c r="D588" s="2">
        <v>7.0</v>
      </c>
      <c r="E588" s="2">
        <v>2.0</v>
      </c>
      <c r="F588" s="2" t="s">
        <v>16</v>
      </c>
      <c r="G588" s="10" t="s">
        <v>34</v>
      </c>
      <c r="H588" s="2">
        <v>5.83</v>
      </c>
      <c r="I588" s="2">
        <v>7.5</v>
      </c>
      <c r="J588" s="2">
        <v>13.33</v>
      </c>
      <c r="M588" s="2">
        <f t="shared" si="44"/>
        <v>0</v>
      </c>
    </row>
    <row r="589" ht="15.75" customHeight="1">
      <c r="A589" s="2">
        <v>588.0</v>
      </c>
      <c r="B589" s="2">
        <v>2016.0</v>
      </c>
      <c r="C589" s="2">
        <v>5.0</v>
      </c>
      <c r="D589" s="2">
        <v>7.0</v>
      </c>
      <c r="E589" s="2">
        <v>2.0</v>
      </c>
      <c r="F589" s="2" t="s">
        <v>16</v>
      </c>
      <c r="G589" s="2" t="s">
        <v>47</v>
      </c>
      <c r="H589" s="2">
        <v>7.83</v>
      </c>
      <c r="I589" s="2">
        <v>4.17</v>
      </c>
      <c r="J589" s="2">
        <v>12.0</v>
      </c>
      <c r="M589" s="2">
        <f t="shared" si="44"/>
        <v>0</v>
      </c>
    </row>
    <row r="590" ht="15.75" customHeight="1">
      <c r="A590" s="2">
        <v>589.0</v>
      </c>
      <c r="B590" s="2">
        <v>2016.0</v>
      </c>
      <c r="C590" s="2">
        <v>5.0</v>
      </c>
      <c r="D590" s="2">
        <v>8.0</v>
      </c>
      <c r="E590" s="2">
        <v>1.0</v>
      </c>
      <c r="F590" s="2" t="s">
        <v>16</v>
      </c>
      <c r="G590" s="10" t="s">
        <v>30</v>
      </c>
      <c r="H590" s="2">
        <v>7.33</v>
      </c>
      <c r="I590" s="2">
        <v>8.27</v>
      </c>
      <c r="J590" s="2">
        <v>15.6</v>
      </c>
      <c r="M590" s="2">
        <f t="shared" si="44"/>
        <v>0</v>
      </c>
    </row>
    <row r="591" ht="15.75" customHeight="1">
      <c r="A591" s="2">
        <v>590.0</v>
      </c>
      <c r="B591" s="2">
        <v>2016.0</v>
      </c>
      <c r="C591" s="2">
        <v>5.0</v>
      </c>
      <c r="D591" s="2">
        <v>8.0</v>
      </c>
      <c r="E591" s="2">
        <v>1.0</v>
      </c>
      <c r="F591" s="2" t="s">
        <v>16</v>
      </c>
      <c r="G591" s="2" t="s">
        <v>34</v>
      </c>
      <c r="H591" s="2">
        <v>4.17</v>
      </c>
      <c r="I591" s="2">
        <v>2.17</v>
      </c>
      <c r="J591" s="2">
        <v>6.34</v>
      </c>
      <c r="M591" s="2">
        <f t="shared" si="44"/>
        <v>0</v>
      </c>
    </row>
    <row r="592" ht="15.75" customHeight="1">
      <c r="A592" s="2">
        <v>591.0</v>
      </c>
      <c r="B592" s="2">
        <v>2016.0</v>
      </c>
      <c r="C592" s="2">
        <v>6.0</v>
      </c>
      <c r="D592" s="2">
        <v>1.0</v>
      </c>
      <c r="E592" s="2">
        <v>1.0</v>
      </c>
      <c r="F592" s="2" t="s">
        <v>16</v>
      </c>
      <c r="G592" s="2" t="s">
        <v>41</v>
      </c>
      <c r="H592" s="2">
        <v>6.17</v>
      </c>
      <c r="I592" s="2">
        <v>7.5</v>
      </c>
      <c r="J592" s="2">
        <v>13.67</v>
      </c>
      <c r="M592" s="2">
        <f t="shared" si="44"/>
        <v>0</v>
      </c>
    </row>
    <row r="593" ht="15.75" customHeight="1">
      <c r="A593" s="2">
        <v>592.0</v>
      </c>
      <c r="B593" s="2">
        <v>2016.0</v>
      </c>
      <c r="C593" s="2">
        <v>6.0</v>
      </c>
      <c r="D593" s="2">
        <v>1.0</v>
      </c>
      <c r="E593" s="2">
        <v>1.0</v>
      </c>
      <c r="F593" s="2" t="s">
        <v>16</v>
      </c>
      <c r="G593" s="2" t="s">
        <v>76</v>
      </c>
      <c r="H593" s="2">
        <v>5.77</v>
      </c>
      <c r="I593" s="2">
        <v>5.03</v>
      </c>
      <c r="J593" s="2">
        <v>10.8</v>
      </c>
      <c r="M593" s="2">
        <f t="shared" si="44"/>
        <v>0</v>
      </c>
    </row>
    <row r="594" ht="15.75" customHeight="1">
      <c r="A594" s="2">
        <v>593.0</v>
      </c>
      <c r="B594" s="2">
        <v>2016.0</v>
      </c>
      <c r="C594" s="2">
        <v>6.0</v>
      </c>
      <c r="D594" s="2">
        <v>1.0</v>
      </c>
      <c r="E594" s="2">
        <v>1.0</v>
      </c>
      <c r="F594" s="2" t="s">
        <v>16</v>
      </c>
      <c r="G594" s="2" t="s">
        <v>52</v>
      </c>
      <c r="H594" s="2">
        <v>5.0</v>
      </c>
      <c r="I594" s="2">
        <v>4.97</v>
      </c>
      <c r="J594" s="2">
        <v>9.97</v>
      </c>
      <c r="M594" s="2">
        <f t="shared" si="44"/>
        <v>0</v>
      </c>
    </row>
    <row r="595" ht="15.75" customHeight="1">
      <c r="A595" s="2">
        <v>594.0</v>
      </c>
      <c r="B595" s="2">
        <v>2016.0</v>
      </c>
      <c r="C595" s="2">
        <v>6.0</v>
      </c>
      <c r="D595" s="2">
        <v>1.0</v>
      </c>
      <c r="E595" s="2">
        <v>2.0</v>
      </c>
      <c r="F595" s="2" t="s">
        <v>16</v>
      </c>
      <c r="G595" s="2" t="s">
        <v>17</v>
      </c>
      <c r="H595" s="2">
        <v>6.83</v>
      </c>
      <c r="I595" s="2">
        <v>6.5</v>
      </c>
      <c r="J595" s="2">
        <v>13.33</v>
      </c>
      <c r="M595" s="2">
        <f t="shared" si="44"/>
        <v>0</v>
      </c>
    </row>
    <row r="596" ht="15.75" customHeight="1">
      <c r="A596" s="2">
        <v>595.0</v>
      </c>
      <c r="B596" s="2">
        <v>2016.0</v>
      </c>
      <c r="C596" s="2">
        <v>6.0</v>
      </c>
      <c r="D596" s="2">
        <v>1.0</v>
      </c>
      <c r="E596" s="2">
        <v>2.0</v>
      </c>
      <c r="F596" s="2" t="s">
        <v>16</v>
      </c>
      <c r="G596" s="2" t="s">
        <v>55</v>
      </c>
      <c r="H596" s="2">
        <v>5.83</v>
      </c>
      <c r="I596" s="2">
        <v>6.23</v>
      </c>
      <c r="J596" s="2">
        <v>12.06</v>
      </c>
      <c r="M596" s="2">
        <f t="shared" si="44"/>
        <v>0</v>
      </c>
    </row>
    <row r="597" ht="15.75" customHeight="1">
      <c r="A597" s="2">
        <v>596.0</v>
      </c>
      <c r="B597" s="2">
        <v>2016.0</v>
      </c>
      <c r="C597" s="2">
        <v>6.0</v>
      </c>
      <c r="D597" s="2">
        <v>1.0</v>
      </c>
      <c r="E597" s="2">
        <v>2.0</v>
      </c>
      <c r="F597" s="2" t="s">
        <v>16</v>
      </c>
      <c r="G597" s="2" t="s">
        <v>18</v>
      </c>
      <c r="H597" s="2">
        <v>2.5</v>
      </c>
      <c r="I597" s="2">
        <v>5.93</v>
      </c>
      <c r="J597" s="2">
        <v>8.43</v>
      </c>
      <c r="M597" s="2">
        <f t="shared" si="44"/>
        <v>0</v>
      </c>
    </row>
    <row r="598" ht="15.75" customHeight="1">
      <c r="A598" s="2">
        <v>597.0</v>
      </c>
      <c r="B598" s="2">
        <v>2016.0</v>
      </c>
      <c r="C598" s="2">
        <v>6.0</v>
      </c>
      <c r="D598" s="2">
        <v>1.0</v>
      </c>
      <c r="E598" s="2">
        <v>3.0</v>
      </c>
      <c r="F598" s="2" t="s">
        <v>16</v>
      </c>
      <c r="G598" s="2" t="s">
        <v>53</v>
      </c>
      <c r="H598" s="2">
        <v>8.17</v>
      </c>
      <c r="I598" s="2">
        <v>7.47</v>
      </c>
      <c r="J598" s="2">
        <v>15.64</v>
      </c>
      <c r="M598" s="2">
        <f t="shared" si="44"/>
        <v>0</v>
      </c>
    </row>
    <row r="599" ht="15.75" customHeight="1">
      <c r="A599" s="2">
        <v>598.0</v>
      </c>
      <c r="B599" s="2">
        <v>2016.0</v>
      </c>
      <c r="C599" s="2">
        <v>6.0</v>
      </c>
      <c r="D599" s="2">
        <v>1.0</v>
      </c>
      <c r="E599" s="2">
        <v>3.0</v>
      </c>
      <c r="F599" s="2" t="s">
        <v>16</v>
      </c>
      <c r="G599" s="2" t="s">
        <v>26</v>
      </c>
      <c r="H599" s="2">
        <v>7.17</v>
      </c>
      <c r="I599" s="2">
        <v>6.07</v>
      </c>
      <c r="J599" s="2">
        <v>13.24</v>
      </c>
      <c r="M599" s="2">
        <f t="shared" si="44"/>
        <v>0</v>
      </c>
    </row>
    <row r="600" ht="15.75" customHeight="1">
      <c r="A600" s="2">
        <v>599.0</v>
      </c>
      <c r="B600" s="2">
        <v>2016.0</v>
      </c>
      <c r="C600" s="2">
        <v>6.0</v>
      </c>
      <c r="D600" s="2">
        <v>1.0</v>
      </c>
      <c r="E600" s="2">
        <v>3.0</v>
      </c>
      <c r="F600" s="2" t="s">
        <v>16</v>
      </c>
      <c r="G600" s="2" t="s">
        <v>25</v>
      </c>
      <c r="H600" s="2">
        <v>6.83</v>
      </c>
      <c r="I600" s="2">
        <v>5.77</v>
      </c>
      <c r="J600" s="2">
        <v>12.6</v>
      </c>
      <c r="M600" s="2">
        <f t="shared" si="44"/>
        <v>0</v>
      </c>
    </row>
    <row r="601" ht="15.75" customHeight="1">
      <c r="A601" s="2">
        <v>600.0</v>
      </c>
      <c r="B601" s="2">
        <v>2016.0</v>
      </c>
      <c r="C601" s="2">
        <v>6.0</v>
      </c>
      <c r="D601" s="2">
        <v>1.0</v>
      </c>
      <c r="E601" s="2">
        <v>4.0</v>
      </c>
      <c r="F601" s="2" t="s">
        <v>16</v>
      </c>
      <c r="G601" s="2" t="s">
        <v>42</v>
      </c>
      <c r="H601" s="2">
        <v>7.33</v>
      </c>
      <c r="I601" s="2">
        <v>7.43</v>
      </c>
      <c r="J601" s="2">
        <v>14.76</v>
      </c>
      <c r="M601" s="2">
        <f t="shared" si="44"/>
        <v>0</v>
      </c>
    </row>
    <row r="602" ht="15.75" customHeight="1">
      <c r="A602" s="2">
        <v>601.0</v>
      </c>
      <c r="B602" s="2">
        <v>2016.0</v>
      </c>
      <c r="C602" s="2">
        <v>6.0</v>
      </c>
      <c r="D602" s="2">
        <v>1.0</v>
      </c>
      <c r="E602" s="2">
        <v>4.0</v>
      </c>
      <c r="F602" s="2" t="s">
        <v>16</v>
      </c>
      <c r="G602" s="2" t="s">
        <v>60</v>
      </c>
      <c r="H602" s="2">
        <v>5.5</v>
      </c>
      <c r="I602" s="2">
        <v>5.3</v>
      </c>
      <c r="J602" s="2">
        <v>10.8</v>
      </c>
      <c r="M602" s="2">
        <f t="shared" si="44"/>
        <v>0</v>
      </c>
    </row>
    <row r="603" ht="15.75" customHeight="1">
      <c r="A603" s="2">
        <v>602.0</v>
      </c>
      <c r="B603" s="2">
        <v>2016.0</v>
      </c>
      <c r="C603" s="2">
        <v>6.0</v>
      </c>
      <c r="D603" s="2">
        <v>1.0</v>
      </c>
      <c r="E603" s="2">
        <v>4.0</v>
      </c>
      <c r="F603" s="2" t="s">
        <v>16</v>
      </c>
      <c r="G603" s="2" t="s">
        <v>45</v>
      </c>
      <c r="H603" s="2">
        <v>4.83</v>
      </c>
      <c r="I603" s="2">
        <v>2.17</v>
      </c>
      <c r="J603" s="2">
        <v>7.0</v>
      </c>
      <c r="M603" s="2">
        <f t="shared" si="44"/>
        <v>0</v>
      </c>
    </row>
    <row r="604" ht="15.75" customHeight="1">
      <c r="A604" s="2">
        <v>603.0</v>
      </c>
      <c r="B604" s="2">
        <v>2016.0</v>
      </c>
      <c r="C604" s="2">
        <v>6.0</v>
      </c>
      <c r="D604" s="2">
        <v>1.0</v>
      </c>
      <c r="E604" s="2">
        <v>5.0</v>
      </c>
      <c r="F604" s="2" t="s">
        <v>16</v>
      </c>
      <c r="G604" s="2" t="s">
        <v>30</v>
      </c>
      <c r="H604" s="2">
        <v>8.17</v>
      </c>
      <c r="I604" s="2">
        <v>9.1</v>
      </c>
      <c r="J604" s="2">
        <v>17.27</v>
      </c>
      <c r="M604" s="2">
        <f t="shared" si="44"/>
        <v>0</v>
      </c>
    </row>
    <row r="605" ht="15.75" customHeight="1">
      <c r="A605" s="2">
        <v>604.0</v>
      </c>
      <c r="B605" s="2">
        <v>2016.0</v>
      </c>
      <c r="C605" s="2">
        <v>6.0</v>
      </c>
      <c r="D605" s="2">
        <v>1.0</v>
      </c>
      <c r="E605" s="2">
        <v>5.0</v>
      </c>
      <c r="F605" s="2" t="s">
        <v>16</v>
      </c>
      <c r="G605" s="2" t="s">
        <v>70</v>
      </c>
      <c r="H605" s="2">
        <v>6.67</v>
      </c>
      <c r="I605" s="2">
        <v>6.1</v>
      </c>
      <c r="J605" s="2">
        <v>12.77</v>
      </c>
      <c r="M605" s="2">
        <f t="shared" si="44"/>
        <v>0</v>
      </c>
    </row>
    <row r="606" ht="15.75" customHeight="1">
      <c r="A606" s="2">
        <v>605.0</v>
      </c>
      <c r="B606" s="2">
        <v>2016.0</v>
      </c>
      <c r="C606" s="2">
        <v>6.0</v>
      </c>
      <c r="D606" s="2">
        <v>1.0</v>
      </c>
      <c r="E606" s="2">
        <v>5.0</v>
      </c>
      <c r="F606" s="2" t="s">
        <v>16</v>
      </c>
      <c r="G606" s="2" t="s">
        <v>58</v>
      </c>
      <c r="H606" s="2">
        <v>5.17</v>
      </c>
      <c r="I606" s="2">
        <v>7.1</v>
      </c>
      <c r="J606" s="2">
        <v>12.27</v>
      </c>
      <c r="M606" s="2">
        <f t="shared" si="44"/>
        <v>0</v>
      </c>
    </row>
    <row r="607" ht="15.75" customHeight="1">
      <c r="A607" s="2">
        <v>606.0</v>
      </c>
      <c r="B607" s="2">
        <v>2016.0</v>
      </c>
      <c r="C607" s="2">
        <v>6.0</v>
      </c>
      <c r="D607" s="2">
        <v>1.0</v>
      </c>
      <c r="E607" s="2">
        <v>6.0</v>
      </c>
      <c r="F607" s="2" t="s">
        <v>16</v>
      </c>
      <c r="G607" s="2" t="s">
        <v>51</v>
      </c>
      <c r="H607" s="2">
        <v>5.83</v>
      </c>
      <c r="I607" s="2">
        <v>5.5</v>
      </c>
      <c r="J607" s="2">
        <v>11.33</v>
      </c>
      <c r="M607" s="2">
        <f t="shared" si="44"/>
        <v>0</v>
      </c>
    </row>
    <row r="608" ht="15.75" customHeight="1">
      <c r="A608" s="2">
        <v>607.0</v>
      </c>
      <c r="B608" s="2">
        <v>2016.0</v>
      </c>
      <c r="C608" s="2">
        <v>6.0</v>
      </c>
      <c r="D608" s="2">
        <v>1.0</v>
      </c>
      <c r="E608" s="2">
        <v>6.0</v>
      </c>
      <c r="F608" s="2" t="s">
        <v>16</v>
      </c>
      <c r="G608" s="2" t="s">
        <v>34</v>
      </c>
      <c r="H608" s="2">
        <v>4.5</v>
      </c>
      <c r="I608" s="2">
        <v>5.83</v>
      </c>
      <c r="J608" s="2">
        <v>10.33</v>
      </c>
      <c r="M608" s="2">
        <f t="shared" si="44"/>
        <v>0</v>
      </c>
    </row>
    <row r="609" ht="15.75" customHeight="1">
      <c r="A609" s="2">
        <v>608.0</v>
      </c>
      <c r="B609" s="2">
        <v>2016.0</v>
      </c>
      <c r="C609" s="2">
        <v>6.0</v>
      </c>
      <c r="D609" s="2">
        <v>1.0</v>
      </c>
      <c r="E609" s="2">
        <v>6.0</v>
      </c>
      <c r="F609" s="2" t="s">
        <v>16</v>
      </c>
      <c r="G609" s="2" t="s">
        <v>83</v>
      </c>
      <c r="H609" s="2">
        <v>3.33</v>
      </c>
      <c r="I609" s="2">
        <v>4.1</v>
      </c>
      <c r="J609" s="2">
        <v>7.43</v>
      </c>
      <c r="M609" s="2">
        <f t="shared" si="44"/>
        <v>0</v>
      </c>
    </row>
    <row r="610" ht="15.75" customHeight="1">
      <c r="A610" s="2">
        <v>609.0</v>
      </c>
      <c r="B610" s="2">
        <v>2016.0</v>
      </c>
      <c r="C610" s="2">
        <v>6.0</v>
      </c>
      <c r="D610" s="2">
        <v>1.0</v>
      </c>
      <c r="E610" s="2">
        <v>7.0</v>
      </c>
      <c r="F610" s="2" t="s">
        <v>16</v>
      </c>
      <c r="G610" s="2" t="s">
        <v>37</v>
      </c>
      <c r="H610" s="2">
        <v>5.83</v>
      </c>
      <c r="I610" s="2">
        <v>6.43</v>
      </c>
      <c r="J610" s="2">
        <v>12.26</v>
      </c>
      <c r="M610" s="2">
        <f t="shared" si="44"/>
        <v>0</v>
      </c>
    </row>
    <row r="611" ht="15.75" customHeight="1">
      <c r="A611" s="2">
        <v>610.0</v>
      </c>
      <c r="B611" s="2">
        <v>2016.0</v>
      </c>
      <c r="C611" s="2">
        <v>6.0</v>
      </c>
      <c r="D611" s="2">
        <v>1.0</v>
      </c>
      <c r="E611" s="2">
        <v>7.0</v>
      </c>
      <c r="F611" s="2" t="s">
        <v>16</v>
      </c>
      <c r="G611" s="2" t="s">
        <v>33</v>
      </c>
      <c r="H611" s="2">
        <v>7.5</v>
      </c>
      <c r="I611" s="2">
        <v>4.5</v>
      </c>
      <c r="J611" s="2">
        <v>12.0</v>
      </c>
      <c r="M611" s="2">
        <f t="shared" si="44"/>
        <v>0</v>
      </c>
    </row>
    <row r="612" ht="15.75" customHeight="1">
      <c r="A612" s="2">
        <v>611.0</v>
      </c>
      <c r="B612" s="2">
        <v>2016.0</v>
      </c>
      <c r="C612" s="2">
        <v>6.0</v>
      </c>
      <c r="D612" s="2">
        <v>1.0</v>
      </c>
      <c r="E612" s="2">
        <v>7.0</v>
      </c>
      <c r="F612" s="2" t="s">
        <v>16</v>
      </c>
      <c r="G612" s="2" t="s">
        <v>44</v>
      </c>
      <c r="H612" s="2">
        <v>5.2</v>
      </c>
      <c r="I612" s="2">
        <v>4.23</v>
      </c>
      <c r="J612" s="2">
        <v>9.43</v>
      </c>
      <c r="M612" s="2">
        <f t="shared" si="44"/>
        <v>0</v>
      </c>
    </row>
    <row r="613" ht="15.75" customHeight="1">
      <c r="A613" s="2">
        <v>612.0</v>
      </c>
      <c r="B613" s="2">
        <v>2016.0</v>
      </c>
      <c r="C613" s="2">
        <v>6.0</v>
      </c>
      <c r="D613" s="2">
        <v>1.0</v>
      </c>
      <c r="E613" s="2">
        <v>8.0</v>
      </c>
      <c r="F613" s="2" t="s">
        <v>16</v>
      </c>
      <c r="G613" s="2" t="s">
        <v>32</v>
      </c>
      <c r="H613" s="2">
        <v>6.83</v>
      </c>
      <c r="I613" s="2">
        <v>7.33</v>
      </c>
      <c r="J613" s="2">
        <v>14.16</v>
      </c>
      <c r="M613" s="2">
        <f t="shared" si="44"/>
        <v>0</v>
      </c>
    </row>
    <row r="614" ht="15.75" customHeight="1">
      <c r="A614" s="2">
        <v>613.0</v>
      </c>
      <c r="B614" s="2">
        <v>2016.0</v>
      </c>
      <c r="C614" s="2">
        <v>6.0</v>
      </c>
      <c r="D614" s="2">
        <v>1.0</v>
      </c>
      <c r="E614" s="2">
        <v>8.0</v>
      </c>
      <c r="F614" s="2" t="s">
        <v>16</v>
      </c>
      <c r="G614" s="2" t="s">
        <v>35</v>
      </c>
      <c r="H614" s="2">
        <v>6.33</v>
      </c>
      <c r="I614" s="2">
        <v>6.33</v>
      </c>
      <c r="J614" s="2">
        <v>12.66</v>
      </c>
      <c r="M614" s="2">
        <f t="shared" si="44"/>
        <v>0</v>
      </c>
    </row>
    <row r="615" ht="15.75" customHeight="1">
      <c r="A615" s="2">
        <v>614.0</v>
      </c>
      <c r="B615" s="2">
        <v>2016.0</v>
      </c>
      <c r="C615" s="2">
        <v>6.0</v>
      </c>
      <c r="D615" s="2">
        <v>1.0</v>
      </c>
      <c r="E615" s="2">
        <v>8.0</v>
      </c>
      <c r="F615" s="2" t="s">
        <v>16</v>
      </c>
      <c r="G615" s="2" t="s">
        <v>47</v>
      </c>
      <c r="H615" s="2">
        <v>5.73</v>
      </c>
      <c r="I615" s="2">
        <v>6.77</v>
      </c>
      <c r="J615" s="2">
        <v>12.5</v>
      </c>
      <c r="M615" s="2">
        <f t="shared" si="44"/>
        <v>0</v>
      </c>
    </row>
    <row r="616" ht="15.75" customHeight="1">
      <c r="A616" s="2">
        <v>615.0</v>
      </c>
      <c r="B616" s="2">
        <v>2016.0</v>
      </c>
      <c r="C616" s="2">
        <v>6.0</v>
      </c>
      <c r="D616" s="2">
        <v>1.0</v>
      </c>
      <c r="E616" s="2">
        <v>9.0</v>
      </c>
      <c r="F616" s="2" t="s">
        <v>16</v>
      </c>
      <c r="G616" s="2" t="s">
        <v>28</v>
      </c>
      <c r="H616" s="2">
        <v>8.1</v>
      </c>
      <c r="I616" s="2">
        <v>8.33</v>
      </c>
      <c r="J616" s="2">
        <v>16.43</v>
      </c>
      <c r="M616" s="2">
        <f t="shared" si="44"/>
        <v>0</v>
      </c>
    </row>
    <row r="617" ht="15.75" customHeight="1">
      <c r="A617" s="2">
        <v>616.0</v>
      </c>
      <c r="B617" s="2">
        <v>2016.0</v>
      </c>
      <c r="C617" s="2">
        <v>6.0</v>
      </c>
      <c r="D617" s="2">
        <v>1.0</v>
      </c>
      <c r="E617" s="2">
        <v>9.0</v>
      </c>
      <c r="F617" s="2" t="s">
        <v>16</v>
      </c>
      <c r="G617" s="2" t="s">
        <v>54</v>
      </c>
      <c r="H617" s="2">
        <v>9.27</v>
      </c>
      <c r="I617" s="2">
        <v>5.83</v>
      </c>
      <c r="J617" s="2">
        <v>15.1</v>
      </c>
      <c r="M617" s="2">
        <f t="shared" si="44"/>
        <v>0</v>
      </c>
    </row>
    <row r="618" ht="15.75" customHeight="1">
      <c r="A618" s="2">
        <v>617.0</v>
      </c>
      <c r="B618" s="2">
        <v>2016.0</v>
      </c>
      <c r="C618" s="2">
        <v>6.0</v>
      </c>
      <c r="D618" s="2">
        <v>1.0</v>
      </c>
      <c r="E618" s="2">
        <v>9.0</v>
      </c>
      <c r="F618" s="2" t="s">
        <v>16</v>
      </c>
      <c r="G618" s="2" t="s">
        <v>29</v>
      </c>
      <c r="H618" s="2">
        <v>5.53</v>
      </c>
      <c r="I618" s="2">
        <v>3.87</v>
      </c>
      <c r="J618" s="2">
        <v>9.4</v>
      </c>
      <c r="M618" s="2">
        <f t="shared" si="44"/>
        <v>0</v>
      </c>
    </row>
    <row r="619" ht="15.75" customHeight="1">
      <c r="A619" s="2">
        <v>618.0</v>
      </c>
      <c r="B619" s="2">
        <v>2016.0</v>
      </c>
      <c r="C619" s="2">
        <v>6.0</v>
      </c>
      <c r="D619" s="2">
        <v>1.0</v>
      </c>
      <c r="E619" s="2">
        <v>10.0</v>
      </c>
      <c r="F619" s="2" t="s">
        <v>16</v>
      </c>
      <c r="G619" s="2" t="s">
        <v>40</v>
      </c>
      <c r="H619" s="2">
        <v>7.33</v>
      </c>
      <c r="I619" s="2">
        <v>7.93</v>
      </c>
      <c r="J619" s="2">
        <v>15.26</v>
      </c>
      <c r="M619" s="2">
        <f t="shared" si="44"/>
        <v>0</v>
      </c>
    </row>
    <row r="620" ht="15.75" customHeight="1">
      <c r="A620" s="2">
        <v>619.0</v>
      </c>
      <c r="B620" s="2">
        <v>2016.0</v>
      </c>
      <c r="C620" s="2">
        <v>6.0</v>
      </c>
      <c r="D620" s="2">
        <v>1.0</v>
      </c>
      <c r="E620" s="2">
        <v>10.0</v>
      </c>
      <c r="F620" s="2" t="s">
        <v>16</v>
      </c>
      <c r="G620" s="2" t="s">
        <v>39</v>
      </c>
      <c r="H620" s="2">
        <v>6.17</v>
      </c>
      <c r="I620" s="2">
        <v>7.43</v>
      </c>
      <c r="J620" s="2">
        <v>13.6</v>
      </c>
      <c r="M620" s="2">
        <f t="shared" si="44"/>
        <v>0</v>
      </c>
    </row>
    <row r="621" ht="15.75" customHeight="1">
      <c r="A621" s="2">
        <v>620.0</v>
      </c>
      <c r="B621" s="2">
        <v>2016.0</v>
      </c>
      <c r="C621" s="2">
        <v>6.0</v>
      </c>
      <c r="D621" s="2">
        <v>1.0</v>
      </c>
      <c r="E621" s="2">
        <v>10.0</v>
      </c>
      <c r="F621" s="2" t="s">
        <v>16</v>
      </c>
      <c r="G621" s="2" t="s">
        <v>50</v>
      </c>
      <c r="H621" s="2">
        <v>6.17</v>
      </c>
      <c r="I621" s="2">
        <v>6.73</v>
      </c>
      <c r="J621" s="2">
        <v>12.9</v>
      </c>
      <c r="M621" s="2">
        <f t="shared" si="44"/>
        <v>0</v>
      </c>
    </row>
    <row r="622" ht="15.75" customHeight="1">
      <c r="A622" s="2">
        <v>621.0</v>
      </c>
      <c r="B622" s="2">
        <v>2016.0</v>
      </c>
      <c r="C622" s="2">
        <v>6.0</v>
      </c>
      <c r="D622" s="2">
        <v>1.0</v>
      </c>
      <c r="E622" s="2">
        <v>11.0</v>
      </c>
      <c r="F622" s="2" t="s">
        <v>16</v>
      </c>
      <c r="G622" s="2" t="s">
        <v>31</v>
      </c>
      <c r="H622" s="2">
        <v>9.17</v>
      </c>
      <c r="I622" s="2">
        <v>9.6</v>
      </c>
      <c r="J622" s="2">
        <v>18.77</v>
      </c>
      <c r="M622" s="2">
        <f t="shared" si="44"/>
        <v>0</v>
      </c>
    </row>
    <row r="623" ht="15.75" customHeight="1">
      <c r="A623" s="2">
        <v>622.0</v>
      </c>
      <c r="B623" s="2">
        <v>2016.0</v>
      </c>
      <c r="C623" s="2">
        <v>6.0</v>
      </c>
      <c r="D623" s="2">
        <v>1.0</v>
      </c>
      <c r="E623" s="2">
        <v>11.0</v>
      </c>
      <c r="F623" s="2" t="s">
        <v>16</v>
      </c>
      <c r="G623" s="2" t="s">
        <v>68</v>
      </c>
      <c r="H623" s="2">
        <v>4.17</v>
      </c>
      <c r="I623" s="2">
        <v>6.0</v>
      </c>
      <c r="J623" s="2">
        <v>10.17</v>
      </c>
      <c r="M623" s="2">
        <f t="shared" si="44"/>
        <v>0</v>
      </c>
    </row>
    <row r="624" ht="15.75" customHeight="1">
      <c r="A624" s="2">
        <v>623.0</v>
      </c>
      <c r="B624" s="2">
        <v>2016.0</v>
      </c>
      <c r="C624" s="2">
        <v>6.0</v>
      </c>
      <c r="D624" s="2">
        <v>1.0</v>
      </c>
      <c r="E624" s="2">
        <v>11.0</v>
      </c>
      <c r="F624" s="2" t="s">
        <v>16</v>
      </c>
      <c r="G624" s="2" t="s">
        <v>56</v>
      </c>
      <c r="H624" s="2">
        <v>7.0</v>
      </c>
      <c r="I624" s="2">
        <v>0.5</v>
      </c>
      <c r="J624" s="2">
        <v>7.5</v>
      </c>
      <c r="M624" s="2">
        <f t="shared" si="44"/>
        <v>1</v>
      </c>
    </row>
    <row r="625" ht="15.75" customHeight="1">
      <c r="A625" s="2">
        <v>624.0</v>
      </c>
      <c r="B625" s="2">
        <v>2016.0</v>
      </c>
      <c r="C625" s="2">
        <v>6.0</v>
      </c>
      <c r="D625" s="2">
        <v>1.0</v>
      </c>
      <c r="E625" s="2">
        <v>12.0</v>
      </c>
      <c r="F625" s="2" t="s">
        <v>16</v>
      </c>
      <c r="G625" s="2" t="s">
        <v>38</v>
      </c>
      <c r="H625" s="2">
        <v>9.17</v>
      </c>
      <c r="I625" s="2">
        <v>8.73</v>
      </c>
      <c r="J625" s="2">
        <v>17.9</v>
      </c>
      <c r="M625" s="2">
        <f t="shared" si="44"/>
        <v>0</v>
      </c>
    </row>
    <row r="626" ht="15.75" customHeight="1">
      <c r="A626" s="2">
        <v>625.0</v>
      </c>
      <c r="B626" s="2">
        <v>2016.0</v>
      </c>
      <c r="C626" s="2">
        <v>6.0</v>
      </c>
      <c r="D626" s="2">
        <v>1.0</v>
      </c>
      <c r="E626" s="2">
        <v>12.0</v>
      </c>
      <c r="F626" s="2" t="s">
        <v>16</v>
      </c>
      <c r="G626" s="2" t="s">
        <v>27</v>
      </c>
      <c r="H626" s="2">
        <v>4.97</v>
      </c>
      <c r="I626" s="2">
        <v>4.93</v>
      </c>
      <c r="J626" s="2">
        <v>9.9</v>
      </c>
      <c r="M626" s="2">
        <f t="shared" si="44"/>
        <v>0</v>
      </c>
    </row>
    <row r="627" ht="15.75" customHeight="1">
      <c r="A627" s="2">
        <v>626.0</v>
      </c>
      <c r="B627" s="2">
        <v>2016.0</v>
      </c>
      <c r="C627" s="2">
        <v>6.0</v>
      </c>
      <c r="D627" s="2">
        <v>1.0</v>
      </c>
      <c r="E627" s="2">
        <v>12.0</v>
      </c>
      <c r="F627" s="2" t="s">
        <v>16</v>
      </c>
      <c r="G627" s="2" t="s">
        <v>36</v>
      </c>
      <c r="H627" s="2">
        <v>5.17</v>
      </c>
      <c r="I627" s="2">
        <v>4.57</v>
      </c>
      <c r="J627" s="2">
        <v>9.74</v>
      </c>
      <c r="M627" s="2">
        <f t="shared" si="44"/>
        <v>0</v>
      </c>
    </row>
    <row r="628" ht="15.75" customHeight="1">
      <c r="A628" s="2">
        <v>627.0</v>
      </c>
      <c r="B628" s="2">
        <v>2016.0</v>
      </c>
      <c r="C628" s="2">
        <v>6.0</v>
      </c>
      <c r="D628" s="2">
        <v>2.0</v>
      </c>
      <c r="E628" s="2">
        <v>1.0</v>
      </c>
      <c r="F628" s="2" t="s">
        <v>16</v>
      </c>
      <c r="G628" s="2" t="s">
        <v>34</v>
      </c>
      <c r="H628" s="2">
        <v>5.1</v>
      </c>
      <c r="I628" s="2">
        <v>3.37</v>
      </c>
      <c r="J628" s="2">
        <v>8.47</v>
      </c>
      <c r="M628" s="2">
        <f t="shared" si="44"/>
        <v>0</v>
      </c>
    </row>
    <row r="629" ht="15.75" customHeight="1">
      <c r="A629" s="2">
        <v>628.0</v>
      </c>
      <c r="B629" s="2">
        <v>2016.0</v>
      </c>
      <c r="C629" s="2">
        <v>6.0</v>
      </c>
      <c r="D629" s="2">
        <v>2.0</v>
      </c>
      <c r="E629" s="2">
        <v>1.0</v>
      </c>
      <c r="F629" s="2" t="s">
        <v>16</v>
      </c>
      <c r="G629" s="2" t="s">
        <v>83</v>
      </c>
      <c r="H629" s="2">
        <v>4.0</v>
      </c>
      <c r="I629" s="2">
        <v>3.93</v>
      </c>
      <c r="J629" s="2">
        <v>7.93</v>
      </c>
      <c r="M629" s="2">
        <f t="shared" si="44"/>
        <v>0</v>
      </c>
    </row>
    <row r="630" ht="15.75" customHeight="1">
      <c r="A630" s="2">
        <v>629.0</v>
      </c>
      <c r="B630" s="2">
        <v>2016.0</v>
      </c>
      <c r="C630" s="2">
        <v>6.0</v>
      </c>
      <c r="D630" s="2">
        <v>2.0</v>
      </c>
      <c r="E630" s="2">
        <v>2.0</v>
      </c>
      <c r="F630" s="2" t="s">
        <v>16</v>
      </c>
      <c r="G630" s="2" t="s">
        <v>26</v>
      </c>
      <c r="H630" s="2">
        <v>9.57</v>
      </c>
      <c r="I630" s="2">
        <v>7.7</v>
      </c>
      <c r="J630" s="2">
        <v>17.27</v>
      </c>
      <c r="M630" s="2">
        <f t="shared" si="44"/>
        <v>0</v>
      </c>
    </row>
    <row r="631" ht="15.75" customHeight="1">
      <c r="A631" s="2">
        <v>630.0</v>
      </c>
      <c r="B631" s="2">
        <v>2016.0</v>
      </c>
      <c r="C631" s="2">
        <v>6.0</v>
      </c>
      <c r="D631" s="2">
        <v>2.0</v>
      </c>
      <c r="E631" s="2">
        <v>2.0</v>
      </c>
      <c r="F631" s="2" t="s">
        <v>16</v>
      </c>
      <c r="G631" s="2" t="s">
        <v>58</v>
      </c>
      <c r="H631" s="2">
        <v>8.17</v>
      </c>
      <c r="I631" s="2">
        <v>3.6</v>
      </c>
      <c r="J631" s="2">
        <v>11.77</v>
      </c>
      <c r="M631" s="2">
        <f t="shared" si="44"/>
        <v>0</v>
      </c>
    </row>
    <row r="632" ht="15.75" customHeight="1">
      <c r="A632" s="2">
        <v>631.0</v>
      </c>
      <c r="B632" s="2">
        <v>2016.0</v>
      </c>
      <c r="C632" s="2">
        <v>6.0</v>
      </c>
      <c r="D632" s="2">
        <v>2.0</v>
      </c>
      <c r="E632" s="2">
        <v>3.0</v>
      </c>
      <c r="F632" s="2" t="s">
        <v>16</v>
      </c>
      <c r="G632" s="2" t="s">
        <v>33</v>
      </c>
      <c r="H632" s="2">
        <v>8.77</v>
      </c>
      <c r="I632" s="2">
        <v>7.77</v>
      </c>
      <c r="J632" s="2">
        <v>16.54</v>
      </c>
      <c r="M632" s="2">
        <f t="shared" si="44"/>
        <v>0</v>
      </c>
    </row>
    <row r="633" ht="15.75" customHeight="1">
      <c r="A633" s="2">
        <v>632.0</v>
      </c>
      <c r="B633" s="2">
        <v>2016.0</v>
      </c>
      <c r="C633" s="2">
        <v>6.0</v>
      </c>
      <c r="D633" s="2">
        <v>2.0</v>
      </c>
      <c r="E633" s="2">
        <v>3.0</v>
      </c>
      <c r="F633" s="2" t="s">
        <v>16</v>
      </c>
      <c r="G633" s="2" t="s">
        <v>60</v>
      </c>
      <c r="H633" s="2">
        <v>8.57</v>
      </c>
      <c r="I633" s="2">
        <v>5.77</v>
      </c>
      <c r="J633" s="2">
        <v>14.34</v>
      </c>
      <c r="M633" s="2">
        <f t="shared" si="44"/>
        <v>0</v>
      </c>
    </row>
    <row r="634" ht="15.75" customHeight="1">
      <c r="A634" s="2">
        <v>633.0</v>
      </c>
      <c r="B634" s="2">
        <v>2016.0</v>
      </c>
      <c r="C634" s="2">
        <v>6.0</v>
      </c>
      <c r="D634" s="2">
        <v>2.0</v>
      </c>
      <c r="E634" s="2">
        <v>4.0</v>
      </c>
      <c r="F634" s="2" t="s">
        <v>16</v>
      </c>
      <c r="G634" s="2" t="s">
        <v>47</v>
      </c>
      <c r="H634" s="2">
        <v>4.67</v>
      </c>
      <c r="I634" s="2">
        <v>5.83</v>
      </c>
      <c r="J634" s="2">
        <v>10.5</v>
      </c>
      <c r="M634" s="2">
        <f t="shared" si="44"/>
        <v>0</v>
      </c>
    </row>
    <row r="635" ht="15.75" customHeight="1">
      <c r="A635" s="2">
        <v>634.0</v>
      </c>
      <c r="B635" s="2">
        <v>2016.0</v>
      </c>
      <c r="C635" s="2">
        <v>6.0</v>
      </c>
      <c r="D635" s="2">
        <v>2.0</v>
      </c>
      <c r="E635" s="2">
        <v>4.0</v>
      </c>
      <c r="F635" s="2" t="s">
        <v>16</v>
      </c>
      <c r="G635" s="2" t="s">
        <v>25</v>
      </c>
      <c r="H635" s="2">
        <v>3.0</v>
      </c>
      <c r="I635" s="2">
        <v>0.87</v>
      </c>
      <c r="J635" s="2">
        <v>3.87</v>
      </c>
      <c r="M635" s="2">
        <f t="shared" si="44"/>
        <v>0</v>
      </c>
    </row>
    <row r="636" ht="15.75" customHeight="1">
      <c r="A636" s="2">
        <v>635.0</v>
      </c>
      <c r="B636" s="2">
        <v>2016.0</v>
      </c>
      <c r="C636" s="2">
        <v>6.0</v>
      </c>
      <c r="D636" s="2">
        <v>2.0</v>
      </c>
      <c r="E636" s="2">
        <v>5.0</v>
      </c>
      <c r="F636" s="2" t="s">
        <v>16</v>
      </c>
      <c r="G636" s="2" t="s">
        <v>27</v>
      </c>
      <c r="H636" s="2">
        <v>7.67</v>
      </c>
      <c r="I636" s="2">
        <v>8.4</v>
      </c>
      <c r="J636" s="2">
        <v>16.07</v>
      </c>
      <c r="M636" s="2">
        <f t="shared" si="44"/>
        <v>0</v>
      </c>
    </row>
    <row r="637" ht="15.75" customHeight="1">
      <c r="A637" s="2">
        <v>636.0</v>
      </c>
      <c r="B637" s="2">
        <v>2016.0</v>
      </c>
      <c r="C637" s="2">
        <v>6.0</v>
      </c>
      <c r="D637" s="2">
        <v>2.0</v>
      </c>
      <c r="E637" s="2">
        <v>5.0</v>
      </c>
      <c r="F637" s="2" t="s">
        <v>16</v>
      </c>
      <c r="G637" s="2" t="s">
        <v>18</v>
      </c>
      <c r="H637" s="2">
        <v>7.83</v>
      </c>
      <c r="I637" s="2">
        <v>5.07</v>
      </c>
      <c r="J637" s="2">
        <v>12.9</v>
      </c>
      <c r="M637" s="2">
        <f t="shared" si="44"/>
        <v>0</v>
      </c>
    </row>
    <row r="638" ht="15.75" customHeight="1">
      <c r="A638" s="2">
        <v>637.0</v>
      </c>
      <c r="B638" s="2">
        <v>2016.0</v>
      </c>
      <c r="C638" s="2">
        <v>6.0</v>
      </c>
      <c r="D638" s="2">
        <v>2.0</v>
      </c>
      <c r="E638" s="2">
        <v>6.0</v>
      </c>
      <c r="F638" s="2" t="s">
        <v>16</v>
      </c>
      <c r="G638" s="2" t="s">
        <v>76</v>
      </c>
      <c r="H638" s="2">
        <v>7.67</v>
      </c>
      <c r="I638" s="2">
        <v>6.6</v>
      </c>
      <c r="J638" s="2">
        <v>14.27</v>
      </c>
      <c r="M638" s="2">
        <f t="shared" si="44"/>
        <v>0</v>
      </c>
    </row>
    <row r="639" ht="15.75" customHeight="1">
      <c r="A639" s="2">
        <v>638.0</v>
      </c>
      <c r="B639" s="2">
        <v>2016.0</v>
      </c>
      <c r="C639" s="2">
        <v>6.0</v>
      </c>
      <c r="D639" s="2">
        <v>2.0</v>
      </c>
      <c r="E639" s="2">
        <v>6.0</v>
      </c>
      <c r="F639" s="2" t="s">
        <v>16</v>
      </c>
      <c r="G639" s="2" t="s">
        <v>56</v>
      </c>
      <c r="H639" s="2">
        <v>6.5</v>
      </c>
      <c r="I639" s="2">
        <v>6.43</v>
      </c>
      <c r="J639" s="2">
        <v>12.93</v>
      </c>
      <c r="M639" s="2">
        <f t="shared" si="44"/>
        <v>1</v>
      </c>
    </row>
    <row r="640" ht="15.75" customHeight="1">
      <c r="A640" s="2">
        <v>639.0</v>
      </c>
      <c r="B640" s="2">
        <v>2016.0</v>
      </c>
      <c r="C640" s="2">
        <v>6.0</v>
      </c>
      <c r="D640" s="2">
        <v>2.0</v>
      </c>
      <c r="E640" s="2">
        <v>7.0</v>
      </c>
      <c r="F640" s="2" t="s">
        <v>16</v>
      </c>
      <c r="G640" s="2" t="s">
        <v>39</v>
      </c>
      <c r="H640" s="2">
        <v>7.67</v>
      </c>
      <c r="I640" s="2">
        <v>7.5</v>
      </c>
      <c r="J640" s="2">
        <v>15.17</v>
      </c>
      <c r="M640" s="2">
        <f t="shared" si="44"/>
        <v>0</v>
      </c>
    </row>
    <row r="641" ht="15.75" customHeight="1">
      <c r="A641" s="2">
        <v>640.0</v>
      </c>
      <c r="B641" s="2">
        <v>2016.0</v>
      </c>
      <c r="C641" s="2">
        <v>6.0</v>
      </c>
      <c r="D641" s="2">
        <v>2.0</v>
      </c>
      <c r="E641" s="2">
        <v>7.0</v>
      </c>
      <c r="F641" s="2" t="s">
        <v>16</v>
      </c>
      <c r="G641" s="2" t="s">
        <v>44</v>
      </c>
      <c r="H641" s="2">
        <v>5.67</v>
      </c>
      <c r="I641" s="2">
        <v>6.5</v>
      </c>
      <c r="J641" s="2">
        <v>12.17</v>
      </c>
      <c r="M641" s="2">
        <f t="shared" si="44"/>
        <v>0</v>
      </c>
    </row>
    <row r="642" ht="15.75" customHeight="1">
      <c r="A642" s="2">
        <v>641.0</v>
      </c>
      <c r="B642" s="2">
        <v>2016.0</v>
      </c>
      <c r="C642" s="2">
        <v>6.0</v>
      </c>
      <c r="D642" s="2">
        <v>2.0</v>
      </c>
      <c r="E642" s="2">
        <v>8.0</v>
      </c>
      <c r="F642" s="2" t="s">
        <v>16</v>
      </c>
      <c r="G642" s="2" t="s">
        <v>54</v>
      </c>
      <c r="H642" s="2">
        <v>8.77</v>
      </c>
      <c r="I642" s="2">
        <v>9.55</v>
      </c>
      <c r="J642" s="2">
        <v>18.32</v>
      </c>
      <c r="M642" s="2">
        <f t="shared" si="44"/>
        <v>0</v>
      </c>
    </row>
    <row r="643" ht="15.75" customHeight="1">
      <c r="A643" s="2">
        <v>642.0</v>
      </c>
      <c r="B643" s="2">
        <v>2016.0</v>
      </c>
      <c r="C643" s="2">
        <v>6.0</v>
      </c>
      <c r="D643" s="2">
        <v>2.0</v>
      </c>
      <c r="E643" s="2">
        <v>8.0</v>
      </c>
      <c r="F643" s="2" t="s">
        <v>16</v>
      </c>
      <c r="G643" s="2" t="s">
        <v>35</v>
      </c>
      <c r="H643" s="2">
        <v>9.13</v>
      </c>
      <c r="I643" s="2">
        <v>8.0</v>
      </c>
      <c r="J643" s="2">
        <v>17.13</v>
      </c>
      <c r="M643" s="2">
        <f t="shared" si="44"/>
        <v>0</v>
      </c>
    </row>
    <row r="644" ht="15.75" customHeight="1">
      <c r="A644" s="2">
        <v>643.0</v>
      </c>
      <c r="B644" s="2">
        <v>2016.0</v>
      </c>
      <c r="C644" s="2">
        <v>6.0</v>
      </c>
      <c r="D644" s="2">
        <v>2.0</v>
      </c>
      <c r="E644" s="2">
        <v>9.0</v>
      </c>
      <c r="F644" s="2" t="s">
        <v>16</v>
      </c>
      <c r="G644" s="2" t="s">
        <v>29</v>
      </c>
      <c r="H644" s="2">
        <v>7.93</v>
      </c>
      <c r="I644" s="2">
        <v>6.93</v>
      </c>
      <c r="J644" s="2">
        <v>14.86</v>
      </c>
      <c r="M644" s="2">
        <f t="shared" si="44"/>
        <v>0</v>
      </c>
    </row>
    <row r="645" ht="15.75" customHeight="1">
      <c r="A645" s="2">
        <v>644.0</v>
      </c>
      <c r="B645" s="2">
        <v>2016.0</v>
      </c>
      <c r="C645" s="2">
        <v>6.0</v>
      </c>
      <c r="D645" s="2">
        <v>2.0</v>
      </c>
      <c r="E645" s="2">
        <v>9.0</v>
      </c>
      <c r="F645" s="2" t="s">
        <v>16</v>
      </c>
      <c r="G645" s="2" t="s">
        <v>52</v>
      </c>
      <c r="H645" s="2">
        <v>7.0</v>
      </c>
      <c r="I645" s="2">
        <v>7.67</v>
      </c>
      <c r="J645" s="2">
        <v>14.67</v>
      </c>
      <c r="M645" s="2">
        <f t="shared" si="44"/>
        <v>0</v>
      </c>
    </row>
    <row r="646" ht="15.75" customHeight="1">
      <c r="A646" s="2">
        <v>645.0</v>
      </c>
      <c r="B646" s="2">
        <v>2016.0</v>
      </c>
      <c r="C646" s="2">
        <v>6.0</v>
      </c>
      <c r="D646" s="2">
        <v>2.0</v>
      </c>
      <c r="E646" s="2">
        <v>10.0</v>
      </c>
      <c r="F646" s="2" t="s">
        <v>16</v>
      </c>
      <c r="G646" s="2" t="s">
        <v>55</v>
      </c>
      <c r="H646" s="2">
        <v>7.9</v>
      </c>
      <c r="I646" s="2">
        <v>7.77</v>
      </c>
      <c r="J646" s="2">
        <v>15.67</v>
      </c>
      <c r="M646" s="2">
        <f t="shared" si="44"/>
        <v>0</v>
      </c>
    </row>
    <row r="647" ht="15.75" customHeight="1">
      <c r="A647" s="2">
        <v>646.0</v>
      </c>
      <c r="B647" s="2">
        <v>2016.0</v>
      </c>
      <c r="C647" s="2">
        <v>6.0</v>
      </c>
      <c r="D647" s="2">
        <v>2.0</v>
      </c>
      <c r="E647" s="2">
        <v>10.0</v>
      </c>
      <c r="F647" s="2" t="s">
        <v>16</v>
      </c>
      <c r="G647" s="2" t="s">
        <v>50</v>
      </c>
      <c r="H647" s="2">
        <v>7.17</v>
      </c>
      <c r="I647" s="2">
        <v>6.27</v>
      </c>
      <c r="J647" s="2">
        <v>13.44</v>
      </c>
      <c r="M647" s="2">
        <f t="shared" si="44"/>
        <v>0</v>
      </c>
    </row>
    <row r="648" ht="15.75" customHeight="1">
      <c r="A648" s="2">
        <v>647.0</v>
      </c>
      <c r="B648" s="2">
        <v>2016.0</v>
      </c>
      <c r="C648" s="2">
        <v>6.0</v>
      </c>
      <c r="D648" s="2">
        <v>2.0</v>
      </c>
      <c r="E648" s="2">
        <v>11.0</v>
      </c>
      <c r="F648" s="2" t="s">
        <v>16</v>
      </c>
      <c r="G648" s="2" t="s">
        <v>45</v>
      </c>
      <c r="H648" s="2">
        <v>8.83</v>
      </c>
      <c r="I648" s="2">
        <v>9.23</v>
      </c>
      <c r="J648" s="2">
        <v>18.06</v>
      </c>
      <c r="M648" s="2">
        <f t="shared" si="44"/>
        <v>0</v>
      </c>
    </row>
    <row r="649" ht="15.75" customHeight="1">
      <c r="A649" s="2">
        <v>648.0</v>
      </c>
      <c r="B649" s="2">
        <v>2016.0</v>
      </c>
      <c r="C649" s="2">
        <v>6.0</v>
      </c>
      <c r="D649" s="2">
        <v>2.0</v>
      </c>
      <c r="E649" s="2">
        <v>11.0</v>
      </c>
      <c r="F649" s="2" t="s">
        <v>16</v>
      </c>
      <c r="G649" s="2" t="s">
        <v>68</v>
      </c>
      <c r="H649" s="2">
        <v>6.83</v>
      </c>
      <c r="I649" s="2">
        <v>8.43</v>
      </c>
      <c r="J649" s="2">
        <v>15.26</v>
      </c>
      <c r="M649" s="2">
        <f t="shared" si="44"/>
        <v>0</v>
      </c>
    </row>
    <row r="650" ht="15.75" customHeight="1">
      <c r="A650" s="2">
        <v>649.0</v>
      </c>
      <c r="B650" s="2">
        <v>2016.0</v>
      </c>
      <c r="C650" s="2">
        <v>6.0</v>
      </c>
      <c r="D650" s="2">
        <v>2.0</v>
      </c>
      <c r="E650" s="2">
        <v>12.0</v>
      </c>
      <c r="F650" s="2" t="s">
        <v>16</v>
      </c>
      <c r="G650" s="2" t="s">
        <v>70</v>
      </c>
      <c r="H650" s="2">
        <v>9.77</v>
      </c>
      <c r="I650" s="2">
        <v>7.7</v>
      </c>
      <c r="J650" s="2">
        <v>17.47</v>
      </c>
      <c r="M650" s="2">
        <f t="shared" si="44"/>
        <v>0</v>
      </c>
    </row>
    <row r="651" ht="15.75" customHeight="1">
      <c r="A651" s="2">
        <v>650.0</v>
      </c>
      <c r="B651" s="2">
        <v>2016.0</v>
      </c>
      <c r="C651" s="2">
        <v>6.0</v>
      </c>
      <c r="D651" s="2">
        <v>2.0</v>
      </c>
      <c r="E651" s="2">
        <v>12.0</v>
      </c>
      <c r="F651" s="2" t="s">
        <v>16</v>
      </c>
      <c r="G651" s="2" t="s">
        <v>36</v>
      </c>
      <c r="H651" s="2">
        <v>6.67</v>
      </c>
      <c r="I651" s="2">
        <v>4.77</v>
      </c>
      <c r="J651" s="2">
        <v>11.44</v>
      </c>
      <c r="M651" s="2">
        <f t="shared" si="44"/>
        <v>0</v>
      </c>
    </row>
    <row r="652" ht="15.75" customHeight="1">
      <c r="A652" s="2">
        <v>651.0</v>
      </c>
      <c r="B652" s="2">
        <v>2016.0</v>
      </c>
      <c r="C652" s="2">
        <v>6.0</v>
      </c>
      <c r="D652" s="2">
        <v>3.0</v>
      </c>
      <c r="E652" s="2">
        <v>1.0</v>
      </c>
      <c r="F652" s="2" t="s">
        <v>16</v>
      </c>
      <c r="G652" s="2" t="s">
        <v>28</v>
      </c>
      <c r="H652" s="2">
        <v>8.7</v>
      </c>
      <c r="I652" s="2">
        <v>9.5</v>
      </c>
      <c r="J652" s="2">
        <v>18.2</v>
      </c>
      <c r="M652" s="2">
        <f t="shared" si="44"/>
        <v>0</v>
      </c>
    </row>
    <row r="653" ht="15.75" customHeight="1">
      <c r="A653" s="2">
        <v>652.0</v>
      </c>
      <c r="B653" s="2">
        <v>2016.0</v>
      </c>
      <c r="C653" s="2">
        <v>6.0</v>
      </c>
      <c r="D653" s="2">
        <v>3.0</v>
      </c>
      <c r="E653" s="2">
        <v>1.0</v>
      </c>
      <c r="F653" s="2" t="s">
        <v>16</v>
      </c>
      <c r="G653" s="2" t="s">
        <v>32</v>
      </c>
      <c r="H653" s="2">
        <v>5.6</v>
      </c>
      <c r="I653" s="2">
        <v>4.5</v>
      </c>
      <c r="J653" s="2">
        <v>10.1</v>
      </c>
      <c r="M653" s="2">
        <f t="shared" si="44"/>
        <v>0</v>
      </c>
    </row>
    <row r="654" ht="15.75" customHeight="1">
      <c r="A654" s="2">
        <v>653.0</v>
      </c>
      <c r="B654" s="2">
        <v>2016.0</v>
      </c>
      <c r="C654" s="2">
        <v>6.0</v>
      </c>
      <c r="D654" s="2">
        <v>3.0</v>
      </c>
      <c r="E654" s="2">
        <v>2.0</v>
      </c>
      <c r="F654" s="2" t="s">
        <v>16</v>
      </c>
      <c r="G654" s="2" t="s">
        <v>26</v>
      </c>
      <c r="H654" s="2">
        <v>6.5</v>
      </c>
      <c r="I654" s="2">
        <v>8.33</v>
      </c>
      <c r="J654" s="2">
        <v>14.83</v>
      </c>
      <c r="M654" s="2">
        <f t="shared" si="44"/>
        <v>0</v>
      </c>
    </row>
    <row r="655" ht="15.75" customHeight="1">
      <c r="A655" s="2">
        <v>654.0</v>
      </c>
      <c r="B655" s="2">
        <v>2016.0</v>
      </c>
      <c r="C655" s="2">
        <v>6.0</v>
      </c>
      <c r="D655" s="2">
        <v>3.0</v>
      </c>
      <c r="E655" s="2">
        <v>2.0</v>
      </c>
      <c r="F655" s="2" t="s">
        <v>16</v>
      </c>
      <c r="G655" s="2" t="s">
        <v>70</v>
      </c>
      <c r="H655" s="2">
        <v>7.5</v>
      </c>
      <c r="I655" s="2">
        <v>6.43</v>
      </c>
      <c r="J655" s="2">
        <v>13.93</v>
      </c>
      <c r="M655" s="2">
        <f t="shared" si="44"/>
        <v>0</v>
      </c>
    </row>
    <row r="656" ht="15.75" customHeight="1">
      <c r="A656" s="2">
        <v>655.0</v>
      </c>
      <c r="B656" s="2">
        <v>2016.0</v>
      </c>
      <c r="C656" s="2">
        <v>6.0</v>
      </c>
      <c r="D656" s="2">
        <v>3.0</v>
      </c>
      <c r="E656" s="2">
        <v>3.0</v>
      </c>
      <c r="F656" s="2" t="s">
        <v>16</v>
      </c>
      <c r="G656" s="2" t="s">
        <v>45</v>
      </c>
      <c r="H656" s="2">
        <v>8.17</v>
      </c>
      <c r="I656" s="2">
        <v>8.23</v>
      </c>
      <c r="J656" s="2">
        <v>16.4</v>
      </c>
      <c r="M656" s="2">
        <f t="shared" si="44"/>
        <v>0</v>
      </c>
    </row>
    <row r="657" ht="15.75" customHeight="1">
      <c r="A657" s="2">
        <v>656.0</v>
      </c>
      <c r="B657" s="2">
        <v>2016.0</v>
      </c>
      <c r="C657" s="2">
        <v>6.0</v>
      </c>
      <c r="D657" s="2">
        <v>3.0</v>
      </c>
      <c r="E657" s="2">
        <v>3.0</v>
      </c>
      <c r="F657" s="2" t="s">
        <v>16</v>
      </c>
      <c r="G657" s="2" t="s">
        <v>17</v>
      </c>
      <c r="H657" s="2">
        <v>6.37</v>
      </c>
      <c r="I657" s="2">
        <v>7.83</v>
      </c>
      <c r="J657" s="2">
        <v>14.2</v>
      </c>
      <c r="M657" s="2">
        <f t="shared" si="44"/>
        <v>0</v>
      </c>
    </row>
    <row r="658" ht="15.75" customHeight="1">
      <c r="A658" s="2">
        <v>657.0</v>
      </c>
      <c r="B658" s="2">
        <v>2016.0</v>
      </c>
      <c r="C658" s="2">
        <v>6.0</v>
      </c>
      <c r="D658" s="2">
        <v>3.0</v>
      </c>
      <c r="E658" s="2">
        <v>4.0</v>
      </c>
      <c r="F658" s="2" t="s">
        <v>16</v>
      </c>
      <c r="G658" s="2" t="s">
        <v>37</v>
      </c>
      <c r="H658" s="2">
        <v>6.33</v>
      </c>
      <c r="I658" s="2">
        <v>5.4</v>
      </c>
      <c r="J658" s="2">
        <v>11.73</v>
      </c>
      <c r="M658" s="2">
        <f t="shared" si="44"/>
        <v>0</v>
      </c>
    </row>
    <row r="659" ht="15.75" customHeight="1">
      <c r="A659" s="2">
        <v>658.0</v>
      </c>
      <c r="B659" s="2">
        <v>2016.0</v>
      </c>
      <c r="C659" s="2">
        <v>6.0</v>
      </c>
      <c r="D659" s="2">
        <v>3.0</v>
      </c>
      <c r="E659" s="2">
        <v>4.0</v>
      </c>
      <c r="F659" s="2" t="s">
        <v>16</v>
      </c>
      <c r="G659" s="2" t="s">
        <v>47</v>
      </c>
      <c r="H659" s="2">
        <v>4.83</v>
      </c>
      <c r="I659" s="2">
        <v>0.37</v>
      </c>
      <c r="J659" s="2">
        <v>5.2</v>
      </c>
      <c r="M659" s="2">
        <f t="shared" si="44"/>
        <v>0</v>
      </c>
    </row>
    <row r="660" ht="15.75" customHeight="1">
      <c r="A660" s="2">
        <v>659.0</v>
      </c>
      <c r="B660" s="2">
        <v>2016.0</v>
      </c>
      <c r="C660" s="2">
        <v>6.0</v>
      </c>
      <c r="D660" s="2">
        <v>3.0</v>
      </c>
      <c r="E660" s="2">
        <v>5.0</v>
      </c>
      <c r="F660" s="2" t="s">
        <v>16</v>
      </c>
      <c r="G660" s="2" t="s">
        <v>27</v>
      </c>
      <c r="H660" s="2">
        <v>7.67</v>
      </c>
      <c r="I660" s="2">
        <v>7.0</v>
      </c>
      <c r="J660" s="2">
        <v>14.67</v>
      </c>
      <c r="M660" s="2">
        <f t="shared" si="44"/>
        <v>0</v>
      </c>
    </row>
    <row r="661" ht="15.75" customHeight="1">
      <c r="A661" s="2">
        <v>660.0</v>
      </c>
      <c r="B661" s="2">
        <v>2016.0</v>
      </c>
      <c r="C661" s="2">
        <v>6.0</v>
      </c>
      <c r="D661" s="2">
        <v>3.0</v>
      </c>
      <c r="E661" s="2">
        <v>5.0</v>
      </c>
      <c r="F661" s="2" t="s">
        <v>16</v>
      </c>
      <c r="G661" s="2" t="s">
        <v>38</v>
      </c>
      <c r="H661" s="2">
        <v>4.33</v>
      </c>
      <c r="I661" s="2">
        <v>6.93</v>
      </c>
      <c r="J661" s="2">
        <v>11.26</v>
      </c>
      <c r="M661" s="2">
        <f t="shared" si="44"/>
        <v>0</v>
      </c>
    </row>
    <row r="662" ht="15.75" customHeight="1">
      <c r="A662" s="2">
        <v>661.0</v>
      </c>
      <c r="B662" s="2">
        <v>2016.0</v>
      </c>
      <c r="C662" s="2">
        <v>6.0</v>
      </c>
      <c r="D662" s="2">
        <v>3.0</v>
      </c>
      <c r="E662" s="2">
        <v>6.0</v>
      </c>
      <c r="F662" s="2" t="s">
        <v>16</v>
      </c>
      <c r="G662" s="2" t="s">
        <v>76</v>
      </c>
      <c r="H662" s="2">
        <v>6.07</v>
      </c>
      <c r="I662" s="2">
        <v>6.13</v>
      </c>
      <c r="J662" s="2">
        <v>12.2</v>
      </c>
      <c r="M662" s="2">
        <f t="shared" si="44"/>
        <v>0</v>
      </c>
    </row>
    <row r="663" ht="15.75" customHeight="1">
      <c r="A663" s="2">
        <v>662.0</v>
      </c>
      <c r="B663" s="2">
        <v>2016.0</v>
      </c>
      <c r="C663" s="2">
        <v>6.0</v>
      </c>
      <c r="D663" s="2">
        <v>3.0</v>
      </c>
      <c r="E663" s="2">
        <v>6.0</v>
      </c>
      <c r="F663" s="2" t="s">
        <v>16</v>
      </c>
      <c r="G663" s="2" t="s">
        <v>34</v>
      </c>
      <c r="H663" s="2">
        <v>5.67</v>
      </c>
      <c r="I663" s="2">
        <v>4.6</v>
      </c>
      <c r="J663" s="2">
        <v>10.27</v>
      </c>
      <c r="M663" s="2">
        <f t="shared" si="44"/>
        <v>0</v>
      </c>
    </row>
    <row r="664" ht="15.75" customHeight="1">
      <c r="A664" s="2">
        <v>663.0</v>
      </c>
      <c r="B664" s="2">
        <v>2016.0</v>
      </c>
      <c r="C664" s="2">
        <v>6.0</v>
      </c>
      <c r="D664" s="2">
        <v>3.0</v>
      </c>
      <c r="E664" s="2">
        <v>7.0</v>
      </c>
      <c r="F664" s="2" t="s">
        <v>16</v>
      </c>
      <c r="G664" s="2" t="s">
        <v>30</v>
      </c>
      <c r="H664" s="2">
        <v>7.83</v>
      </c>
      <c r="I664" s="2">
        <v>8.17</v>
      </c>
      <c r="J664" s="2">
        <v>16.0</v>
      </c>
      <c r="M664" s="2">
        <f t="shared" si="44"/>
        <v>0</v>
      </c>
    </row>
    <row r="665" ht="15.75" customHeight="1">
      <c r="A665" s="2">
        <v>664.0</v>
      </c>
      <c r="B665" s="2">
        <v>2016.0</v>
      </c>
      <c r="C665" s="2">
        <v>6.0</v>
      </c>
      <c r="D665" s="2">
        <v>3.0</v>
      </c>
      <c r="E665" s="2">
        <v>7.0</v>
      </c>
      <c r="F665" s="2" t="s">
        <v>16</v>
      </c>
      <c r="G665" s="2" t="s">
        <v>29</v>
      </c>
      <c r="H665" s="2">
        <v>6.0</v>
      </c>
      <c r="I665" s="2">
        <v>9.17</v>
      </c>
      <c r="J665" s="2">
        <v>15.17</v>
      </c>
      <c r="M665" s="2">
        <f t="shared" si="44"/>
        <v>0</v>
      </c>
    </row>
    <row r="666" ht="15.75" customHeight="1">
      <c r="A666" s="2">
        <v>665.0</v>
      </c>
      <c r="B666" s="2">
        <v>2016.0</v>
      </c>
      <c r="C666" s="2">
        <v>6.0</v>
      </c>
      <c r="D666" s="2">
        <v>3.0</v>
      </c>
      <c r="E666" s="2">
        <v>8.0</v>
      </c>
      <c r="F666" s="2" t="s">
        <v>16</v>
      </c>
      <c r="G666" s="2" t="s">
        <v>31</v>
      </c>
      <c r="H666" s="2">
        <v>7.3</v>
      </c>
      <c r="I666" s="2">
        <v>8.5</v>
      </c>
      <c r="J666" s="2">
        <v>15.8</v>
      </c>
      <c r="M666" s="2">
        <f t="shared" si="44"/>
        <v>0</v>
      </c>
    </row>
    <row r="667" ht="15.75" customHeight="1">
      <c r="A667" s="2">
        <v>666.0</v>
      </c>
      <c r="B667" s="2">
        <v>2016.0</v>
      </c>
      <c r="C667" s="2">
        <v>6.0</v>
      </c>
      <c r="D667" s="2">
        <v>3.0</v>
      </c>
      <c r="E667" s="2">
        <v>8.0</v>
      </c>
      <c r="F667" s="2" t="s">
        <v>16</v>
      </c>
      <c r="G667" s="2" t="s">
        <v>39</v>
      </c>
      <c r="H667" s="2">
        <v>5.67</v>
      </c>
      <c r="I667" s="2">
        <v>8.0</v>
      </c>
      <c r="J667" s="2">
        <v>13.67</v>
      </c>
      <c r="M667" s="2">
        <f t="shared" si="44"/>
        <v>0</v>
      </c>
    </row>
    <row r="668" ht="15.75" customHeight="1">
      <c r="A668" s="2">
        <v>667.0</v>
      </c>
      <c r="B668" s="2">
        <v>2016.0</v>
      </c>
      <c r="C668" s="2">
        <v>6.0</v>
      </c>
      <c r="D668" s="2">
        <v>3.0</v>
      </c>
      <c r="E668" s="2">
        <v>9.0</v>
      </c>
      <c r="F668" s="2" t="s">
        <v>16</v>
      </c>
      <c r="G668" s="2" t="s">
        <v>33</v>
      </c>
      <c r="H668" s="2">
        <v>9.0</v>
      </c>
      <c r="I668" s="2">
        <v>7.67</v>
      </c>
      <c r="J668" s="2">
        <v>16.67</v>
      </c>
      <c r="M668" s="2">
        <f t="shared" si="44"/>
        <v>0</v>
      </c>
    </row>
    <row r="669" ht="15.75" customHeight="1">
      <c r="A669" s="2">
        <v>668.0</v>
      </c>
      <c r="B669" s="2">
        <v>2016.0</v>
      </c>
      <c r="C669" s="2">
        <v>6.0</v>
      </c>
      <c r="D669" s="2">
        <v>3.0</v>
      </c>
      <c r="E669" s="2">
        <v>9.0</v>
      </c>
      <c r="F669" s="2" t="s">
        <v>16</v>
      </c>
      <c r="G669" s="2" t="s">
        <v>55</v>
      </c>
      <c r="H669" s="2">
        <v>3.67</v>
      </c>
      <c r="I669" s="2">
        <v>2.37</v>
      </c>
      <c r="J669" s="2">
        <v>6.04</v>
      </c>
      <c r="M669" s="2">
        <f t="shared" si="44"/>
        <v>0</v>
      </c>
    </row>
    <row r="670" ht="15.75" customHeight="1">
      <c r="A670" s="2">
        <v>669.0</v>
      </c>
      <c r="B670" s="2">
        <v>2016.0</v>
      </c>
      <c r="C670" s="2">
        <v>6.0</v>
      </c>
      <c r="D670" s="2">
        <v>3.0</v>
      </c>
      <c r="E670" s="2">
        <v>10.0</v>
      </c>
      <c r="F670" s="2" t="s">
        <v>16</v>
      </c>
      <c r="G670" s="2" t="s">
        <v>41</v>
      </c>
      <c r="H670" s="2">
        <v>8.87</v>
      </c>
      <c r="I670" s="2">
        <v>9.5</v>
      </c>
      <c r="J670" s="2">
        <v>18.37</v>
      </c>
      <c r="M670" s="2">
        <f t="shared" si="44"/>
        <v>0</v>
      </c>
    </row>
    <row r="671" ht="15.75" customHeight="1">
      <c r="A671" s="2">
        <v>670.0</v>
      </c>
      <c r="B671" s="2">
        <v>2016.0</v>
      </c>
      <c r="C671" s="2">
        <v>6.0</v>
      </c>
      <c r="D671" s="2">
        <v>3.0</v>
      </c>
      <c r="E671" s="2">
        <v>10.0</v>
      </c>
      <c r="F671" s="2" t="s">
        <v>16</v>
      </c>
      <c r="G671" s="2" t="s">
        <v>53</v>
      </c>
      <c r="H671" s="2">
        <v>8.5</v>
      </c>
      <c r="I671" s="2">
        <v>6.1</v>
      </c>
      <c r="J671" s="2">
        <v>14.6</v>
      </c>
      <c r="M671" s="2">
        <f t="shared" si="44"/>
        <v>0</v>
      </c>
    </row>
    <row r="672" ht="15.75" customHeight="1">
      <c r="A672" s="2">
        <v>671.0</v>
      </c>
      <c r="B672" s="2">
        <v>2016.0</v>
      </c>
      <c r="C672" s="2">
        <v>6.0</v>
      </c>
      <c r="D672" s="2">
        <v>3.0</v>
      </c>
      <c r="E672" s="2">
        <v>11.0</v>
      </c>
      <c r="F672" s="2" t="s">
        <v>16</v>
      </c>
      <c r="G672" s="2" t="s">
        <v>54</v>
      </c>
      <c r="H672" s="2">
        <v>8.0</v>
      </c>
      <c r="I672" s="2">
        <v>5.93</v>
      </c>
      <c r="J672" s="2">
        <v>13.93</v>
      </c>
      <c r="M672" s="2">
        <f t="shared" si="44"/>
        <v>0</v>
      </c>
    </row>
    <row r="673" ht="15.75" customHeight="1">
      <c r="A673" s="2">
        <v>672.0</v>
      </c>
      <c r="B673" s="2">
        <v>2016.0</v>
      </c>
      <c r="C673" s="2">
        <v>6.0</v>
      </c>
      <c r="D673" s="2">
        <v>3.0</v>
      </c>
      <c r="E673" s="2">
        <v>11.0</v>
      </c>
      <c r="F673" s="2" t="s">
        <v>16</v>
      </c>
      <c r="G673" s="2" t="s">
        <v>40</v>
      </c>
      <c r="H673" s="2">
        <v>4.33</v>
      </c>
      <c r="I673" s="2">
        <v>6.33</v>
      </c>
      <c r="J673" s="2">
        <v>10.66</v>
      </c>
      <c r="M673" s="2">
        <f t="shared" si="44"/>
        <v>0</v>
      </c>
    </row>
    <row r="674" ht="15.75" customHeight="1">
      <c r="A674" s="2">
        <v>673.0</v>
      </c>
      <c r="B674" s="2">
        <v>2016.0</v>
      </c>
      <c r="C674" s="2">
        <v>6.0</v>
      </c>
      <c r="D674" s="2">
        <v>3.0</v>
      </c>
      <c r="E674" s="2">
        <v>12.0</v>
      </c>
      <c r="F674" s="2" t="s">
        <v>16</v>
      </c>
      <c r="G674" s="2" t="s">
        <v>42</v>
      </c>
      <c r="H674" s="2">
        <v>7.0</v>
      </c>
      <c r="I674" s="2">
        <v>7.73</v>
      </c>
      <c r="J674" s="2">
        <v>14.73</v>
      </c>
      <c r="M674" s="2">
        <f t="shared" si="44"/>
        <v>0</v>
      </c>
    </row>
    <row r="675" ht="15.75" customHeight="1">
      <c r="A675" s="2">
        <v>674.0</v>
      </c>
      <c r="B675" s="2">
        <v>2016.0</v>
      </c>
      <c r="C675" s="2">
        <v>6.0</v>
      </c>
      <c r="D675" s="2">
        <v>3.0</v>
      </c>
      <c r="E675" s="2">
        <v>12.0</v>
      </c>
      <c r="F675" s="2" t="s">
        <v>16</v>
      </c>
      <c r="G675" s="2" t="s">
        <v>51</v>
      </c>
      <c r="H675" s="2">
        <v>5.0</v>
      </c>
      <c r="I675" s="2">
        <v>7.3</v>
      </c>
      <c r="J675" s="2">
        <v>12.3</v>
      </c>
      <c r="M675" s="2">
        <f t="shared" si="44"/>
        <v>0</v>
      </c>
    </row>
    <row r="676" ht="15.75" customHeight="1">
      <c r="A676" s="2">
        <v>675.0</v>
      </c>
      <c r="B676" s="2">
        <v>2016.0</v>
      </c>
      <c r="C676" s="2">
        <v>6.0</v>
      </c>
      <c r="D676" s="2">
        <v>4.0</v>
      </c>
      <c r="E676" s="2">
        <v>1.0</v>
      </c>
      <c r="F676" s="2" t="s">
        <v>16</v>
      </c>
      <c r="G676" s="2" t="s">
        <v>26</v>
      </c>
      <c r="H676" s="2">
        <v>8.5</v>
      </c>
      <c r="I676" s="2">
        <v>8.93</v>
      </c>
      <c r="J676" s="2">
        <v>17.43</v>
      </c>
      <c r="M676" s="2">
        <f t="shared" si="44"/>
        <v>0</v>
      </c>
    </row>
    <row r="677" ht="15.75" customHeight="1">
      <c r="A677" s="2">
        <v>676.0</v>
      </c>
      <c r="B677" s="2">
        <v>2016.0</v>
      </c>
      <c r="C677" s="2">
        <v>6.0</v>
      </c>
      <c r="D677" s="2">
        <v>4.0</v>
      </c>
      <c r="E677" s="2">
        <v>1.0</v>
      </c>
      <c r="F677" s="2" t="s">
        <v>16</v>
      </c>
      <c r="G677" s="2" t="s">
        <v>28</v>
      </c>
      <c r="H677" s="2">
        <v>7.33</v>
      </c>
      <c r="I677" s="2">
        <v>8.1</v>
      </c>
      <c r="J677" s="2">
        <v>15.43</v>
      </c>
      <c r="M677" s="2">
        <f t="shared" si="44"/>
        <v>0</v>
      </c>
    </row>
    <row r="678" ht="15.75" customHeight="1">
      <c r="A678" s="2">
        <v>677.0</v>
      </c>
      <c r="B678" s="2">
        <v>2016.0</v>
      </c>
      <c r="C678" s="2">
        <v>6.0</v>
      </c>
      <c r="D678" s="2">
        <v>4.0</v>
      </c>
      <c r="E678" s="2">
        <v>1.0</v>
      </c>
      <c r="F678" s="2" t="s">
        <v>16</v>
      </c>
      <c r="G678" s="2" t="s">
        <v>45</v>
      </c>
      <c r="H678" s="2">
        <v>4.17</v>
      </c>
      <c r="I678" s="2">
        <v>7.6</v>
      </c>
      <c r="J678" s="2">
        <v>11.77</v>
      </c>
      <c r="M678" s="2">
        <f t="shared" si="44"/>
        <v>0</v>
      </c>
    </row>
    <row r="679" ht="15.75" customHeight="1">
      <c r="A679" s="2">
        <v>678.0</v>
      </c>
      <c r="B679" s="2">
        <v>2016.0</v>
      </c>
      <c r="C679" s="2">
        <v>6.0</v>
      </c>
      <c r="D679" s="2">
        <v>4.0</v>
      </c>
      <c r="E679" s="2">
        <v>2.0</v>
      </c>
      <c r="F679" s="2" t="s">
        <v>16</v>
      </c>
      <c r="G679" s="2" t="s">
        <v>37</v>
      </c>
      <c r="H679" s="2">
        <v>9.0</v>
      </c>
      <c r="I679" s="2">
        <v>9.07</v>
      </c>
      <c r="J679" s="2">
        <v>18.07</v>
      </c>
      <c r="M679" s="2">
        <f t="shared" si="44"/>
        <v>0</v>
      </c>
    </row>
    <row r="680" ht="15.75" customHeight="1">
      <c r="A680" s="2">
        <v>679.0</v>
      </c>
      <c r="B680" s="2">
        <v>2016.0</v>
      </c>
      <c r="C680" s="2">
        <v>6.0</v>
      </c>
      <c r="D680" s="2">
        <v>4.0</v>
      </c>
      <c r="E680" s="2">
        <v>2.0</v>
      </c>
      <c r="F680" s="2" t="s">
        <v>16</v>
      </c>
      <c r="G680" s="2" t="s">
        <v>27</v>
      </c>
      <c r="H680" s="2">
        <v>9.27</v>
      </c>
      <c r="I680" s="2">
        <v>8.4</v>
      </c>
      <c r="J680" s="2">
        <v>17.67</v>
      </c>
      <c r="M680" s="2">
        <f t="shared" si="44"/>
        <v>0</v>
      </c>
    </row>
    <row r="681" ht="15.75" customHeight="1">
      <c r="A681" s="2">
        <v>680.0</v>
      </c>
      <c r="B681" s="2">
        <v>2016.0</v>
      </c>
      <c r="C681" s="2">
        <v>6.0</v>
      </c>
      <c r="D681" s="2">
        <v>4.0</v>
      </c>
      <c r="E681" s="2">
        <v>2.0</v>
      </c>
      <c r="F681" s="2" t="s">
        <v>16</v>
      </c>
      <c r="G681" s="2" t="s">
        <v>76</v>
      </c>
      <c r="H681" s="2">
        <v>4.77</v>
      </c>
      <c r="I681" s="2">
        <v>5.73</v>
      </c>
      <c r="J681" s="2">
        <v>10.5</v>
      </c>
      <c r="M681" s="2">
        <f t="shared" si="44"/>
        <v>0</v>
      </c>
    </row>
    <row r="682" ht="15.75" customHeight="1">
      <c r="A682" s="2">
        <v>681.0</v>
      </c>
      <c r="B682" s="2">
        <v>2016.0</v>
      </c>
      <c r="C682" s="2">
        <v>6.0</v>
      </c>
      <c r="D682" s="2">
        <v>4.0</v>
      </c>
      <c r="E682" s="2">
        <v>3.0</v>
      </c>
      <c r="F682" s="2" t="s">
        <v>16</v>
      </c>
      <c r="G682" s="2" t="s">
        <v>31</v>
      </c>
      <c r="H682" s="2">
        <v>8.83</v>
      </c>
      <c r="I682" s="2">
        <v>6.6</v>
      </c>
      <c r="J682" s="2">
        <v>15.43</v>
      </c>
      <c r="M682" s="2">
        <f t="shared" si="44"/>
        <v>0</v>
      </c>
    </row>
    <row r="683" ht="15.75" customHeight="1">
      <c r="A683" s="2">
        <v>682.0</v>
      </c>
      <c r="B683" s="2">
        <v>2016.0</v>
      </c>
      <c r="C683" s="2">
        <v>6.0</v>
      </c>
      <c r="D683" s="2">
        <v>4.0</v>
      </c>
      <c r="E683" s="2">
        <v>3.0</v>
      </c>
      <c r="F683" s="2" t="s">
        <v>16</v>
      </c>
      <c r="G683" s="2" t="s">
        <v>30</v>
      </c>
      <c r="H683" s="2">
        <v>6.0</v>
      </c>
      <c r="I683" s="2">
        <v>7.83</v>
      </c>
      <c r="J683" s="2">
        <v>13.83</v>
      </c>
      <c r="M683" s="2">
        <f t="shared" si="44"/>
        <v>0</v>
      </c>
    </row>
    <row r="684" ht="15.75" customHeight="1">
      <c r="A684" s="2">
        <v>683.0</v>
      </c>
      <c r="B684" s="2">
        <v>2016.0</v>
      </c>
      <c r="C684" s="2">
        <v>6.0</v>
      </c>
      <c r="D684" s="2">
        <v>4.0</v>
      </c>
      <c r="E684" s="2">
        <v>3.0</v>
      </c>
      <c r="F684" s="2" t="s">
        <v>16</v>
      </c>
      <c r="G684" s="2" t="s">
        <v>33</v>
      </c>
      <c r="H684" s="2">
        <v>5.5</v>
      </c>
      <c r="I684" s="2">
        <v>8.27</v>
      </c>
      <c r="J684" s="2">
        <v>13.77</v>
      </c>
      <c r="M684" s="2">
        <f t="shared" si="44"/>
        <v>0</v>
      </c>
    </row>
    <row r="685" ht="15.75" customHeight="1">
      <c r="A685" s="2">
        <v>684.0</v>
      </c>
      <c r="B685" s="2">
        <v>2016.0</v>
      </c>
      <c r="C685" s="2">
        <v>6.0</v>
      </c>
      <c r="D685" s="2">
        <v>4.0</v>
      </c>
      <c r="E685" s="2">
        <v>4.0</v>
      </c>
      <c r="F685" s="2" t="s">
        <v>16</v>
      </c>
      <c r="G685" s="2" t="s">
        <v>41</v>
      </c>
      <c r="H685" s="2">
        <v>8.43</v>
      </c>
      <c r="I685" s="2">
        <v>9.0</v>
      </c>
      <c r="J685" s="2">
        <v>17.43</v>
      </c>
      <c r="M685" s="2">
        <f t="shared" si="44"/>
        <v>0</v>
      </c>
    </row>
    <row r="686" ht="15.75" customHeight="1">
      <c r="A686" s="2">
        <v>685.0</v>
      </c>
      <c r="B686" s="2">
        <v>2016.0</v>
      </c>
      <c r="C686" s="2">
        <v>6.0</v>
      </c>
      <c r="D686" s="2">
        <v>4.0</v>
      </c>
      <c r="E686" s="2">
        <v>4.0</v>
      </c>
      <c r="F686" s="2" t="s">
        <v>16</v>
      </c>
      <c r="G686" s="2" t="s">
        <v>54</v>
      </c>
      <c r="H686" s="2">
        <v>8.43</v>
      </c>
      <c r="I686" s="2">
        <v>8.5</v>
      </c>
      <c r="J686" s="2">
        <v>16.93</v>
      </c>
      <c r="M686" s="2">
        <f t="shared" si="44"/>
        <v>0</v>
      </c>
    </row>
    <row r="687" ht="15.75" customHeight="1">
      <c r="A687" s="2">
        <v>686.0</v>
      </c>
      <c r="B687" s="2">
        <v>2016.0</v>
      </c>
      <c r="C687" s="2">
        <v>6.0</v>
      </c>
      <c r="D687" s="2">
        <v>4.0</v>
      </c>
      <c r="E687" s="2">
        <v>4.0</v>
      </c>
      <c r="F687" s="2" t="s">
        <v>16</v>
      </c>
      <c r="G687" s="2" t="s">
        <v>42</v>
      </c>
      <c r="H687" s="2">
        <v>7.0</v>
      </c>
      <c r="I687" s="2">
        <v>8.27</v>
      </c>
      <c r="J687" s="2">
        <v>15.27</v>
      </c>
      <c r="M687" s="2">
        <f t="shared" si="44"/>
        <v>0</v>
      </c>
    </row>
    <row r="688" ht="15.75" customHeight="1">
      <c r="A688" s="2">
        <v>687.0</v>
      </c>
      <c r="B688" s="2">
        <v>2016.0</v>
      </c>
      <c r="C688" s="2">
        <v>6.0</v>
      </c>
      <c r="D688" s="2">
        <v>5.0</v>
      </c>
      <c r="E688" s="2">
        <v>1.0</v>
      </c>
      <c r="F688" s="2" t="s">
        <v>16</v>
      </c>
      <c r="G688" s="2" t="s">
        <v>28</v>
      </c>
      <c r="H688" s="2">
        <v>9.87</v>
      </c>
      <c r="I688" s="2">
        <v>7.5</v>
      </c>
      <c r="J688" s="2">
        <v>17.37</v>
      </c>
      <c r="M688" s="2">
        <f t="shared" si="44"/>
        <v>0</v>
      </c>
    </row>
    <row r="689" ht="15.75" customHeight="1">
      <c r="A689" s="2">
        <v>688.0</v>
      </c>
      <c r="B689" s="2">
        <v>2016.0</v>
      </c>
      <c r="C689" s="2">
        <v>6.0</v>
      </c>
      <c r="D689" s="2">
        <v>5.0</v>
      </c>
      <c r="E689" s="2">
        <v>1.0</v>
      </c>
      <c r="F689" s="2" t="s">
        <v>16</v>
      </c>
      <c r="G689" s="2" t="s">
        <v>76</v>
      </c>
      <c r="H689" s="2">
        <v>6.17</v>
      </c>
      <c r="I689" s="2">
        <v>3.83</v>
      </c>
      <c r="J689" s="2">
        <v>10.0</v>
      </c>
      <c r="M689" s="2">
        <f t="shared" si="44"/>
        <v>0</v>
      </c>
    </row>
    <row r="690" ht="15.75" customHeight="1">
      <c r="A690" s="2">
        <v>689.0</v>
      </c>
      <c r="B690" s="2">
        <v>2016.0</v>
      </c>
      <c r="C690" s="2">
        <v>6.0</v>
      </c>
      <c r="D690" s="2">
        <v>5.0</v>
      </c>
      <c r="E690" s="2">
        <v>2.0</v>
      </c>
      <c r="F690" s="2" t="s">
        <v>16</v>
      </c>
      <c r="G690" s="2" t="s">
        <v>45</v>
      </c>
      <c r="H690" s="2">
        <v>7.57</v>
      </c>
      <c r="I690" s="2">
        <v>7.73</v>
      </c>
      <c r="J690" s="2">
        <v>15.3</v>
      </c>
      <c r="M690" s="2">
        <f t="shared" si="44"/>
        <v>0</v>
      </c>
    </row>
    <row r="691" ht="15.75" customHeight="1">
      <c r="A691" s="2">
        <v>690.0</v>
      </c>
      <c r="B691" s="2">
        <v>2016.0</v>
      </c>
      <c r="C691" s="2">
        <v>6.0</v>
      </c>
      <c r="D691" s="2">
        <v>5.0</v>
      </c>
      <c r="E691" s="2">
        <v>2.0</v>
      </c>
      <c r="F691" s="2" t="s">
        <v>16</v>
      </c>
      <c r="G691" s="2" t="s">
        <v>27</v>
      </c>
      <c r="H691" s="2">
        <v>6.33</v>
      </c>
      <c r="I691" s="2">
        <v>8.6</v>
      </c>
      <c r="J691" s="2">
        <v>14.93</v>
      </c>
      <c r="M691" s="2">
        <f t="shared" si="44"/>
        <v>0</v>
      </c>
    </row>
    <row r="692" ht="15.75" customHeight="1">
      <c r="A692" s="2">
        <v>691.0</v>
      </c>
      <c r="B692" s="2">
        <v>2016.0</v>
      </c>
      <c r="C692" s="2">
        <v>6.0</v>
      </c>
      <c r="D692" s="2">
        <v>5.0</v>
      </c>
      <c r="E692" s="2">
        <v>3.0</v>
      </c>
      <c r="F692" s="2" t="s">
        <v>16</v>
      </c>
      <c r="G692" s="2" t="s">
        <v>30</v>
      </c>
      <c r="H692" s="2">
        <v>8.43</v>
      </c>
      <c r="I692" s="2">
        <v>6.6</v>
      </c>
      <c r="J692" s="2">
        <v>15.03</v>
      </c>
      <c r="M692" s="2">
        <f t="shared" si="44"/>
        <v>0</v>
      </c>
    </row>
    <row r="693" ht="15.75" customHeight="1">
      <c r="A693" s="2">
        <v>692.0</v>
      </c>
      <c r="B693" s="2">
        <v>2016.0</v>
      </c>
      <c r="C693" s="2">
        <v>6.0</v>
      </c>
      <c r="D693" s="2">
        <v>5.0</v>
      </c>
      <c r="E693" s="2">
        <v>3.0</v>
      </c>
      <c r="F693" s="2" t="s">
        <v>16</v>
      </c>
      <c r="G693" s="2" t="s">
        <v>42</v>
      </c>
      <c r="H693" s="2">
        <v>6.83</v>
      </c>
      <c r="I693" s="2">
        <v>5.57</v>
      </c>
      <c r="J693" s="2">
        <v>12.4</v>
      </c>
      <c r="M693" s="2">
        <f t="shared" si="44"/>
        <v>0</v>
      </c>
    </row>
    <row r="694" ht="15.75" customHeight="1">
      <c r="A694" s="2">
        <v>693.0</v>
      </c>
      <c r="B694" s="2">
        <v>2016.0</v>
      </c>
      <c r="C694" s="2">
        <v>6.0</v>
      </c>
      <c r="D694" s="2">
        <v>5.0</v>
      </c>
      <c r="E694" s="2">
        <v>4.0</v>
      </c>
      <c r="F694" s="2" t="s">
        <v>16</v>
      </c>
      <c r="G694" s="2" t="s">
        <v>33</v>
      </c>
      <c r="H694" s="2">
        <v>7.17</v>
      </c>
      <c r="I694" s="2">
        <v>5.33</v>
      </c>
      <c r="J694" s="2">
        <v>12.5</v>
      </c>
      <c r="M694" s="2">
        <f t="shared" si="44"/>
        <v>0</v>
      </c>
    </row>
    <row r="695" ht="15.75" customHeight="1">
      <c r="A695" s="2">
        <v>694.0</v>
      </c>
      <c r="B695" s="2">
        <v>2016.0</v>
      </c>
      <c r="C695" s="2">
        <v>6.0</v>
      </c>
      <c r="D695" s="2">
        <v>5.0</v>
      </c>
      <c r="E695" s="2">
        <v>4.0</v>
      </c>
      <c r="F695" s="2" t="s">
        <v>16</v>
      </c>
      <c r="G695" s="2" t="s">
        <v>54</v>
      </c>
      <c r="H695" s="2">
        <v>4.1</v>
      </c>
      <c r="I695" s="2">
        <v>6.17</v>
      </c>
      <c r="J695" s="2">
        <v>10.27</v>
      </c>
      <c r="M695" s="2">
        <f t="shared" si="44"/>
        <v>0</v>
      </c>
    </row>
    <row r="696" ht="15.75" customHeight="1">
      <c r="A696" s="2">
        <v>695.0</v>
      </c>
      <c r="B696" s="2">
        <v>2016.0</v>
      </c>
      <c r="C696" s="2">
        <v>6.0</v>
      </c>
      <c r="D696" s="2">
        <v>6.0</v>
      </c>
      <c r="E696" s="2">
        <v>1.0</v>
      </c>
      <c r="F696" s="2" t="s">
        <v>16</v>
      </c>
      <c r="G696" s="2" t="s">
        <v>26</v>
      </c>
      <c r="H696" s="2">
        <v>7.33</v>
      </c>
      <c r="I696" s="2">
        <v>3.37</v>
      </c>
      <c r="J696" s="2">
        <v>10.7</v>
      </c>
      <c r="M696" s="2">
        <f t="shared" si="44"/>
        <v>0</v>
      </c>
    </row>
    <row r="697" ht="15.75" customHeight="1">
      <c r="A697" s="2">
        <v>696.0</v>
      </c>
      <c r="B697" s="2">
        <v>2016.0</v>
      </c>
      <c r="C697" s="2">
        <v>6.0</v>
      </c>
      <c r="D697" s="2">
        <v>6.0</v>
      </c>
      <c r="E697" s="2">
        <v>1.0</v>
      </c>
      <c r="F697" s="2" t="s">
        <v>16</v>
      </c>
      <c r="G697" s="2" t="s">
        <v>28</v>
      </c>
      <c r="H697" s="2">
        <v>6.33</v>
      </c>
      <c r="I697" s="2">
        <v>4.17</v>
      </c>
      <c r="J697" s="2">
        <v>10.5</v>
      </c>
      <c r="M697" s="2">
        <f t="shared" si="44"/>
        <v>0</v>
      </c>
    </row>
    <row r="698" ht="15.75" customHeight="1">
      <c r="A698" s="2">
        <v>697.0</v>
      </c>
      <c r="B698" s="2">
        <v>2016.0</v>
      </c>
      <c r="C698" s="2">
        <v>6.0</v>
      </c>
      <c r="D698" s="2">
        <v>6.0</v>
      </c>
      <c r="E698" s="2">
        <v>2.0</v>
      </c>
      <c r="F698" s="2" t="s">
        <v>16</v>
      </c>
      <c r="G698" s="2" t="s">
        <v>45</v>
      </c>
      <c r="H698" s="2">
        <v>6.67</v>
      </c>
      <c r="I698" s="2">
        <v>6.27</v>
      </c>
      <c r="J698" s="2">
        <v>12.94</v>
      </c>
      <c r="M698" s="2">
        <f t="shared" si="44"/>
        <v>0</v>
      </c>
    </row>
    <row r="699" ht="15.75" customHeight="1">
      <c r="A699" s="2">
        <v>698.0</v>
      </c>
      <c r="B699" s="2">
        <v>2016.0</v>
      </c>
      <c r="C699" s="2">
        <v>6.0</v>
      </c>
      <c r="D699" s="2">
        <v>6.0</v>
      </c>
      <c r="E699" s="2">
        <v>2.0</v>
      </c>
      <c r="F699" s="2" t="s">
        <v>16</v>
      </c>
      <c r="G699" s="2" t="s">
        <v>37</v>
      </c>
      <c r="H699" s="2">
        <v>6.5</v>
      </c>
      <c r="I699" s="2">
        <v>5.47</v>
      </c>
      <c r="J699" s="2">
        <v>11.97</v>
      </c>
      <c r="M699" s="2">
        <f t="shared" si="44"/>
        <v>0</v>
      </c>
    </row>
    <row r="700" ht="15.75" customHeight="1">
      <c r="A700" s="2">
        <v>699.0</v>
      </c>
      <c r="B700" s="2">
        <v>2016.0</v>
      </c>
      <c r="C700" s="2">
        <v>6.0</v>
      </c>
      <c r="D700" s="2">
        <v>6.0</v>
      </c>
      <c r="E700" s="2">
        <v>3.0</v>
      </c>
      <c r="F700" s="2" t="s">
        <v>16</v>
      </c>
      <c r="G700" s="2" t="s">
        <v>31</v>
      </c>
      <c r="H700" s="2">
        <v>5.83</v>
      </c>
      <c r="I700" s="2">
        <v>6.5</v>
      </c>
      <c r="J700" s="2">
        <v>12.33</v>
      </c>
      <c r="M700" s="2">
        <f t="shared" si="44"/>
        <v>0</v>
      </c>
    </row>
    <row r="701" ht="15.75" customHeight="1">
      <c r="A701" s="2">
        <v>700.0</v>
      </c>
      <c r="B701" s="2">
        <v>2016.0</v>
      </c>
      <c r="C701" s="2">
        <v>6.0</v>
      </c>
      <c r="D701" s="2">
        <v>6.0</v>
      </c>
      <c r="E701" s="2">
        <v>3.0</v>
      </c>
      <c r="F701" s="2" t="s">
        <v>16</v>
      </c>
      <c r="G701" s="2" t="s">
        <v>30</v>
      </c>
      <c r="H701" s="2">
        <v>8.33</v>
      </c>
      <c r="I701" s="2">
        <v>3.6</v>
      </c>
      <c r="J701" s="2">
        <v>11.93</v>
      </c>
      <c r="M701" s="2">
        <f t="shared" si="44"/>
        <v>0</v>
      </c>
    </row>
    <row r="702" ht="15.75" customHeight="1">
      <c r="A702" s="2">
        <v>701.0</v>
      </c>
      <c r="B702" s="2">
        <v>2016.0</v>
      </c>
      <c r="C702" s="2">
        <v>6.0</v>
      </c>
      <c r="D702" s="2">
        <v>6.0</v>
      </c>
      <c r="E702" s="2">
        <v>4.0</v>
      </c>
      <c r="F702" s="2" t="s">
        <v>16</v>
      </c>
      <c r="G702" s="2" t="s">
        <v>41</v>
      </c>
      <c r="H702" s="2">
        <v>9.27</v>
      </c>
      <c r="I702" s="2">
        <v>8.37</v>
      </c>
      <c r="J702" s="2">
        <v>17.64</v>
      </c>
      <c r="M702" s="2">
        <f t="shared" si="44"/>
        <v>0</v>
      </c>
    </row>
    <row r="703" ht="15.75" customHeight="1">
      <c r="A703" s="2">
        <v>702.0</v>
      </c>
      <c r="B703" s="2">
        <v>2016.0</v>
      </c>
      <c r="C703" s="2">
        <v>6.0</v>
      </c>
      <c r="D703" s="2">
        <v>6.0</v>
      </c>
      <c r="E703" s="2">
        <v>4.0</v>
      </c>
      <c r="F703" s="2" t="s">
        <v>16</v>
      </c>
      <c r="G703" s="2" t="s">
        <v>33</v>
      </c>
      <c r="H703" s="2">
        <v>7.73</v>
      </c>
      <c r="I703" s="2">
        <v>8.67</v>
      </c>
      <c r="J703" s="2">
        <v>16.4</v>
      </c>
      <c r="M703" s="2">
        <f t="shared" si="44"/>
        <v>0</v>
      </c>
    </row>
    <row r="704" ht="15.75" customHeight="1">
      <c r="A704" s="2">
        <v>703.0</v>
      </c>
      <c r="B704" s="2">
        <v>2016.0</v>
      </c>
      <c r="C704" s="2">
        <v>6.0</v>
      </c>
      <c r="D704" s="2">
        <v>7.0</v>
      </c>
      <c r="E704" s="2">
        <v>1.0</v>
      </c>
      <c r="F704" s="2" t="s">
        <v>16</v>
      </c>
      <c r="G704" s="2" t="s">
        <v>26</v>
      </c>
      <c r="H704" s="2">
        <v>8.27</v>
      </c>
      <c r="I704" s="2">
        <v>8.23</v>
      </c>
      <c r="J704" s="2">
        <v>16.5</v>
      </c>
      <c r="M704" s="2">
        <f t="shared" si="44"/>
        <v>0</v>
      </c>
    </row>
    <row r="705" ht="15.75" customHeight="1">
      <c r="A705" s="2">
        <v>704.0</v>
      </c>
      <c r="B705" s="2">
        <v>2016.0</v>
      </c>
      <c r="C705" s="2">
        <v>6.0</v>
      </c>
      <c r="D705" s="2">
        <v>7.0</v>
      </c>
      <c r="E705" s="2">
        <v>1.0</v>
      </c>
      <c r="F705" s="2" t="s">
        <v>16</v>
      </c>
      <c r="G705" s="2" t="s">
        <v>45</v>
      </c>
      <c r="H705" s="2">
        <v>7.33</v>
      </c>
      <c r="I705" s="2">
        <v>7.1</v>
      </c>
      <c r="J705" s="2">
        <v>14.43</v>
      </c>
      <c r="M705" s="2">
        <f t="shared" si="44"/>
        <v>0</v>
      </c>
    </row>
    <row r="706" ht="15.75" customHeight="1">
      <c r="A706" s="2">
        <v>705.0</v>
      </c>
      <c r="B706" s="2">
        <v>2016.0</v>
      </c>
      <c r="C706" s="2">
        <v>6.0</v>
      </c>
      <c r="D706" s="2">
        <v>7.0</v>
      </c>
      <c r="E706" s="2">
        <v>2.0</v>
      </c>
      <c r="F706" s="2" t="s">
        <v>16</v>
      </c>
      <c r="G706" s="2" t="s">
        <v>41</v>
      </c>
      <c r="H706" s="2">
        <v>8.0</v>
      </c>
      <c r="I706" s="2">
        <v>9.1</v>
      </c>
      <c r="J706" s="2">
        <v>17.1</v>
      </c>
      <c r="M706" s="2">
        <f t="shared" si="44"/>
        <v>0</v>
      </c>
    </row>
    <row r="707" ht="15.75" customHeight="1">
      <c r="A707" s="2">
        <v>706.0</v>
      </c>
      <c r="B707" s="2">
        <v>2016.0</v>
      </c>
      <c r="C707" s="2">
        <v>6.0</v>
      </c>
      <c r="D707" s="2">
        <v>7.0</v>
      </c>
      <c r="E707" s="2">
        <v>2.0</v>
      </c>
      <c r="F707" s="2" t="s">
        <v>16</v>
      </c>
      <c r="G707" s="2" t="s">
        <v>31</v>
      </c>
      <c r="H707" s="2">
        <v>7.0</v>
      </c>
      <c r="I707" s="2">
        <v>8.17</v>
      </c>
      <c r="J707" s="2">
        <v>15.17</v>
      </c>
      <c r="M707" s="2">
        <f t="shared" si="44"/>
        <v>0</v>
      </c>
    </row>
    <row r="708" ht="15.75" customHeight="1">
      <c r="A708" s="2">
        <v>707.0</v>
      </c>
      <c r="B708" s="2">
        <v>2016.0</v>
      </c>
      <c r="C708" s="2">
        <v>6.0</v>
      </c>
      <c r="D708" s="2">
        <v>8.0</v>
      </c>
      <c r="E708" s="2">
        <v>1.0</v>
      </c>
      <c r="F708" s="2" t="s">
        <v>16</v>
      </c>
      <c r="G708" s="2" t="s">
        <v>41</v>
      </c>
      <c r="H708" s="2">
        <v>9.93</v>
      </c>
      <c r="I708" s="2">
        <v>7.77</v>
      </c>
      <c r="J708" s="2">
        <v>17.7</v>
      </c>
      <c r="M708" s="2">
        <f t="shared" si="44"/>
        <v>0</v>
      </c>
    </row>
    <row r="709" ht="15.75" customHeight="1">
      <c r="A709" s="2">
        <v>708.0</v>
      </c>
      <c r="B709" s="2">
        <v>2016.0</v>
      </c>
      <c r="C709" s="2">
        <v>6.0</v>
      </c>
      <c r="D709" s="2">
        <v>8.0</v>
      </c>
      <c r="E709" s="2">
        <v>1.0</v>
      </c>
      <c r="F709" s="2" t="s">
        <v>16</v>
      </c>
      <c r="G709" s="2" t="s">
        <v>26</v>
      </c>
      <c r="H709" s="2">
        <v>8.5</v>
      </c>
      <c r="I709" s="2">
        <v>8.63</v>
      </c>
      <c r="J709" s="2">
        <v>17.13</v>
      </c>
      <c r="M709" s="2">
        <f t="shared" si="44"/>
        <v>0</v>
      </c>
    </row>
    <row r="710" ht="15.75" customHeight="1">
      <c r="A710" s="2">
        <v>709.0</v>
      </c>
      <c r="B710" s="2">
        <v>2016.0</v>
      </c>
      <c r="C710" s="2">
        <v>7.0</v>
      </c>
      <c r="D710" s="2">
        <v>1.0</v>
      </c>
      <c r="E710" s="2">
        <v>1.0</v>
      </c>
      <c r="F710" s="2" t="s">
        <v>16</v>
      </c>
      <c r="G710" s="2" t="s">
        <v>28</v>
      </c>
      <c r="H710" s="2">
        <v>5.5</v>
      </c>
      <c r="I710" s="2">
        <v>2.5</v>
      </c>
      <c r="J710" s="2">
        <v>8.0</v>
      </c>
      <c r="M710" s="2">
        <f t="shared" si="44"/>
        <v>0</v>
      </c>
    </row>
    <row r="711" ht="15.75" customHeight="1">
      <c r="A711" s="2">
        <v>710.0</v>
      </c>
      <c r="B711" s="2">
        <v>2016.0</v>
      </c>
      <c r="C711" s="2">
        <v>7.0</v>
      </c>
      <c r="D711" s="2">
        <v>1.0</v>
      </c>
      <c r="E711" s="2">
        <v>1.0</v>
      </c>
      <c r="F711" s="2" t="s">
        <v>16</v>
      </c>
      <c r="G711" s="2" t="s">
        <v>18</v>
      </c>
      <c r="H711" s="2">
        <v>3.0</v>
      </c>
      <c r="I711" s="2">
        <v>0.27</v>
      </c>
      <c r="J711" s="2">
        <v>3.27</v>
      </c>
      <c r="M711" s="2">
        <f t="shared" si="44"/>
        <v>0</v>
      </c>
    </row>
    <row r="712" ht="15.75" customHeight="1">
      <c r="A712" s="2">
        <v>711.0</v>
      </c>
      <c r="B712" s="2">
        <v>2016.0</v>
      </c>
      <c r="C712" s="2">
        <v>7.0</v>
      </c>
      <c r="D712" s="2">
        <v>1.0</v>
      </c>
      <c r="E712" s="2">
        <v>1.0</v>
      </c>
      <c r="F712" s="2" t="s">
        <v>16</v>
      </c>
      <c r="G712" s="2" t="s">
        <v>70</v>
      </c>
      <c r="H712" s="2">
        <v>0.0</v>
      </c>
      <c r="I712" s="2">
        <v>0.0</v>
      </c>
      <c r="J712" s="2">
        <v>0.0</v>
      </c>
      <c r="K712" s="2" t="s">
        <v>84</v>
      </c>
      <c r="L712" s="2" t="s">
        <v>85</v>
      </c>
      <c r="M712" s="2">
        <f t="shared" si="44"/>
        <v>0</v>
      </c>
    </row>
    <row r="713" ht="15.75" customHeight="1">
      <c r="A713" s="2">
        <v>712.0</v>
      </c>
      <c r="B713" s="2">
        <v>2016.0</v>
      </c>
      <c r="C713" s="2">
        <v>7.0</v>
      </c>
      <c r="D713" s="2">
        <v>1.0</v>
      </c>
      <c r="E713" s="2">
        <v>2.0</v>
      </c>
      <c r="F713" s="2" t="s">
        <v>16</v>
      </c>
      <c r="G713" s="2" t="s">
        <v>17</v>
      </c>
      <c r="H713" s="2">
        <v>7.5</v>
      </c>
      <c r="I713" s="2">
        <v>6.0</v>
      </c>
      <c r="J713" s="2">
        <v>13.5</v>
      </c>
      <c r="M713" s="2">
        <f t="shared" si="44"/>
        <v>0</v>
      </c>
    </row>
    <row r="714" ht="15.75" customHeight="1">
      <c r="A714" s="2">
        <v>713.0</v>
      </c>
      <c r="B714" s="2">
        <v>2016.0</v>
      </c>
      <c r="C714" s="2">
        <v>7.0</v>
      </c>
      <c r="D714" s="2">
        <v>1.0</v>
      </c>
      <c r="E714" s="2">
        <v>2.0</v>
      </c>
      <c r="F714" s="2" t="s">
        <v>16</v>
      </c>
      <c r="G714" s="2" t="s">
        <v>25</v>
      </c>
      <c r="H714" s="2">
        <v>4.0</v>
      </c>
      <c r="I714" s="2">
        <v>3.4</v>
      </c>
      <c r="J714" s="2">
        <v>7.4</v>
      </c>
      <c r="M714" s="2">
        <f t="shared" si="44"/>
        <v>0</v>
      </c>
    </row>
    <row r="715" ht="15.75" customHeight="1">
      <c r="A715" s="2">
        <v>714.0</v>
      </c>
      <c r="B715" s="2">
        <v>2016.0</v>
      </c>
      <c r="C715" s="2">
        <v>7.0</v>
      </c>
      <c r="D715" s="2">
        <v>1.0</v>
      </c>
      <c r="E715" s="2">
        <v>2.0</v>
      </c>
      <c r="F715" s="2" t="s">
        <v>16</v>
      </c>
      <c r="G715" s="2" t="s">
        <v>53</v>
      </c>
      <c r="H715" s="2">
        <v>2.77</v>
      </c>
      <c r="I715" s="2">
        <v>2.57</v>
      </c>
      <c r="J715" s="2">
        <v>5.34</v>
      </c>
      <c r="M715" s="2">
        <f t="shared" si="44"/>
        <v>0</v>
      </c>
    </row>
    <row r="716" ht="15.75" customHeight="1">
      <c r="A716" s="2">
        <v>715.0</v>
      </c>
      <c r="B716" s="2">
        <v>2016.0</v>
      </c>
      <c r="C716" s="2">
        <v>7.0</v>
      </c>
      <c r="D716" s="2">
        <v>1.0</v>
      </c>
      <c r="E716" s="2">
        <v>3.0</v>
      </c>
      <c r="F716" s="2" t="s">
        <v>16</v>
      </c>
      <c r="G716" s="2" t="s">
        <v>60</v>
      </c>
      <c r="H716" s="2">
        <v>6.83</v>
      </c>
      <c r="I716" s="2">
        <v>7.5</v>
      </c>
      <c r="J716" s="2">
        <v>14.33</v>
      </c>
      <c r="M716" s="2">
        <f t="shared" si="44"/>
        <v>0</v>
      </c>
    </row>
    <row r="717" ht="15.75" customHeight="1">
      <c r="A717" s="2">
        <v>716.0</v>
      </c>
      <c r="B717" s="2">
        <v>2016.0</v>
      </c>
      <c r="C717" s="2">
        <v>7.0</v>
      </c>
      <c r="D717" s="2">
        <v>1.0</v>
      </c>
      <c r="E717" s="2">
        <v>3.0</v>
      </c>
      <c r="F717" s="2" t="s">
        <v>16</v>
      </c>
      <c r="G717" s="2" t="s">
        <v>42</v>
      </c>
      <c r="H717" s="2">
        <v>3.5</v>
      </c>
      <c r="I717" s="2">
        <v>1.83</v>
      </c>
      <c r="J717" s="2">
        <v>5.33</v>
      </c>
      <c r="M717" s="2">
        <f t="shared" si="44"/>
        <v>0</v>
      </c>
    </row>
    <row r="718" ht="15.75" customHeight="1">
      <c r="A718" s="2">
        <v>717.0</v>
      </c>
      <c r="B718" s="2">
        <v>2016.0</v>
      </c>
      <c r="C718" s="2">
        <v>7.0</v>
      </c>
      <c r="D718" s="2">
        <v>1.0</v>
      </c>
      <c r="E718" s="2">
        <v>3.0</v>
      </c>
      <c r="F718" s="2" t="s">
        <v>16</v>
      </c>
      <c r="G718" s="2" t="s">
        <v>55</v>
      </c>
      <c r="H718" s="2">
        <v>2.83</v>
      </c>
      <c r="I718" s="2">
        <v>1.83</v>
      </c>
      <c r="J718" s="2">
        <v>4.66</v>
      </c>
      <c r="M718" s="2">
        <f t="shared" si="44"/>
        <v>0</v>
      </c>
    </row>
    <row r="719" ht="15.75" customHeight="1">
      <c r="A719" s="2">
        <v>718.0</v>
      </c>
      <c r="B719" s="2">
        <v>2016.0</v>
      </c>
      <c r="C719" s="2">
        <v>7.0</v>
      </c>
      <c r="D719" s="2">
        <v>1.0</v>
      </c>
      <c r="E719" s="2">
        <v>4.0</v>
      </c>
      <c r="F719" s="2" t="s">
        <v>16</v>
      </c>
      <c r="G719" s="2" t="s">
        <v>30</v>
      </c>
      <c r="H719" s="2">
        <v>5.6</v>
      </c>
      <c r="I719" s="2">
        <v>8.0</v>
      </c>
      <c r="J719" s="2">
        <v>13.6</v>
      </c>
      <c r="M719" s="2">
        <f t="shared" si="44"/>
        <v>0</v>
      </c>
    </row>
    <row r="720" ht="15.75" customHeight="1">
      <c r="A720" s="2">
        <v>719.0</v>
      </c>
      <c r="B720" s="2">
        <v>2016.0</v>
      </c>
      <c r="C720" s="2">
        <v>7.0</v>
      </c>
      <c r="D720" s="2">
        <v>1.0</v>
      </c>
      <c r="E720" s="2">
        <v>4.0</v>
      </c>
      <c r="F720" s="2" t="s">
        <v>16</v>
      </c>
      <c r="G720" s="2" t="s">
        <v>52</v>
      </c>
      <c r="H720" s="2">
        <v>4.0</v>
      </c>
      <c r="I720" s="2">
        <v>1.6</v>
      </c>
      <c r="J720" s="2">
        <v>5.6</v>
      </c>
      <c r="M720" s="2">
        <f t="shared" si="44"/>
        <v>0</v>
      </c>
    </row>
    <row r="721" ht="15.75" customHeight="1">
      <c r="A721" s="2">
        <v>720.0</v>
      </c>
      <c r="B721" s="2">
        <v>2016.0</v>
      </c>
      <c r="C721" s="2">
        <v>7.0</v>
      </c>
      <c r="D721" s="2">
        <v>1.0</v>
      </c>
      <c r="E721" s="2">
        <v>4.0</v>
      </c>
      <c r="F721" s="2" t="s">
        <v>16</v>
      </c>
      <c r="G721" s="2" t="s">
        <v>58</v>
      </c>
      <c r="H721" s="2">
        <v>1.9</v>
      </c>
      <c r="I721" s="2">
        <v>1.57</v>
      </c>
      <c r="J721" s="2">
        <v>3.47</v>
      </c>
      <c r="M721" s="2">
        <f t="shared" si="44"/>
        <v>0</v>
      </c>
    </row>
    <row r="722" ht="15.75" customHeight="1">
      <c r="A722" s="2">
        <v>721.0</v>
      </c>
      <c r="B722" s="2">
        <v>2016.0</v>
      </c>
      <c r="C722" s="2">
        <v>7.0</v>
      </c>
      <c r="D722" s="2">
        <v>1.0</v>
      </c>
      <c r="E722" s="2">
        <v>5.0</v>
      </c>
      <c r="F722" s="2" t="s">
        <v>16</v>
      </c>
      <c r="G722" s="2" t="s">
        <v>26</v>
      </c>
      <c r="H722" s="2">
        <v>9.0</v>
      </c>
      <c r="I722" s="2">
        <v>9.4</v>
      </c>
      <c r="J722" s="2">
        <v>18.4</v>
      </c>
      <c r="M722" s="2">
        <f t="shared" si="44"/>
        <v>0</v>
      </c>
    </row>
    <row r="723" ht="15.75" customHeight="1">
      <c r="A723" s="2">
        <v>722.0</v>
      </c>
      <c r="B723" s="2">
        <v>2016.0</v>
      </c>
      <c r="C723" s="2">
        <v>7.0</v>
      </c>
      <c r="D723" s="2">
        <v>1.0</v>
      </c>
      <c r="E723" s="2">
        <v>5.0</v>
      </c>
      <c r="F723" s="2" t="s">
        <v>16</v>
      </c>
      <c r="G723" s="2" t="s">
        <v>51</v>
      </c>
      <c r="H723" s="2">
        <v>4.83</v>
      </c>
      <c r="I723" s="2">
        <v>7.5</v>
      </c>
      <c r="J723" s="2">
        <v>12.33</v>
      </c>
      <c r="M723" s="2">
        <f t="shared" si="44"/>
        <v>0</v>
      </c>
    </row>
    <row r="724" ht="15.75" customHeight="1">
      <c r="A724" s="2">
        <v>723.0</v>
      </c>
      <c r="B724" s="2">
        <v>2016.0</v>
      </c>
      <c r="C724" s="2">
        <v>7.0</v>
      </c>
      <c r="D724" s="2">
        <v>1.0</v>
      </c>
      <c r="E724" s="2">
        <v>5.0</v>
      </c>
      <c r="F724" s="2" t="s">
        <v>16</v>
      </c>
      <c r="G724" s="2" t="s">
        <v>86</v>
      </c>
      <c r="H724" s="2">
        <v>2.67</v>
      </c>
      <c r="I724" s="2">
        <v>1.83</v>
      </c>
      <c r="J724" s="2">
        <v>4.5</v>
      </c>
      <c r="M724" s="2">
        <f t="shared" si="44"/>
        <v>0</v>
      </c>
    </row>
    <row r="725" ht="15.75" customHeight="1">
      <c r="A725" s="2">
        <v>724.0</v>
      </c>
      <c r="B725" s="2">
        <v>2016.0</v>
      </c>
      <c r="C725" s="2">
        <v>7.0</v>
      </c>
      <c r="D725" s="2">
        <v>1.0</v>
      </c>
      <c r="E725" s="2">
        <v>6.0</v>
      </c>
      <c r="F725" s="2" t="s">
        <v>16</v>
      </c>
      <c r="G725" s="2" t="s">
        <v>87</v>
      </c>
      <c r="H725" s="2">
        <v>5.67</v>
      </c>
      <c r="I725" s="2">
        <v>6.23</v>
      </c>
      <c r="J725" s="2">
        <v>11.9</v>
      </c>
      <c r="M725" s="2">
        <f t="shared" si="44"/>
        <v>0</v>
      </c>
    </row>
    <row r="726" ht="15.75" customHeight="1">
      <c r="A726" s="2">
        <v>725.0</v>
      </c>
      <c r="B726" s="2">
        <v>2016.0</v>
      </c>
      <c r="C726" s="2">
        <v>7.0</v>
      </c>
      <c r="D726" s="2">
        <v>1.0</v>
      </c>
      <c r="E726" s="2">
        <v>6.0</v>
      </c>
      <c r="F726" s="2" t="s">
        <v>16</v>
      </c>
      <c r="G726" s="2" t="s">
        <v>34</v>
      </c>
      <c r="H726" s="2">
        <v>4.67</v>
      </c>
      <c r="I726" s="2">
        <v>3.83</v>
      </c>
      <c r="J726" s="2">
        <v>8.5</v>
      </c>
      <c r="M726" s="2">
        <f t="shared" si="44"/>
        <v>0</v>
      </c>
    </row>
    <row r="727" ht="15.75" customHeight="1">
      <c r="A727" s="2">
        <v>726.0</v>
      </c>
      <c r="B727" s="2">
        <v>2016.0</v>
      </c>
      <c r="C727" s="2">
        <v>7.0</v>
      </c>
      <c r="D727" s="2">
        <v>1.0</v>
      </c>
      <c r="E727" s="2">
        <v>6.0</v>
      </c>
      <c r="F727" s="2" t="s">
        <v>16</v>
      </c>
      <c r="G727" s="2" t="s">
        <v>36</v>
      </c>
      <c r="H727" s="2">
        <v>1.87</v>
      </c>
      <c r="I727" s="2">
        <v>5.5</v>
      </c>
      <c r="J727" s="2">
        <v>7.37</v>
      </c>
      <c r="M727" s="2">
        <f t="shared" si="44"/>
        <v>0</v>
      </c>
    </row>
    <row r="728" ht="15.75" customHeight="1">
      <c r="A728" s="2">
        <v>727.0</v>
      </c>
      <c r="B728" s="2">
        <v>2016.0</v>
      </c>
      <c r="C728" s="2">
        <v>7.0</v>
      </c>
      <c r="D728" s="2">
        <v>1.0</v>
      </c>
      <c r="E728" s="2">
        <v>7.0</v>
      </c>
      <c r="F728" s="2" t="s">
        <v>16</v>
      </c>
      <c r="G728" s="2" t="s">
        <v>37</v>
      </c>
      <c r="H728" s="2">
        <v>6.0</v>
      </c>
      <c r="I728" s="2">
        <v>9.0</v>
      </c>
      <c r="J728" s="2">
        <v>15.0</v>
      </c>
      <c r="M728" s="2">
        <f t="shared" si="44"/>
        <v>0</v>
      </c>
    </row>
    <row r="729" ht="15.75" customHeight="1">
      <c r="A729" s="2">
        <v>728.0</v>
      </c>
      <c r="B729" s="2">
        <v>2016.0</v>
      </c>
      <c r="C729" s="2">
        <v>7.0</v>
      </c>
      <c r="D729" s="2">
        <v>1.0</v>
      </c>
      <c r="E729" s="2">
        <v>7.0</v>
      </c>
      <c r="F729" s="2" t="s">
        <v>16</v>
      </c>
      <c r="G729" s="2" t="s">
        <v>27</v>
      </c>
      <c r="H729" s="2">
        <v>7.1</v>
      </c>
      <c r="I729" s="2">
        <v>7.73</v>
      </c>
      <c r="J729" s="2">
        <v>14.83</v>
      </c>
      <c r="M729" s="2">
        <f t="shared" si="44"/>
        <v>0</v>
      </c>
    </row>
    <row r="730" ht="15.75" customHeight="1">
      <c r="A730" s="2">
        <v>729.0</v>
      </c>
      <c r="B730" s="2">
        <v>2016.0</v>
      </c>
      <c r="C730" s="2">
        <v>7.0</v>
      </c>
      <c r="D730" s="2">
        <v>1.0</v>
      </c>
      <c r="E730" s="2">
        <v>7.0</v>
      </c>
      <c r="F730" s="2" t="s">
        <v>16</v>
      </c>
      <c r="G730" s="2" t="s">
        <v>44</v>
      </c>
      <c r="H730" s="2">
        <v>7.3</v>
      </c>
      <c r="I730" s="2">
        <v>2.0</v>
      </c>
      <c r="J730" s="2">
        <v>9.3</v>
      </c>
      <c r="M730" s="2">
        <f t="shared" si="44"/>
        <v>0</v>
      </c>
    </row>
    <row r="731" ht="15.75" customHeight="1">
      <c r="A731" s="2">
        <v>730.0</v>
      </c>
      <c r="B731" s="2">
        <v>2016.0</v>
      </c>
      <c r="C731" s="2">
        <v>7.0</v>
      </c>
      <c r="D731" s="2">
        <v>1.0</v>
      </c>
      <c r="E731" s="2">
        <v>8.0</v>
      </c>
      <c r="F731" s="2" t="s">
        <v>16</v>
      </c>
      <c r="G731" s="2" t="s">
        <v>50</v>
      </c>
      <c r="H731" s="2">
        <v>5.5</v>
      </c>
      <c r="I731" s="2">
        <v>5.93</v>
      </c>
      <c r="J731" s="2">
        <v>11.43</v>
      </c>
      <c r="M731" s="2">
        <f t="shared" si="44"/>
        <v>0</v>
      </c>
    </row>
    <row r="732" ht="15.75" customHeight="1">
      <c r="A732" s="2">
        <v>731.0</v>
      </c>
      <c r="B732" s="2">
        <v>2016.0</v>
      </c>
      <c r="C732" s="2">
        <v>7.0</v>
      </c>
      <c r="D732" s="2">
        <v>1.0</v>
      </c>
      <c r="E732" s="2">
        <v>8.0</v>
      </c>
      <c r="F732" s="2" t="s">
        <v>16</v>
      </c>
      <c r="G732" s="2" t="s">
        <v>31</v>
      </c>
      <c r="H732" s="2">
        <v>7.33</v>
      </c>
      <c r="I732" s="2">
        <v>0.87</v>
      </c>
      <c r="J732" s="2">
        <v>8.2</v>
      </c>
      <c r="M732" s="2">
        <f t="shared" si="44"/>
        <v>0</v>
      </c>
    </row>
    <row r="733" ht="15.75" customHeight="1">
      <c r="A733" s="2">
        <v>732.0</v>
      </c>
      <c r="B733" s="2">
        <v>2016.0</v>
      </c>
      <c r="C733" s="2">
        <v>7.0</v>
      </c>
      <c r="D733" s="2">
        <v>1.0</v>
      </c>
      <c r="E733" s="2">
        <v>8.0</v>
      </c>
      <c r="F733" s="2" t="s">
        <v>16</v>
      </c>
      <c r="G733" s="2" t="s">
        <v>56</v>
      </c>
      <c r="H733" s="2">
        <v>1.5</v>
      </c>
      <c r="I733" s="2">
        <v>3.83</v>
      </c>
      <c r="J733" s="2">
        <v>5.33</v>
      </c>
      <c r="M733" s="2">
        <f t="shared" si="44"/>
        <v>1</v>
      </c>
    </row>
    <row r="734" ht="15.75" customHeight="1">
      <c r="A734" s="2">
        <v>733.0</v>
      </c>
      <c r="B734" s="2">
        <v>2016.0</v>
      </c>
      <c r="C734" s="2">
        <v>7.0</v>
      </c>
      <c r="D734" s="2">
        <v>1.0</v>
      </c>
      <c r="E734" s="2">
        <v>9.0</v>
      </c>
      <c r="F734" s="2" t="s">
        <v>16</v>
      </c>
      <c r="G734" s="2" t="s">
        <v>38</v>
      </c>
      <c r="H734" s="2">
        <v>7.67</v>
      </c>
      <c r="I734" s="2">
        <v>8.4</v>
      </c>
      <c r="J734" s="2">
        <v>16.07</v>
      </c>
      <c r="M734" s="2">
        <f t="shared" si="44"/>
        <v>0</v>
      </c>
    </row>
    <row r="735" ht="15.75" customHeight="1">
      <c r="A735" s="2">
        <v>734.0</v>
      </c>
      <c r="B735" s="2">
        <v>2016.0</v>
      </c>
      <c r="C735" s="2">
        <v>7.0</v>
      </c>
      <c r="D735" s="2">
        <v>1.0</v>
      </c>
      <c r="E735" s="2">
        <v>9.0</v>
      </c>
      <c r="F735" s="2" t="s">
        <v>16</v>
      </c>
      <c r="G735" s="2" t="s">
        <v>45</v>
      </c>
      <c r="H735" s="2">
        <v>5.43</v>
      </c>
      <c r="I735" s="2">
        <v>6.6</v>
      </c>
      <c r="J735" s="2">
        <v>12.03</v>
      </c>
      <c r="M735" s="2">
        <f t="shared" si="44"/>
        <v>0</v>
      </c>
    </row>
    <row r="736" ht="15.75" customHeight="1">
      <c r="A736" s="2">
        <v>735.0</v>
      </c>
      <c r="B736" s="2">
        <v>2016.0</v>
      </c>
      <c r="C736" s="2">
        <v>7.0</v>
      </c>
      <c r="D736" s="2">
        <v>1.0</v>
      </c>
      <c r="E736" s="2">
        <v>9.0</v>
      </c>
      <c r="F736" s="2" t="s">
        <v>16</v>
      </c>
      <c r="G736" s="2" t="s">
        <v>35</v>
      </c>
      <c r="H736" s="2">
        <v>5.17</v>
      </c>
      <c r="I736" s="2">
        <v>5.27</v>
      </c>
      <c r="J736" s="2">
        <v>10.44</v>
      </c>
      <c r="M736" s="2">
        <f t="shared" si="44"/>
        <v>0</v>
      </c>
    </row>
    <row r="737" ht="15.75" customHeight="1">
      <c r="A737" s="2">
        <v>736.0</v>
      </c>
      <c r="B737" s="2">
        <v>2016.0</v>
      </c>
      <c r="C737" s="2">
        <v>7.0</v>
      </c>
      <c r="D737" s="2">
        <v>1.0</v>
      </c>
      <c r="E737" s="2">
        <v>10.0</v>
      </c>
      <c r="F737" s="2" t="s">
        <v>16</v>
      </c>
      <c r="G737" s="2" t="s">
        <v>47</v>
      </c>
      <c r="H737" s="2">
        <v>4.83</v>
      </c>
      <c r="I737" s="2">
        <v>7.17</v>
      </c>
      <c r="J737" s="2">
        <v>12.0</v>
      </c>
      <c r="M737" s="2">
        <f t="shared" si="44"/>
        <v>0</v>
      </c>
    </row>
    <row r="738" ht="15.75" customHeight="1">
      <c r="A738" s="2">
        <v>737.0</v>
      </c>
      <c r="B738" s="2">
        <v>2016.0</v>
      </c>
      <c r="C738" s="2">
        <v>7.0</v>
      </c>
      <c r="D738" s="2">
        <v>1.0</v>
      </c>
      <c r="E738" s="2">
        <v>10.0</v>
      </c>
      <c r="F738" s="2" t="s">
        <v>16</v>
      </c>
      <c r="G738" s="2" t="s">
        <v>39</v>
      </c>
      <c r="H738" s="2">
        <v>5.0</v>
      </c>
      <c r="I738" s="2">
        <v>0.87</v>
      </c>
      <c r="J738" s="2">
        <v>5.87</v>
      </c>
      <c r="M738" s="2">
        <f t="shared" si="44"/>
        <v>0</v>
      </c>
    </row>
    <row r="739" ht="15.75" customHeight="1">
      <c r="A739" s="2">
        <v>738.0</v>
      </c>
      <c r="B739" s="2">
        <v>2016.0</v>
      </c>
      <c r="C739" s="2">
        <v>7.0</v>
      </c>
      <c r="D739" s="2">
        <v>1.0</v>
      </c>
      <c r="E739" s="2">
        <v>10.0</v>
      </c>
      <c r="F739" s="2" t="s">
        <v>16</v>
      </c>
      <c r="G739" s="2" t="s">
        <v>76</v>
      </c>
      <c r="H739" s="2">
        <v>0.63</v>
      </c>
      <c r="I739" s="2">
        <v>2.33</v>
      </c>
      <c r="J739" s="2">
        <v>2.96</v>
      </c>
      <c r="M739" s="2">
        <f t="shared" si="44"/>
        <v>0</v>
      </c>
    </row>
    <row r="740" ht="15.75" customHeight="1">
      <c r="A740" s="2">
        <v>739.0</v>
      </c>
      <c r="B740" s="2">
        <v>2016.0</v>
      </c>
      <c r="C740" s="2">
        <v>7.0</v>
      </c>
      <c r="D740" s="2">
        <v>1.0</v>
      </c>
      <c r="E740" s="2">
        <v>11.0</v>
      </c>
      <c r="F740" s="2" t="s">
        <v>16</v>
      </c>
      <c r="G740" s="2" t="s">
        <v>32</v>
      </c>
      <c r="H740" s="2">
        <v>8.67</v>
      </c>
      <c r="I740" s="2">
        <v>4.83</v>
      </c>
      <c r="J740" s="2">
        <v>13.5</v>
      </c>
      <c r="M740" s="2">
        <f t="shared" si="44"/>
        <v>0</v>
      </c>
    </row>
    <row r="741" ht="15.75" customHeight="1">
      <c r="A741" s="2">
        <v>740.0</v>
      </c>
      <c r="B741" s="2">
        <v>2016.0</v>
      </c>
      <c r="C741" s="2">
        <v>7.0</v>
      </c>
      <c r="D741" s="2">
        <v>1.0</v>
      </c>
      <c r="E741" s="2">
        <v>11.0</v>
      </c>
      <c r="F741" s="2" t="s">
        <v>16</v>
      </c>
      <c r="G741" s="2" t="s">
        <v>68</v>
      </c>
      <c r="H741" s="2">
        <v>6.17</v>
      </c>
      <c r="I741" s="2">
        <v>6.63</v>
      </c>
      <c r="J741" s="2">
        <v>12.8</v>
      </c>
      <c r="M741" s="2">
        <f t="shared" si="44"/>
        <v>0</v>
      </c>
    </row>
    <row r="742" ht="15.75" customHeight="1">
      <c r="A742" s="2">
        <v>741.0</v>
      </c>
      <c r="B742" s="2">
        <v>2016.0</v>
      </c>
      <c r="C742" s="2">
        <v>7.0</v>
      </c>
      <c r="D742" s="2">
        <v>1.0</v>
      </c>
      <c r="E742" s="2">
        <v>11.0</v>
      </c>
      <c r="F742" s="2" t="s">
        <v>16</v>
      </c>
      <c r="G742" s="2" t="s">
        <v>40</v>
      </c>
      <c r="H742" s="2">
        <v>3.83</v>
      </c>
      <c r="I742" s="2">
        <v>4.87</v>
      </c>
      <c r="J742" s="2">
        <v>8.7</v>
      </c>
      <c r="M742" s="2">
        <f t="shared" si="44"/>
        <v>0</v>
      </c>
    </row>
    <row r="743" ht="15.75" customHeight="1">
      <c r="A743" s="2">
        <v>742.0</v>
      </c>
      <c r="B743" s="2">
        <v>2016.0</v>
      </c>
      <c r="C743" s="2">
        <v>7.0</v>
      </c>
      <c r="D743" s="2">
        <v>1.0</v>
      </c>
      <c r="E743" s="2">
        <v>12.0</v>
      </c>
      <c r="F743" s="2" t="s">
        <v>16</v>
      </c>
      <c r="G743" s="2" t="s">
        <v>29</v>
      </c>
      <c r="H743" s="2">
        <v>8.0</v>
      </c>
      <c r="I743" s="2">
        <v>9.67</v>
      </c>
      <c r="J743" s="2">
        <v>17.67</v>
      </c>
      <c r="M743" s="2">
        <f t="shared" si="44"/>
        <v>0</v>
      </c>
    </row>
    <row r="744" ht="15.75" customHeight="1">
      <c r="A744" s="2">
        <v>743.0</v>
      </c>
      <c r="B744" s="2">
        <v>2016.0</v>
      </c>
      <c r="C744" s="2">
        <v>7.0</v>
      </c>
      <c r="D744" s="2">
        <v>1.0</v>
      </c>
      <c r="E744" s="2">
        <v>12.0</v>
      </c>
      <c r="F744" s="2" t="s">
        <v>16</v>
      </c>
      <c r="G744" s="2" t="s">
        <v>54</v>
      </c>
      <c r="H744" s="2">
        <v>6.67</v>
      </c>
      <c r="I744" s="2">
        <v>5.57</v>
      </c>
      <c r="J744" s="2">
        <v>12.24</v>
      </c>
      <c r="M744" s="2">
        <f t="shared" si="44"/>
        <v>0</v>
      </c>
    </row>
    <row r="745" ht="15.75" customHeight="1">
      <c r="A745" s="2">
        <v>744.0</v>
      </c>
      <c r="B745" s="2">
        <v>2016.0</v>
      </c>
      <c r="C745" s="2">
        <v>7.0</v>
      </c>
      <c r="D745" s="2">
        <v>1.0</v>
      </c>
      <c r="E745" s="2">
        <v>12.0</v>
      </c>
      <c r="F745" s="2" t="s">
        <v>16</v>
      </c>
      <c r="G745" s="2" t="s">
        <v>33</v>
      </c>
      <c r="H745" s="2">
        <v>4.33</v>
      </c>
      <c r="I745" s="2">
        <v>4.77</v>
      </c>
      <c r="J745" s="2">
        <v>9.1</v>
      </c>
      <c r="M745" s="2">
        <f t="shared" si="44"/>
        <v>0</v>
      </c>
    </row>
    <row r="746" ht="15.75" customHeight="1">
      <c r="A746" s="2">
        <v>745.0</v>
      </c>
      <c r="B746" s="2">
        <v>2016.0</v>
      </c>
      <c r="C746" s="2">
        <v>7.0</v>
      </c>
      <c r="D746" s="2">
        <v>2.0</v>
      </c>
      <c r="E746" s="2">
        <v>1.0</v>
      </c>
      <c r="F746" s="2" t="s">
        <v>16</v>
      </c>
      <c r="G746" s="2" t="s">
        <v>34</v>
      </c>
      <c r="H746" s="2">
        <v>6.17</v>
      </c>
      <c r="I746" s="2">
        <v>8.0</v>
      </c>
      <c r="J746" s="2">
        <v>14.17</v>
      </c>
      <c r="M746" s="2">
        <f t="shared" si="44"/>
        <v>0</v>
      </c>
    </row>
    <row r="747" ht="15.75" customHeight="1">
      <c r="A747" s="2">
        <v>746.0</v>
      </c>
      <c r="B747" s="2">
        <v>2016.0</v>
      </c>
      <c r="C747" s="2">
        <v>7.0</v>
      </c>
      <c r="D747" s="2">
        <v>2.0</v>
      </c>
      <c r="E747" s="2">
        <v>1.0</v>
      </c>
      <c r="F747" s="2" t="s">
        <v>16</v>
      </c>
      <c r="G747" s="2" t="s">
        <v>86</v>
      </c>
      <c r="H747" s="2">
        <v>6.43</v>
      </c>
      <c r="I747" s="2">
        <v>7.07</v>
      </c>
      <c r="J747" s="2">
        <v>13.5</v>
      </c>
      <c r="M747" s="2">
        <f t="shared" si="44"/>
        <v>0</v>
      </c>
    </row>
    <row r="748" ht="15.75" customHeight="1">
      <c r="A748" s="2">
        <v>747.0</v>
      </c>
      <c r="B748" s="2">
        <v>2016.0</v>
      </c>
      <c r="C748" s="2">
        <v>7.0</v>
      </c>
      <c r="D748" s="2">
        <v>2.0</v>
      </c>
      <c r="E748" s="2">
        <v>2.0</v>
      </c>
      <c r="F748" s="2" t="s">
        <v>16</v>
      </c>
      <c r="G748" s="2" t="s">
        <v>58</v>
      </c>
      <c r="H748" s="2">
        <v>3.33</v>
      </c>
      <c r="I748" s="2">
        <v>2.9</v>
      </c>
      <c r="J748" s="2">
        <v>6.23</v>
      </c>
      <c r="M748" s="2">
        <f t="shared" si="44"/>
        <v>0</v>
      </c>
    </row>
    <row r="749" ht="15.75" customHeight="1">
      <c r="A749" s="2">
        <v>748.0</v>
      </c>
      <c r="B749" s="2">
        <v>2016.0</v>
      </c>
      <c r="C749" s="2">
        <v>7.0</v>
      </c>
      <c r="D749" s="2">
        <v>2.0</v>
      </c>
      <c r="E749" s="2">
        <v>2.0</v>
      </c>
      <c r="F749" s="2" t="s">
        <v>16</v>
      </c>
      <c r="G749" s="2" t="s">
        <v>42</v>
      </c>
      <c r="H749" s="2">
        <v>3.0</v>
      </c>
      <c r="I749" s="2">
        <v>2.7</v>
      </c>
      <c r="J749" s="2">
        <v>5.7</v>
      </c>
      <c r="M749" s="2">
        <f t="shared" si="44"/>
        <v>0</v>
      </c>
    </row>
    <row r="750" ht="15.75" customHeight="1">
      <c r="A750" s="2">
        <v>749.0</v>
      </c>
      <c r="B750" s="2">
        <v>2016.0</v>
      </c>
      <c r="C750" s="2">
        <v>7.0</v>
      </c>
      <c r="D750" s="2">
        <v>2.0</v>
      </c>
      <c r="E750" s="2">
        <v>3.0</v>
      </c>
      <c r="F750" s="2" t="s">
        <v>16</v>
      </c>
      <c r="G750" s="2" t="s">
        <v>25</v>
      </c>
      <c r="H750" s="2">
        <v>4.67</v>
      </c>
      <c r="I750" s="2">
        <v>5.0</v>
      </c>
      <c r="J750" s="2">
        <v>9.67</v>
      </c>
      <c r="M750" s="2">
        <f t="shared" si="44"/>
        <v>0</v>
      </c>
    </row>
    <row r="751" ht="15.75" customHeight="1">
      <c r="A751" s="2">
        <v>750.0</v>
      </c>
      <c r="B751" s="2">
        <v>2016.0</v>
      </c>
      <c r="C751" s="2">
        <v>7.0</v>
      </c>
      <c r="D751" s="2">
        <v>2.0</v>
      </c>
      <c r="E751" s="2">
        <v>3.0</v>
      </c>
      <c r="F751" s="2" t="s">
        <v>16</v>
      </c>
      <c r="G751" s="2" t="s">
        <v>27</v>
      </c>
      <c r="H751" s="2">
        <v>2.87</v>
      </c>
      <c r="I751" s="2">
        <v>5.7</v>
      </c>
      <c r="J751" s="2">
        <v>8.57</v>
      </c>
      <c r="M751" s="2">
        <f t="shared" si="44"/>
        <v>0</v>
      </c>
    </row>
    <row r="752" ht="15.75" customHeight="1">
      <c r="A752" s="2">
        <v>751.0</v>
      </c>
      <c r="B752" s="2">
        <v>2016.0</v>
      </c>
      <c r="C752" s="2">
        <v>7.0</v>
      </c>
      <c r="D752" s="2">
        <v>2.0</v>
      </c>
      <c r="E752" s="2">
        <v>4.0</v>
      </c>
      <c r="F752" s="2" t="s">
        <v>16</v>
      </c>
      <c r="G752" s="2" t="s">
        <v>31</v>
      </c>
      <c r="H752" s="2">
        <v>7.17</v>
      </c>
      <c r="I752" s="2">
        <v>6.67</v>
      </c>
      <c r="J752" s="2">
        <v>13.84</v>
      </c>
      <c r="M752" s="2">
        <f t="shared" si="44"/>
        <v>0</v>
      </c>
    </row>
    <row r="753" ht="15.75" customHeight="1">
      <c r="A753" s="2">
        <v>752.0</v>
      </c>
      <c r="B753" s="2">
        <v>2016.0</v>
      </c>
      <c r="C753" s="2">
        <v>7.0</v>
      </c>
      <c r="D753" s="2">
        <v>2.0</v>
      </c>
      <c r="E753" s="2">
        <v>4.0</v>
      </c>
      <c r="F753" s="2" t="s">
        <v>16</v>
      </c>
      <c r="G753" s="2" t="s">
        <v>18</v>
      </c>
      <c r="H753" s="2">
        <v>8.17</v>
      </c>
      <c r="I753" s="2">
        <v>5.33</v>
      </c>
      <c r="J753" s="2">
        <v>13.5</v>
      </c>
      <c r="M753" s="2">
        <f t="shared" si="44"/>
        <v>0</v>
      </c>
    </row>
    <row r="754" ht="15.75" customHeight="1">
      <c r="A754" s="2">
        <v>753.0</v>
      </c>
      <c r="B754" s="2">
        <v>2016.0</v>
      </c>
      <c r="C754" s="2">
        <v>7.0</v>
      </c>
      <c r="D754" s="2">
        <v>2.0</v>
      </c>
      <c r="E754" s="2">
        <v>5.0</v>
      </c>
      <c r="F754" s="2" t="s">
        <v>16</v>
      </c>
      <c r="G754" s="2" t="s">
        <v>44</v>
      </c>
      <c r="H754" s="2">
        <v>6.0</v>
      </c>
      <c r="I754" s="2">
        <v>4.93</v>
      </c>
      <c r="J754" s="2">
        <v>10.93</v>
      </c>
      <c r="M754" s="2">
        <f t="shared" si="44"/>
        <v>0</v>
      </c>
    </row>
    <row r="755" ht="15.75" customHeight="1">
      <c r="A755" s="2">
        <v>754.0</v>
      </c>
      <c r="B755" s="2">
        <v>2016.0</v>
      </c>
      <c r="C755" s="2">
        <v>7.0</v>
      </c>
      <c r="D755" s="2">
        <v>2.0</v>
      </c>
      <c r="E755" s="2">
        <v>5.0</v>
      </c>
      <c r="F755" s="2" t="s">
        <v>16</v>
      </c>
      <c r="G755" s="2" t="s">
        <v>40</v>
      </c>
      <c r="H755" s="2">
        <v>2.4</v>
      </c>
      <c r="I755" s="2">
        <v>5.93</v>
      </c>
      <c r="J755" s="2">
        <v>8.33</v>
      </c>
      <c r="M755" s="2">
        <f t="shared" si="44"/>
        <v>0</v>
      </c>
    </row>
    <row r="756" ht="15.75" customHeight="1">
      <c r="A756" s="2">
        <v>755.0</v>
      </c>
      <c r="B756" s="2">
        <v>2016.0</v>
      </c>
      <c r="C756" s="2">
        <v>7.0</v>
      </c>
      <c r="D756" s="2">
        <v>2.0</v>
      </c>
      <c r="E756" s="2">
        <v>6.0</v>
      </c>
      <c r="F756" s="2" t="s">
        <v>16</v>
      </c>
      <c r="G756" s="2" t="s">
        <v>35</v>
      </c>
      <c r="H756" s="2">
        <v>5.5</v>
      </c>
      <c r="I756" s="2">
        <v>4.93</v>
      </c>
      <c r="J756" s="2">
        <v>10.43</v>
      </c>
      <c r="M756" s="2">
        <f t="shared" si="44"/>
        <v>0</v>
      </c>
    </row>
    <row r="757" ht="15.75" customHeight="1">
      <c r="A757" s="2">
        <v>756.0</v>
      </c>
      <c r="B757" s="2">
        <v>2016.0</v>
      </c>
      <c r="C757" s="2">
        <v>7.0</v>
      </c>
      <c r="D757" s="2">
        <v>2.0</v>
      </c>
      <c r="E757" s="2">
        <v>6.0</v>
      </c>
      <c r="F757" s="2" t="s">
        <v>16</v>
      </c>
      <c r="G757" s="2" t="s">
        <v>33</v>
      </c>
      <c r="H757" s="2">
        <v>3.83</v>
      </c>
      <c r="I757" s="2">
        <v>2.8</v>
      </c>
      <c r="J757" s="2">
        <v>6.63</v>
      </c>
      <c r="M757" s="2">
        <f t="shared" si="44"/>
        <v>0</v>
      </c>
    </row>
    <row r="758" ht="15.75" customHeight="1">
      <c r="A758" s="2">
        <v>757.0</v>
      </c>
      <c r="B758" s="2">
        <v>2016.0</v>
      </c>
      <c r="C758" s="2">
        <v>7.0</v>
      </c>
      <c r="D758" s="2">
        <v>2.0</v>
      </c>
      <c r="E758" s="2">
        <v>7.0</v>
      </c>
      <c r="F758" s="2" t="s">
        <v>16</v>
      </c>
      <c r="G758" s="2" t="s">
        <v>76</v>
      </c>
      <c r="H758" s="2">
        <v>6.5</v>
      </c>
      <c r="I758" s="2">
        <v>4.67</v>
      </c>
      <c r="J758" s="2">
        <v>11.17</v>
      </c>
      <c r="M758" s="2">
        <f t="shared" si="44"/>
        <v>0</v>
      </c>
    </row>
    <row r="759" ht="15.75" customHeight="1">
      <c r="A759" s="2">
        <v>758.0</v>
      </c>
      <c r="B759" s="2">
        <v>2016.0</v>
      </c>
      <c r="C759" s="2">
        <v>7.0</v>
      </c>
      <c r="D759" s="2">
        <v>2.0</v>
      </c>
      <c r="E759" s="2">
        <v>7.0</v>
      </c>
      <c r="F759" s="2" t="s">
        <v>16</v>
      </c>
      <c r="G759" s="2" t="s">
        <v>54</v>
      </c>
      <c r="H759" s="2">
        <v>5.23</v>
      </c>
      <c r="I759" s="2">
        <v>1.0</v>
      </c>
      <c r="J759" s="2">
        <v>6.23</v>
      </c>
      <c r="M759" s="2">
        <f t="shared" si="44"/>
        <v>0</v>
      </c>
    </row>
    <row r="760" ht="15.75" customHeight="1">
      <c r="A760" s="2">
        <v>759.0</v>
      </c>
      <c r="B760" s="2">
        <v>2016.0</v>
      </c>
      <c r="C760" s="2">
        <v>7.0</v>
      </c>
      <c r="D760" s="2">
        <v>2.0</v>
      </c>
      <c r="E760" s="2">
        <v>8.0</v>
      </c>
      <c r="F760" s="2" t="s">
        <v>16</v>
      </c>
      <c r="G760" s="2" t="s">
        <v>39</v>
      </c>
      <c r="H760" s="2">
        <v>6.67</v>
      </c>
      <c r="I760" s="2">
        <v>7.33</v>
      </c>
      <c r="J760" s="2">
        <v>14.0</v>
      </c>
      <c r="M760" s="2">
        <f t="shared" si="44"/>
        <v>0</v>
      </c>
    </row>
    <row r="761" ht="15.75" customHeight="1">
      <c r="A761" s="2">
        <v>760.0</v>
      </c>
      <c r="B761" s="2">
        <v>2016.0</v>
      </c>
      <c r="C761" s="2">
        <v>7.0</v>
      </c>
      <c r="D761" s="2">
        <v>2.0</v>
      </c>
      <c r="E761" s="2">
        <v>8.0</v>
      </c>
      <c r="F761" s="2" t="s">
        <v>16</v>
      </c>
      <c r="G761" s="2" t="s">
        <v>68</v>
      </c>
      <c r="H761" s="2">
        <v>0.43</v>
      </c>
      <c r="I761" s="2">
        <v>1.6</v>
      </c>
      <c r="J761" s="2">
        <v>2.03</v>
      </c>
      <c r="M761" s="2">
        <f t="shared" si="44"/>
        <v>0</v>
      </c>
    </row>
    <row r="762" ht="15.75" customHeight="1">
      <c r="A762" s="2">
        <v>761.0</v>
      </c>
      <c r="B762" s="2">
        <v>2016.0</v>
      </c>
      <c r="C762" s="2">
        <v>7.0</v>
      </c>
      <c r="D762" s="2">
        <v>2.0</v>
      </c>
      <c r="E762" s="2">
        <v>9.0</v>
      </c>
      <c r="F762" s="2" t="s">
        <v>16</v>
      </c>
      <c r="G762" s="2" t="s">
        <v>45</v>
      </c>
      <c r="H762" s="2">
        <v>7.0</v>
      </c>
      <c r="I762" s="2">
        <v>5.17</v>
      </c>
      <c r="J762" s="2">
        <v>12.17</v>
      </c>
      <c r="M762" s="2">
        <f t="shared" si="44"/>
        <v>0</v>
      </c>
    </row>
    <row r="763" ht="15.75" customHeight="1">
      <c r="A763" s="2">
        <v>762.0</v>
      </c>
      <c r="B763" s="2">
        <v>2016.0</v>
      </c>
      <c r="C763" s="2">
        <v>7.0</v>
      </c>
      <c r="D763" s="2">
        <v>2.0</v>
      </c>
      <c r="E763" s="2">
        <v>9.0</v>
      </c>
      <c r="F763" s="2" t="s">
        <v>16</v>
      </c>
      <c r="G763" s="2" t="s">
        <v>36</v>
      </c>
      <c r="H763" s="2">
        <v>4.0</v>
      </c>
      <c r="I763" s="2">
        <v>7.0</v>
      </c>
      <c r="J763" s="2">
        <v>11.0</v>
      </c>
      <c r="M763" s="2">
        <f t="shared" si="44"/>
        <v>0</v>
      </c>
    </row>
    <row r="764" ht="15.75" customHeight="1">
      <c r="A764" s="2">
        <v>763.0</v>
      </c>
      <c r="B764" s="2">
        <v>2016.0</v>
      </c>
      <c r="C764" s="2">
        <v>7.0</v>
      </c>
      <c r="D764" s="2">
        <v>2.0</v>
      </c>
      <c r="E764" s="2">
        <v>10.0</v>
      </c>
      <c r="F764" s="2" t="s">
        <v>16</v>
      </c>
      <c r="G764" s="2" t="s">
        <v>56</v>
      </c>
      <c r="H764" s="2">
        <v>7.0</v>
      </c>
      <c r="I764" s="2">
        <v>4.4</v>
      </c>
      <c r="J764" s="2">
        <v>11.4</v>
      </c>
      <c r="M764" s="2">
        <f t="shared" si="44"/>
        <v>1</v>
      </c>
    </row>
    <row r="765" ht="15.75" customHeight="1">
      <c r="A765" s="2">
        <v>764.0</v>
      </c>
      <c r="B765" s="2">
        <v>2016.0</v>
      </c>
      <c r="C765" s="2">
        <v>7.0</v>
      </c>
      <c r="D765" s="2">
        <v>2.0</v>
      </c>
      <c r="E765" s="2">
        <v>10.0</v>
      </c>
      <c r="F765" s="2" t="s">
        <v>16</v>
      </c>
      <c r="G765" s="2" t="s">
        <v>51</v>
      </c>
      <c r="H765" s="2">
        <v>4.93</v>
      </c>
      <c r="I765" s="2">
        <v>5.17</v>
      </c>
      <c r="J765" s="2">
        <v>10.1</v>
      </c>
      <c r="M765" s="2">
        <f t="shared" si="44"/>
        <v>0</v>
      </c>
    </row>
    <row r="766" ht="15.75" customHeight="1">
      <c r="A766" s="2">
        <v>765.0</v>
      </c>
      <c r="B766" s="2">
        <v>2016.0</v>
      </c>
      <c r="C766" s="2">
        <v>7.0</v>
      </c>
      <c r="D766" s="2">
        <v>2.0</v>
      </c>
      <c r="E766" s="2">
        <v>11.0</v>
      </c>
      <c r="F766" s="2" t="s">
        <v>16</v>
      </c>
      <c r="G766" s="2" t="s">
        <v>70</v>
      </c>
      <c r="H766" s="2">
        <v>7.17</v>
      </c>
      <c r="I766" s="2">
        <v>7.1</v>
      </c>
      <c r="J766" s="2">
        <v>14.27</v>
      </c>
      <c r="M766" s="2">
        <f t="shared" si="44"/>
        <v>0</v>
      </c>
    </row>
    <row r="767" ht="15.75" customHeight="1">
      <c r="A767" s="2">
        <v>766.0</v>
      </c>
      <c r="B767" s="2">
        <v>2016.0</v>
      </c>
      <c r="C767" s="2">
        <v>7.0</v>
      </c>
      <c r="D767" s="2">
        <v>2.0</v>
      </c>
      <c r="E767" s="2">
        <v>11.0</v>
      </c>
      <c r="F767" s="2" t="s">
        <v>16</v>
      </c>
      <c r="G767" s="2" t="s">
        <v>52</v>
      </c>
      <c r="H767" s="2">
        <v>5.57</v>
      </c>
      <c r="I767" s="2">
        <v>8.17</v>
      </c>
      <c r="J767" s="2">
        <v>13.74</v>
      </c>
      <c r="M767" s="2">
        <f t="shared" si="44"/>
        <v>0</v>
      </c>
    </row>
    <row r="768" ht="15.75" customHeight="1">
      <c r="A768" s="2">
        <v>767.0</v>
      </c>
      <c r="B768" s="2">
        <v>2016.0</v>
      </c>
      <c r="C768" s="2">
        <v>7.0</v>
      </c>
      <c r="D768" s="2">
        <v>2.0</v>
      </c>
      <c r="E768" s="2">
        <v>12.0</v>
      </c>
      <c r="F768" s="2" t="s">
        <v>16</v>
      </c>
      <c r="G768" s="2" t="s">
        <v>53</v>
      </c>
      <c r="H768" s="2">
        <v>6.77</v>
      </c>
      <c r="I768" s="2">
        <v>7.57</v>
      </c>
      <c r="J768" s="2">
        <v>14.34</v>
      </c>
      <c r="M768" s="2">
        <f t="shared" si="44"/>
        <v>0</v>
      </c>
    </row>
    <row r="769" ht="15.75" customHeight="1">
      <c r="A769" s="2">
        <v>768.0</v>
      </c>
      <c r="B769" s="2">
        <v>2016.0</v>
      </c>
      <c r="C769" s="2">
        <v>7.0</v>
      </c>
      <c r="D769" s="2">
        <v>2.0</v>
      </c>
      <c r="E769" s="2">
        <v>12.0</v>
      </c>
      <c r="F769" s="2" t="s">
        <v>16</v>
      </c>
      <c r="G769" s="2" t="s">
        <v>55</v>
      </c>
      <c r="H769" s="2">
        <v>5.5</v>
      </c>
      <c r="I769" s="2">
        <v>6.83</v>
      </c>
      <c r="J769" s="2">
        <v>12.33</v>
      </c>
      <c r="M769" s="2">
        <f t="shared" si="44"/>
        <v>0</v>
      </c>
    </row>
    <row r="770" ht="15.75" customHeight="1">
      <c r="A770" s="2">
        <v>769.0</v>
      </c>
      <c r="B770" s="2">
        <v>2016.0</v>
      </c>
      <c r="C770" s="2">
        <v>7.0</v>
      </c>
      <c r="D770" s="2">
        <v>3.0</v>
      </c>
      <c r="E770" s="2">
        <v>1.0</v>
      </c>
      <c r="F770" s="2" t="s">
        <v>16</v>
      </c>
      <c r="G770" s="2" t="s">
        <v>25</v>
      </c>
      <c r="H770" s="2">
        <v>5.67</v>
      </c>
      <c r="I770" s="2">
        <v>8.4</v>
      </c>
      <c r="J770" s="2">
        <v>14.07</v>
      </c>
      <c r="M770" s="2">
        <f t="shared" si="44"/>
        <v>0</v>
      </c>
    </row>
    <row r="771" ht="15.75" customHeight="1">
      <c r="A771" s="2">
        <v>770.0</v>
      </c>
      <c r="B771" s="2">
        <v>2016.0</v>
      </c>
      <c r="C771" s="2">
        <v>7.0</v>
      </c>
      <c r="D771" s="2">
        <v>3.0</v>
      </c>
      <c r="E771" s="2">
        <v>1.0</v>
      </c>
      <c r="F771" s="2" t="s">
        <v>16</v>
      </c>
      <c r="G771" s="2" t="s">
        <v>17</v>
      </c>
      <c r="H771" s="2">
        <v>7.5</v>
      </c>
      <c r="I771" s="2">
        <v>4.93</v>
      </c>
      <c r="J771" s="2">
        <v>12.43</v>
      </c>
      <c r="M771" s="2">
        <f t="shared" si="44"/>
        <v>0</v>
      </c>
    </row>
    <row r="772" ht="15.75" customHeight="1">
      <c r="A772" s="2">
        <v>771.0</v>
      </c>
      <c r="B772" s="2">
        <v>2016.0</v>
      </c>
      <c r="C772" s="2">
        <v>7.0</v>
      </c>
      <c r="D772" s="2">
        <v>3.0</v>
      </c>
      <c r="E772" s="2">
        <v>2.0</v>
      </c>
      <c r="F772" s="2" t="s">
        <v>16</v>
      </c>
      <c r="G772" s="2" t="s">
        <v>32</v>
      </c>
      <c r="H772" s="2">
        <v>7.33</v>
      </c>
      <c r="I772" s="2">
        <v>7.7</v>
      </c>
      <c r="J772" s="2">
        <v>15.03</v>
      </c>
      <c r="M772" s="2">
        <f t="shared" si="44"/>
        <v>0</v>
      </c>
    </row>
    <row r="773" ht="15.75" customHeight="1">
      <c r="A773" s="2">
        <v>772.0</v>
      </c>
      <c r="B773" s="2">
        <v>2016.0</v>
      </c>
      <c r="C773" s="2">
        <v>7.0</v>
      </c>
      <c r="D773" s="2">
        <v>3.0</v>
      </c>
      <c r="E773" s="2">
        <v>2.0</v>
      </c>
      <c r="F773" s="2" t="s">
        <v>16</v>
      </c>
      <c r="G773" s="2" t="s">
        <v>29</v>
      </c>
      <c r="H773" s="2">
        <v>5.67</v>
      </c>
      <c r="I773" s="2">
        <v>0.0</v>
      </c>
      <c r="J773" s="2">
        <v>5.67</v>
      </c>
      <c r="K773" s="2" t="s">
        <v>48</v>
      </c>
      <c r="L773" s="2" t="s">
        <v>49</v>
      </c>
      <c r="M773" s="2">
        <f t="shared" si="44"/>
        <v>0</v>
      </c>
    </row>
    <row r="774" ht="15.75" customHeight="1">
      <c r="A774" s="2">
        <v>773.0</v>
      </c>
      <c r="B774" s="2">
        <v>2016.0</v>
      </c>
      <c r="C774" s="2">
        <v>7.0</v>
      </c>
      <c r="D774" s="2">
        <v>3.0</v>
      </c>
      <c r="E774" s="2">
        <v>3.0</v>
      </c>
      <c r="F774" s="2" t="s">
        <v>16</v>
      </c>
      <c r="G774" s="2" t="s">
        <v>28</v>
      </c>
      <c r="H774" s="2">
        <v>3.33</v>
      </c>
      <c r="I774" s="2">
        <v>3.67</v>
      </c>
      <c r="J774" s="2">
        <v>7.0</v>
      </c>
      <c r="M774" s="2">
        <f t="shared" si="44"/>
        <v>0</v>
      </c>
    </row>
    <row r="775" ht="15.75" customHeight="1">
      <c r="A775" s="2">
        <v>774.0</v>
      </c>
      <c r="B775" s="2">
        <v>2016.0</v>
      </c>
      <c r="C775" s="2">
        <v>7.0</v>
      </c>
      <c r="D775" s="2">
        <v>3.0</v>
      </c>
      <c r="E775" s="2">
        <v>3.0</v>
      </c>
      <c r="F775" s="2" t="s">
        <v>16</v>
      </c>
      <c r="G775" s="2" t="s">
        <v>44</v>
      </c>
      <c r="H775" s="2">
        <v>5.17</v>
      </c>
      <c r="I775" s="2">
        <v>0.0</v>
      </c>
      <c r="J775" s="2">
        <v>5.17</v>
      </c>
      <c r="K775" s="2" t="s">
        <v>48</v>
      </c>
      <c r="L775" s="2" t="s">
        <v>49</v>
      </c>
      <c r="M775" s="2">
        <f t="shared" si="44"/>
        <v>0</v>
      </c>
    </row>
    <row r="776" ht="15.75" customHeight="1">
      <c r="A776" s="2">
        <v>775.0</v>
      </c>
      <c r="B776" s="2">
        <v>2016.0</v>
      </c>
      <c r="C776" s="2">
        <v>7.0</v>
      </c>
      <c r="D776" s="2">
        <v>3.0</v>
      </c>
      <c r="E776" s="2">
        <v>4.0</v>
      </c>
      <c r="F776" s="2" t="s">
        <v>16</v>
      </c>
      <c r="G776" s="2" t="s">
        <v>47</v>
      </c>
      <c r="H776" s="2">
        <v>7.83</v>
      </c>
      <c r="I776" s="2">
        <v>7.67</v>
      </c>
      <c r="J776" s="2">
        <v>15.5</v>
      </c>
      <c r="M776" s="2">
        <f t="shared" si="44"/>
        <v>0</v>
      </c>
    </row>
    <row r="777" ht="15.75" customHeight="1">
      <c r="A777" s="2">
        <v>776.0</v>
      </c>
      <c r="B777" s="2">
        <v>2016.0</v>
      </c>
      <c r="C777" s="2">
        <v>7.0</v>
      </c>
      <c r="D777" s="2">
        <v>3.0</v>
      </c>
      <c r="E777" s="2">
        <v>4.0</v>
      </c>
      <c r="F777" s="2" t="s">
        <v>16</v>
      </c>
      <c r="G777" s="2" t="s">
        <v>76</v>
      </c>
      <c r="H777" s="2">
        <v>3.9</v>
      </c>
      <c r="I777" s="2">
        <v>3.43</v>
      </c>
      <c r="J777" s="2">
        <v>7.33</v>
      </c>
      <c r="M777" s="2">
        <f t="shared" si="44"/>
        <v>0</v>
      </c>
    </row>
    <row r="778" ht="15.75" customHeight="1">
      <c r="A778" s="2">
        <v>777.0</v>
      </c>
      <c r="B778" s="2">
        <v>2016.0</v>
      </c>
      <c r="C778" s="2">
        <v>7.0</v>
      </c>
      <c r="D778" s="2">
        <v>3.0</v>
      </c>
      <c r="E778" s="2">
        <v>5.0</v>
      </c>
      <c r="F778" s="2" t="s">
        <v>16</v>
      </c>
      <c r="G778" s="2" t="s">
        <v>37</v>
      </c>
      <c r="H778" s="2">
        <v>7.67</v>
      </c>
      <c r="I778" s="2">
        <v>9.83</v>
      </c>
      <c r="J778" s="2">
        <v>17.5</v>
      </c>
      <c r="M778" s="2">
        <f t="shared" si="44"/>
        <v>0</v>
      </c>
    </row>
    <row r="779" ht="15.75" customHeight="1">
      <c r="A779" s="2">
        <v>778.0</v>
      </c>
      <c r="B779" s="2">
        <v>2016.0</v>
      </c>
      <c r="C779" s="2">
        <v>7.0</v>
      </c>
      <c r="D779" s="2">
        <v>3.0</v>
      </c>
      <c r="E779" s="2">
        <v>5.0</v>
      </c>
      <c r="F779" s="2" t="s">
        <v>16</v>
      </c>
      <c r="G779" s="2" t="s">
        <v>56</v>
      </c>
      <c r="H779" s="2">
        <v>6.27</v>
      </c>
      <c r="I779" s="2">
        <v>6.23</v>
      </c>
      <c r="J779" s="2">
        <v>12.5</v>
      </c>
      <c r="M779" s="2">
        <f t="shared" si="44"/>
        <v>1</v>
      </c>
    </row>
    <row r="780" ht="15.75" customHeight="1">
      <c r="A780" s="2">
        <v>779.0</v>
      </c>
      <c r="B780" s="2">
        <v>2016.0</v>
      </c>
      <c r="C780" s="2">
        <v>7.0</v>
      </c>
      <c r="D780" s="2">
        <v>3.0</v>
      </c>
      <c r="E780" s="2">
        <v>6.0</v>
      </c>
      <c r="F780" s="2" t="s">
        <v>16</v>
      </c>
      <c r="G780" s="2" t="s">
        <v>87</v>
      </c>
      <c r="H780" s="2">
        <v>5.5</v>
      </c>
      <c r="I780" s="2">
        <v>6.83</v>
      </c>
      <c r="J780" s="2">
        <v>12.33</v>
      </c>
      <c r="M780" s="2">
        <f t="shared" si="44"/>
        <v>0</v>
      </c>
    </row>
    <row r="781" ht="15.75" customHeight="1">
      <c r="A781" s="2">
        <v>780.0</v>
      </c>
      <c r="B781" s="2">
        <v>2016.0</v>
      </c>
      <c r="C781" s="2">
        <v>7.0</v>
      </c>
      <c r="D781" s="2">
        <v>3.0</v>
      </c>
      <c r="E781" s="2">
        <v>6.0</v>
      </c>
      <c r="F781" s="2" t="s">
        <v>16</v>
      </c>
      <c r="G781" s="2" t="s">
        <v>34</v>
      </c>
      <c r="H781" s="2">
        <v>1.93</v>
      </c>
      <c r="I781" s="2">
        <v>4.9</v>
      </c>
      <c r="J781" s="2">
        <v>6.83</v>
      </c>
      <c r="M781" s="2">
        <f t="shared" si="44"/>
        <v>0</v>
      </c>
    </row>
    <row r="782" ht="15.75" customHeight="1">
      <c r="A782" s="2">
        <v>781.0</v>
      </c>
      <c r="B782" s="2">
        <v>2016.0</v>
      </c>
      <c r="C782" s="2">
        <v>7.0</v>
      </c>
      <c r="D782" s="2">
        <v>3.0</v>
      </c>
      <c r="E782" s="2">
        <v>7.0</v>
      </c>
      <c r="F782" s="2" t="s">
        <v>16</v>
      </c>
      <c r="G782" s="2" t="s">
        <v>26</v>
      </c>
      <c r="H782" s="2">
        <v>7.5</v>
      </c>
      <c r="I782" s="2">
        <v>5.83</v>
      </c>
      <c r="J782" s="2">
        <v>13.33</v>
      </c>
      <c r="M782" s="2">
        <f t="shared" si="44"/>
        <v>0</v>
      </c>
    </row>
    <row r="783" ht="15.75" customHeight="1">
      <c r="A783" s="2">
        <v>782.0</v>
      </c>
      <c r="B783" s="2">
        <v>2016.0</v>
      </c>
      <c r="C783" s="2">
        <v>7.0</v>
      </c>
      <c r="D783" s="2">
        <v>3.0</v>
      </c>
      <c r="E783" s="2">
        <v>7.0</v>
      </c>
      <c r="F783" s="2" t="s">
        <v>16</v>
      </c>
      <c r="G783" s="2" t="s">
        <v>58</v>
      </c>
      <c r="H783" s="2">
        <v>3.17</v>
      </c>
      <c r="I783" s="2">
        <v>5.4</v>
      </c>
      <c r="J783" s="2">
        <v>8.57</v>
      </c>
      <c r="M783" s="2">
        <f t="shared" si="44"/>
        <v>0</v>
      </c>
    </row>
    <row r="784" ht="15.75" customHeight="1">
      <c r="A784" s="2">
        <v>783.0</v>
      </c>
      <c r="B784" s="2">
        <v>2016.0</v>
      </c>
      <c r="C784" s="2">
        <v>7.0</v>
      </c>
      <c r="D784" s="2">
        <v>3.0</v>
      </c>
      <c r="E784" s="2">
        <v>8.0</v>
      </c>
      <c r="F784" s="2" t="s">
        <v>16</v>
      </c>
      <c r="G784" s="2" t="s">
        <v>45</v>
      </c>
      <c r="H784" s="2">
        <v>8.17</v>
      </c>
      <c r="I784" s="2">
        <v>9.27</v>
      </c>
      <c r="J784" s="2">
        <v>17.44</v>
      </c>
      <c r="M784" s="2">
        <f t="shared" si="44"/>
        <v>0</v>
      </c>
    </row>
    <row r="785" ht="15.75" customHeight="1">
      <c r="A785" s="2">
        <v>784.0</v>
      </c>
      <c r="B785" s="2">
        <v>2016.0</v>
      </c>
      <c r="C785" s="2">
        <v>7.0</v>
      </c>
      <c r="D785" s="2">
        <v>3.0</v>
      </c>
      <c r="E785" s="2">
        <v>8.0</v>
      </c>
      <c r="F785" s="2" t="s">
        <v>16</v>
      </c>
      <c r="G785" s="2" t="s">
        <v>70</v>
      </c>
      <c r="H785" s="2">
        <v>1.6</v>
      </c>
      <c r="I785" s="2">
        <v>2.77</v>
      </c>
      <c r="J785" s="2">
        <v>4.37</v>
      </c>
      <c r="M785" s="2">
        <f t="shared" si="44"/>
        <v>0</v>
      </c>
    </row>
    <row r="786" ht="15.75" customHeight="1">
      <c r="A786" s="2">
        <v>785.0</v>
      </c>
      <c r="B786" s="2">
        <v>2016.0</v>
      </c>
      <c r="C786" s="2">
        <v>7.0</v>
      </c>
      <c r="D786" s="2">
        <v>3.0</v>
      </c>
      <c r="E786" s="2">
        <v>9.0</v>
      </c>
      <c r="F786" s="2" t="s">
        <v>16</v>
      </c>
      <c r="G786" s="2" t="s">
        <v>35</v>
      </c>
      <c r="H786" s="2">
        <v>5.3</v>
      </c>
      <c r="I786" s="2">
        <v>6.77</v>
      </c>
      <c r="J786" s="2">
        <v>12.07</v>
      </c>
      <c r="M786" s="2">
        <f t="shared" si="44"/>
        <v>0</v>
      </c>
    </row>
    <row r="787" ht="15.75" customHeight="1">
      <c r="A787" s="2">
        <v>786.0</v>
      </c>
      <c r="B787" s="2">
        <v>2016.0</v>
      </c>
      <c r="C787" s="2">
        <v>7.0</v>
      </c>
      <c r="D787" s="2">
        <v>3.0</v>
      </c>
      <c r="E787" s="2">
        <v>9.0</v>
      </c>
      <c r="F787" s="2" t="s">
        <v>16</v>
      </c>
      <c r="G787" s="2" t="s">
        <v>38</v>
      </c>
      <c r="H787" s="2">
        <v>7.5</v>
      </c>
      <c r="I787" s="2">
        <v>2.07</v>
      </c>
      <c r="J787" s="2">
        <v>9.57</v>
      </c>
      <c r="M787" s="2">
        <f t="shared" si="44"/>
        <v>0</v>
      </c>
    </row>
    <row r="788" ht="15.75" customHeight="1">
      <c r="A788" s="2">
        <v>787.0</v>
      </c>
      <c r="B788" s="2">
        <v>2016.0</v>
      </c>
      <c r="C788" s="2">
        <v>7.0</v>
      </c>
      <c r="D788" s="2">
        <v>3.0</v>
      </c>
      <c r="E788" s="2">
        <v>10.0</v>
      </c>
      <c r="F788" s="2" t="s">
        <v>16</v>
      </c>
      <c r="G788" s="2" t="s">
        <v>31</v>
      </c>
      <c r="H788" s="2">
        <v>6.83</v>
      </c>
      <c r="I788" s="2">
        <v>9.2</v>
      </c>
      <c r="J788" s="2">
        <v>16.03</v>
      </c>
      <c r="M788" s="2">
        <f t="shared" si="44"/>
        <v>0</v>
      </c>
    </row>
    <row r="789" ht="15.75" customHeight="1">
      <c r="A789" s="2">
        <v>788.0</v>
      </c>
      <c r="B789" s="2">
        <v>2016.0</v>
      </c>
      <c r="C789" s="2">
        <v>7.0</v>
      </c>
      <c r="D789" s="2">
        <v>3.0</v>
      </c>
      <c r="E789" s="2">
        <v>10.0</v>
      </c>
      <c r="F789" s="2" t="s">
        <v>16</v>
      </c>
      <c r="G789" s="2" t="s">
        <v>50</v>
      </c>
      <c r="H789" s="2">
        <v>7.27</v>
      </c>
      <c r="I789" s="2">
        <v>7.5</v>
      </c>
      <c r="J789" s="2">
        <v>14.77</v>
      </c>
      <c r="M789" s="2">
        <f t="shared" si="44"/>
        <v>0</v>
      </c>
    </row>
    <row r="790" ht="15.75" customHeight="1">
      <c r="A790" s="2">
        <v>789.0</v>
      </c>
      <c r="B790" s="2">
        <v>2016.0</v>
      </c>
      <c r="C790" s="2">
        <v>7.0</v>
      </c>
      <c r="D790" s="2">
        <v>3.0</v>
      </c>
      <c r="E790" s="2">
        <v>11.0</v>
      </c>
      <c r="F790" s="2" t="s">
        <v>16</v>
      </c>
      <c r="G790" s="2" t="s">
        <v>39</v>
      </c>
      <c r="H790" s="2">
        <v>8.5</v>
      </c>
      <c r="I790" s="2">
        <v>7.03</v>
      </c>
      <c r="J790" s="2">
        <v>15.53</v>
      </c>
      <c r="M790" s="2">
        <f t="shared" si="44"/>
        <v>0</v>
      </c>
    </row>
    <row r="791" ht="15.75" customHeight="1">
      <c r="A791" s="2">
        <v>790.0</v>
      </c>
      <c r="B791" s="2">
        <v>2016.0</v>
      </c>
      <c r="C791" s="2">
        <v>7.0</v>
      </c>
      <c r="D791" s="2">
        <v>3.0</v>
      </c>
      <c r="E791" s="2">
        <v>11.0</v>
      </c>
      <c r="F791" s="2" t="s">
        <v>16</v>
      </c>
      <c r="G791" s="2" t="s">
        <v>53</v>
      </c>
      <c r="H791" s="2">
        <v>4.7</v>
      </c>
      <c r="I791" s="2">
        <v>0.5</v>
      </c>
      <c r="J791" s="2">
        <v>5.2</v>
      </c>
      <c r="M791" s="2">
        <f t="shared" si="44"/>
        <v>0</v>
      </c>
    </row>
    <row r="792" ht="15.75" customHeight="1">
      <c r="A792" s="2">
        <v>791.0</v>
      </c>
      <c r="B792" s="2">
        <v>2016.0</v>
      </c>
      <c r="C792" s="2">
        <v>7.0</v>
      </c>
      <c r="D792" s="2">
        <v>3.0</v>
      </c>
      <c r="E792" s="2">
        <v>12.0</v>
      </c>
      <c r="F792" s="2" t="s">
        <v>16</v>
      </c>
      <c r="G792" s="2" t="s">
        <v>30</v>
      </c>
      <c r="H792" s="2">
        <v>6.83</v>
      </c>
      <c r="I792" s="2">
        <v>8.83</v>
      </c>
      <c r="J792" s="2">
        <v>15.66</v>
      </c>
      <c r="M792" s="2">
        <f t="shared" si="44"/>
        <v>0</v>
      </c>
    </row>
    <row r="793" ht="15.75" customHeight="1">
      <c r="A793" s="2">
        <v>792.0</v>
      </c>
      <c r="B793" s="2">
        <v>2016.0</v>
      </c>
      <c r="C793" s="2">
        <v>7.0</v>
      </c>
      <c r="D793" s="2">
        <v>3.0</v>
      </c>
      <c r="E793" s="2">
        <v>12.0</v>
      </c>
      <c r="F793" s="2" t="s">
        <v>16</v>
      </c>
      <c r="G793" s="2" t="s">
        <v>60</v>
      </c>
      <c r="H793" s="2">
        <v>7.0</v>
      </c>
      <c r="I793" s="2">
        <v>0.83</v>
      </c>
      <c r="J793" s="2">
        <v>7.83</v>
      </c>
      <c r="M793" s="2">
        <f t="shared" si="44"/>
        <v>0</v>
      </c>
    </row>
    <row r="794" ht="15.75" customHeight="1">
      <c r="A794" s="2">
        <v>793.0</v>
      </c>
      <c r="B794" s="2">
        <v>2016.0</v>
      </c>
      <c r="C794" s="2">
        <v>7.0</v>
      </c>
      <c r="D794" s="2">
        <v>4.0</v>
      </c>
      <c r="E794" s="2">
        <v>1.0</v>
      </c>
      <c r="F794" s="2" t="s">
        <v>16</v>
      </c>
      <c r="G794" s="2" t="s">
        <v>32</v>
      </c>
      <c r="H794" s="2">
        <v>5.77</v>
      </c>
      <c r="I794" s="2">
        <v>9.53</v>
      </c>
      <c r="J794" s="2">
        <v>15.3</v>
      </c>
      <c r="M794" s="2">
        <f t="shared" si="44"/>
        <v>0</v>
      </c>
    </row>
    <row r="795" ht="15.75" customHeight="1">
      <c r="A795" s="2">
        <v>794.0</v>
      </c>
      <c r="B795" s="2">
        <v>2016.0</v>
      </c>
      <c r="C795" s="2">
        <v>7.0</v>
      </c>
      <c r="D795" s="2">
        <v>4.0</v>
      </c>
      <c r="E795" s="2">
        <v>1.0</v>
      </c>
      <c r="F795" s="2" t="s">
        <v>16</v>
      </c>
      <c r="G795" s="2" t="s">
        <v>28</v>
      </c>
      <c r="H795" s="2">
        <v>6.83</v>
      </c>
      <c r="I795" s="2">
        <v>5.8</v>
      </c>
      <c r="J795" s="2">
        <v>12.63</v>
      </c>
      <c r="M795" s="2">
        <f t="shared" si="44"/>
        <v>0</v>
      </c>
    </row>
    <row r="796" ht="15.75" customHeight="1">
      <c r="A796" s="2">
        <v>795.0</v>
      </c>
      <c r="B796" s="2">
        <v>2016.0</v>
      </c>
      <c r="C796" s="2">
        <v>7.0</v>
      </c>
      <c r="D796" s="2">
        <v>4.0</v>
      </c>
      <c r="E796" s="2">
        <v>1.0</v>
      </c>
      <c r="F796" s="2" t="s">
        <v>16</v>
      </c>
      <c r="G796" s="2" t="s">
        <v>25</v>
      </c>
      <c r="H796" s="2">
        <v>5.33</v>
      </c>
      <c r="I796" s="2">
        <v>6.3</v>
      </c>
      <c r="J796" s="2">
        <v>11.63</v>
      </c>
      <c r="M796" s="2">
        <f t="shared" si="44"/>
        <v>0</v>
      </c>
    </row>
    <row r="797" ht="15.75" customHeight="1">
      <c r="A797" s="2">
        <v>796.0</v>
      </c>
      <c r="B797" s="2">
        <v>2016.0</v>
      </c>
      <c r="C797" s="2">
        <v>7.0</v>
      </c>
      <c r="D797" s="2">
        <v>4.0</v>
      </c>
      <c r="E797" s="2">
        <v>2.0</v>
      </c>
      <c r="F797" s="2" t="s">
        <v>16</v>
      </c>
      <c r="G797" s="2" t="s">
        <v>87</v>
      </c>
      <c r="H797" s="2">
        <v>9.0</v>
      </c>
      <c r="I797" s="2">
        <v>9.3</v>
      </c>
      <c r="J797" s="2">
        <v>18.3</v>
      </c>
      <c r="M797" s="2">
        <f t="shared" si="44"/>
        <v>0</v>
      </c>
    </row>
    <row r="798" ht="15.75" customHeight="1">
      <c r="A798" s="2">
        <v>797.0</v>
      </c>
      <c r="B798" s="2">
        <v>2016.0</v>
      </c>
      <c r="C798" s="2">
        <v>7.0</v>
      </c>
      <c r="D798" s="2">
        <v>4.0</v>
      </c>
      <c r="E798" s="2">
        <v>2.0</v>
      </c>
      <c r="F798" s="2" t="s">
        <v>16</v>
      </c>
      <c r="G798" s="2" t="s">
        <v>37</v>
      </c>
      <c r="H798" s="2">
        <v>8.17</v>
      </c>
      <c r="I798" s="2">
        <v>10.0</v>
      </c>
      <c r="J798" s="2">
        <v>18.17</v>
      </c>
      <c r="M798" s="2">
        <f t="shared" si="44"/>
        <v>0</v>
      </c>
    </row>
    <row r="799" ht="15.75" customHeight="1">
      <c r="A799" s="2">
        <v>798.0</v>
      </c>
      <c r="B799" s="2">
        <v>2016.0</v>
      </c>
      <c r="C799" s="2">
        <v>7.0</v>
      </c>
      <c r="D799" s="2">
        <v>4.0</v>
      </c>
      <c r="E799" s="2">
        <v>2.0</v>
      </c>
      <c r="F799" s="2" t="s">
        <v>16</v>
      </c>
      <c r="G799" s="2" t="s">
        <v>47</v>
      </c>
      <c r="H799" s="2">
        <v>2.33</v>
      </c>
      <c r="I799" s="2">
        <v>6.0</v>
      </c>
      <c r="J799" s="2">
        <v>8.33</v>
      </c>
      <c r="M799" s="2">
        <f t="shared" si="44"/>
        <v>0</v>
      </c>
    </row>
    <row r="800" ht="15.75" customHeight="1">
      <c r="A800" s="2">
        <v>799.0</v>
      </c>
      <c r="B800" s="2">
        <v>2016.0</v>
      </c>
      <c r="C800" s="2">
        <v>7.0</v>
      </c>
      <c r="D800" s="2">
        <v>4.0</v>
      </c>
      <c r="E800" s="2">
        <v>3.0</v>
      </c>
      <c r="F800" s="2" t="s">
        <v>16</v>
      </c>
      <c r="G800" s="2" t="s">
        <v>45</v>
      </c>
      <c r="H800" s="2">
        <v>5.5</v>
      </c>
      <c r="I800" s="2">
        <v>5.5</v>
      </c>
      <c r="J800" s="2">
        <v>11.0</v>
      </c>
      <c r="M800" s="2">
        <f t="shared" si="44"/>
        <v>0</v>
      </c>
    </row>
    <row r="801" ht="15.75" customHeight="1">
      <c r="A801" s="2">
        <v>800.0</v>
      </c>
      <c r="B801" s="2">
        <v>2016.0</v>
      </c>
      <c r="C801" s="2">
        <v>7.0</v>
      </c>
      <c r="D801" s="2">
        <v>4.0</v>
      </c>
      <c r="E801" s="2">
        <v>3.0</v>
      </c>
      <c r="F801" s="2" t="s">
        <v>16</v>
      </c>
      <c r="G801" s="2" t="s">
        <v>35</v>
      </c>
      <c r="H801" s="2">
        <v>6.23</v>
      </c>
      <c r="I801" s="2">
        <v>3.83</v>
      </c>
      <c r="J801" s="2">
        <v>10.06</v>
      </c>
      <c r="M801" s="2">
        <f t="shared" si="44"/>
        <v>0</v>
      </c>
    </row>
    <row r="802" ht="15.75" customHeight="1">
      <c r="A802" s="2">
        <v>801.0</v>
      </c>
      <c r="B802" s="2">
        <v>2016.0</v>
      </c>
      <c r="C802" s="2">
        <v>7.0</v>
      </c>
      <c r="D802" s="2">
        <v>4.0</v>
      </c>
      <c r="E802" s="2">
        <v>3.0</v>
      </c>
      <c r="F802" s="2" t="s">
        <v>16</v>
      </c>
      <c r="G802" s="2" t="s">
        <v>26</v>
      </c>
      <c r="H802" s="2">
        <v>1.83</v>
      </c>
      <c r="I802" s="2">
        <v>1.13</v>
      </c>
      <c r="J802" s="2">
        <v>2.96</v>
      </c>
      <c r="M802" s="2">
        <f t="shared" si="44"/>
        <v>0</v>
      </c>
    </row>
    <row r="803" ht="15.75" customHeight="1">
      <c r="A803" s="2">
        <v>802.0</v>
      </c>
      <c r="B803" s="2">
        <v>2016.0</v>
      </c>
      <c r="C803" s="2">
        <v>7.0</v>
      </c>
      <c r="D803" s="2">
        <v>4.0</v>
      </c>
      <c r="E803" s="2">
        <v>4.0</v>
      </c>
      <c r="F803" s="2" t="s">
        <v>16</v>
      </c>
      <c r="G803" s="2" t="s">
        <v>31</v>
      </c>
      <c r="H803" s="2">
        <v>9.7</v>
      </c>
      <c r="I803" s="2">
        <v>8.27</v>
      </c>
      <c r="J803" s="2">
        <v>17.97</v>
      </c>
      <c r="M803" s="2">
        <f t="shared" si="44"/>
        <v>0</v>
      </c>
    </row>
    <row r="804" ht="15.75" customHeight="1">
      <c r="A804" s="2">
        <v>803.0</v>
      </c>
      <c r="B804" s="2">
        <v>2016.0</v>
      </c>
      <c r="C804" s="2">
        <v>7.0</v>
      </c>
      <c r="D804" s="2">
        <v>4.0</v>
      </c>
      <c r="E804" s="2">
        <v>4.0</v>
      </c>
      <c r="F804" s="2" t="s">
        <v>16</v>
      </c>
      <c r="G804" s="2" t="s">
        <v>39</v>
      </c>
      <c r="H804" s="2">
        <v>9.37</v>
      </c>
      <c r="I804" s="2">
        <v>3.67</v>
      </c>
      <c r="J804" s="2">
        <v>13.04</v>
      </c>
      <c r="M804" s="2">
        <f t="shared" si="44"/>
        <v>0</v>
      </c>
    </row>
    <row r="805" ht="15.75" customHeight="1">
      <c r="A805" s="2">
        <v>804.0</v>
      </c>
      <c r="B805" s="2">
        <v>2016.0</v>
      </c>
      <c r="C805" s="2">
        <v>7.0</v>
      </c>
      <c r="D805" s="2">
        <v>4.0</v>
      </c>
      <c r="E805" s="2">
        <v>4.0</v>
      </c>
      <c r="F805" s="2" t="s">
        <v>16</v>
      </c>
      <c r="G805" s="2" t="s">
        <v>30</v>
      </c>
      <c r="H805" s="2">
        <v>1.33</v>
      </c>
      <c r="I805" s="2">
        <v>9.27</v>
      </c>
      <c r="J805" s="2">
        <v>10.6</v>
      </c>
      <c r="M805" s="2">
        <f t="shared" si="44"/>
        <v>0</v>
      </c>
    </row>
    <row r="806" ht="15.75" customHeight="1">
      <c r="A806" s="2">
        <v>805.0</v>
      </c>
      <c r="B806" s="2">
        <v>2016.0</v>
      </c>
      <c r="C806" s="2">
        <v>7.0</v>
      </c>
      <c r="D806" s="2">
        <v>5.0</v>
      </c>
      <c r="E806" s="2">
        <v>1.0</v>
      </c>
      <c r="F806" s="2" t="s">
        <v>16</v>
      </c>
      <c r="G806" s="2" t="s">
        <v>47</v>
      </c>
      <c r="H806" s="2">
        <v>7.67</v>
      </c>
      <c r="I806" s="2">
        <v>9.1</v>
      </c>
      <c r="J806" s="2">
        <v>16.77</v>
      </c>
      <c r="M806" s="2">
        <f t="shared" si="44"/>
        <v>0</v>
      </c>
    </row>
    <row r="807" ht="15.75" customHeight="1">
      <c r="A807" s="2">
        <v>806.0</v>
      </c>
      <c r="B807" s="2">
        <v>2016.0</v>
      </c>
      <c r="C807" s="2">
        <v>7.0</v>
      </c>
      <c r="D807" s="2">
        <v>5.0</v>
      </c>
      <c r="E807" s="2">
        <v>1.0</v>
      </c>
      <c r="F807" s="2" t="s">
        <v>16</v>
      </c>
      <c r="G807" s="2" t="s">
        <v>28</v>
      </c>
      <c r="H807" s="2">
        <v>5.5</v>
      </c>
      <c r="I807" s="2">
        <v>7.1</v>
      </c>
      <c r="J807" s="2">
        <v>12.6</v>
      </c>
      <c r="M807" s="2">
        <f t="shared" si="44"/>
        <v>0</v>
      </c>
    </row>
    <row r="808" ht="15.75" customHeight="1">
      <c r="A808" s="2">
        <v>807.0</v>
      </c>
      <c r="B808" s="2">
        <v>2016.0</v>
      </c>
      <c r="C808" s="2">
        <v>7.0</v>
      </c>
      <c r="D808" s="2">
        <v>5.0</v>
      </c>
      <c r="E808" s="2">
        <v>2.0</v>
      </c>
      <c r="F808" s="2" t="s">
        <v>16</v>
      </c>
      <c r="G808" s="2" t="s">
        <v>37</v>
      </c>
      <c r="H808" s="2">
        <v>10.0</v>
      </c>
      <c r="I808" s="2">
        <v>10.0</v>
      </c>
      <c r="J808" s="2">
        <v>20.0</v>
      </c>
      <c r="M808" s="2">
        <f t="shared" si="44"/>
        <v>0</v>
      </c>
    </row>
    <row r="809" ht="15.75" customHeight="1">
      <c r="A809" s="2">
        <v>808.0</v>
      </c>
      <c r="B809" s="2">
        <v>2016.0</v>
      </c>
      <c r="C809" s="2">
        <v>7.0</v>
      </c>
      <c r="D809" s="2">
        <v>5.0</v>
      </c>
      <c r="E809" s="2">
        <v>2.0</v>
      </c>
      <c r="F809" s="2" t="s">
        <v>16</v>
      </c>
      <c r="G809" s="2" t="s">
        <v>25</v>
      </c>
      <c r="H809" s="2">
        <v>8.33</v>
      </c>
      <c r="I809" s="2">
        <v>6.37</v>
      </c>
      <c r="J809" s="2">
        <v>14.7</v>
      </c>
      <c r="M809" s="2">
        <f t="shared" si="44"/>
        <v>0</v>
      </c>
    </row>
    <row r="810" ht="15.75" customHeight="1">
      <c r="A810" s="2">
        <v>809.0</v>
      </c>
      <c r="B810" s="2">
        <v>2016.0</v>
      </c>
      <c r="C810" s="2">
        <v>7.0</v>
      </c>
      <c r="D810" s="2">
        <v>5.0</v>
      </c>
      <c r="E810" s="2">
        <v>3.0</v>
      </c>
      <c r="F810" s="2" t="s">
        <v>16</v>
      </c>
      <c r="G810" s="2" t="s">
        <v>30</v>
      </c>
      <c r="H810" s="2">
        <v>6.83</v>
      </c>
      <c r="I810" s="2">
        <v>8.6</v>
      </c>
      <c r="J810" s="2">
        <v>15.43</v>
      </c>
      <c r="M810" s="2">
        <f t="shared" si="44"/>
        <v>0</v>
      </c>
    </row>
    <row r="811" ht="15.75" customHeight="1">
      <c r="A811" s="2">
        <v>810.0</v>
      </c>
      <c r="B811" s="2">
        <v>2016.0</v>
      </c>
      <c r="C811" s="2">
        <v>7.0</v>
      </c>
      <c r="D811" s="2">
        <v>5.0</v>
      </c>
      <c r="E811" s="2">
        <v>3.0</v>
      </c>
      <c r="F811" s="2" t="s">
        <v>16</v>
      </c>
      <c r="G811" s="2" t="s">
        <v>35</v>
      </c>
      <c r="H811" s="2">
        <v>6.5</v>
      </c>
      <c r="I811" s="2">
        <v>7.83</v>
      </c>
      <c r="J811" s="2">
        <v>14.33</v>
      </c>
      <c r="M811" s="2">
        <f t="shared" si="44"/>
        <v>0</v>
      </c>
    </row>
    <row r="812" ht="15.75" customHeight="1">
      <c r="A812" s="2">
        <v>811.0</v>
      </c>
      <c r="B812" s="2">
        <v>2016.0</v>
      </c>
      <c r="C812" s="2">
        <v>7.0</v>
      </c>
      <c r="D812" s="2">
        <v>5.0</v>
      </c>
      <c r="E812" s="2">
        <v>4.0</v>
      </c>
      <c r="F812" s="2" t="s">
        <v>16</v>
      </c>
      <c r="G812" s="2" t="s">
        <v>26</v>
      </c>
      <c r="H812" s="2">
        <v>8.97</v>
      </c>
      <c r="I812" s="2">
        <v>9.33</v>
      </c>
      <c r="J812" s="2">
        <v>18.3</v>
      </c>
      <c r="M812" s="2">
        <f t="shared" si="44"/>
        <v>0</v>
      </c>
    </row>
    <row r="813" ht="15.75" customHeight="1">
      <c r="A813" s="2">
        <v>812.0</v>
      </c>
      <c r="B813" s="2">
        <v>2016.0</v>
      </c>
      <c r="C813" s="2">
        <v>7.0</v>
      </c>
      <c r="D813" s="2">
        <v>5.0</v>
      </c>
      <c r="E813" s="2">
        <v>4.0</v>
      </c>
      <c r="F813" s="2" t="s">
        <v>16</v>
      </c>
      <c r="G813" s="2" t="s">
        <v>39</v>
      </c>
      <c r="H813" s="2">
        <v>6.83</v>
      </c>
      <c r="I813" s="2">
        <v>9.07</v>
      </c>
      <c r="J813" s="2">
        <v>15.9</v>
      </c>
      <c r="M813" s="2">
        <f t="shared" si="44"/>
        <v>0</v>
      </c>
    </row>
    <row r="814" ht="15.75" customHeight="1">
      <c r="A814" s="2">
        <v>813.0</v>
      </c>
      <c r="B814" s="2">
        <v>2016.0</v>
      </c>
      <c r="C814" s="2">
        <v>7.0</v>
      </c>
      <c r="D814" s="2">
        <v>6.0</v>
      </c>
      <c r="E814" s="2">
        <v>1.0</v>
      </c>
      <c r="F814" s="2" t="s">
        <v>16</v>
      </c>
      <c r="G814" s="2" t="s">
        <v>47</v>
      </c>
      <c r="H814" s="2">
        <v>8.83</v>
      </c>
      <c r="I814" s="2">
        <v>9.33</v>
      </c>
      <c r="J814" s="2">
        <v>18.16</v>
      </c>
      <c r="M814" s="2">
        <f t="shared" si="44"/>
        <v>0</v>
      </c>
    </row>
    <row r="815" ht="15.75" customHeight="1">
      <c r="A815" s="2">
        <v>814.0</v>
      </c>
      <c r="B815" s="2">
        <v>2016.0</v>
      </c>
      <c r="C815" s="2">
        <v>7.0</v>
      </c>
      <c r="D815" s="2">
        <v>6.0</v>
      </c>
      <c r="E815" s="2">
        <v>1.0</v>
      </c>
      <c r="F815" s="2" t="s">
        <v>16</v>
      </c>
      <c r="G815" s="2" t="s">
        <v>32</v>
      </c>
      <c r="H815" s="2">
        <v>8.07</v>
      </c>
      <c r="I815" s="2">
        <v>7.93</v>
      </c>
      <c r="J815" s="2">
        <v>16.0</v>
      </c>
      <c r="M815" s="2">
        <f t="shared" si="44"/>
        <v>0</v>
      </c>
    </row>
    <row r="816" ht="15.75" customHeight="1">
      <c r="A816" s="2">
        <v>815.0</v>
      </c>
      <c r="B816" s="2">
        <v>2016.0</v>
      </c>
      <c r="C816" s="2">
        <v>7.0</v>
      </c>
      <c r="D816" s="2">
        <v>6.0</v>
      </c>
      <c r="E816" s="2">
        <v>2.0</v>
      </c>
      <c r="F816" s="2" t="s">
        <v>16</v>
      </c>
      <c r="G816" s="2" t="s">
        <v>37</v>
      </c>
      <c r="H816" s="2">
        <v>9.27</v>
      </c>
      <c r="I816" s="2">
        <v>10.0</v>
      </c>
      <c r="J816" s="2">
        <v>19.27</v>
      </c>
      <c r="M816" s="2">
        <f t="shared" si="44"/>
        <v>0</v>
      </c>
    </row>
    <row r="817" ht="15.75" customHeight="1">
      <c r="A817" s="2">
        <v>816.0</v>
      </c>
      <c r="B817" s="2">
        <v>2016.0</v>
      </c>
      <c r="C817" s="2">
        <v>7.0</v>
      </c>
      <c r="D817" s="2">
        <v>6.0</v>
      </c>
      <c r="E817" s="2">
        <v>2.0</v>
      </c>
      <c r="F817" s="2" t="s">
        <v>16</v>
      </c>
      <c r="G817" s="2" t="s">
        <v>87</v>
      </c>
      <c r="H817" s="2">
        <v>9.63</v>
      </c>
      <c r="I817" s="2">
        <v>7.8</v>
      </c>
      <c r="J817" s="2">
        <v>17.43</v>
      </c>
      <c r="M817" s="2">
        <f t="shared" si="44"/>
        <v>0</v>
      </c>
    </row>
    <row r="818" ht="15.75" customHeight="1">
      <c r="A818" s="2">
        <v>817.0</v>
      </c>
      <c r="B818" s="2">
        <v>2016.0</v>
      </c>
      <c r="C818" s="2">
        <v>7.0</v>
      </c>
      <c r="D818" s="2">
        <v>6.0</v>
      </c>
      <c r="E818" s="2">
        <v>3.0</v>
      </c>
      <c r="F818" s="2" t="s">
        <v>16</v>
      </c>
      <c r="G818" s="2" t="s">
        <v>30</v>
      </c>
      <c r="H818" s="2">
        <v>8.93</v>
      </c>
      <c r="I818" s="2">
        <v>8.97</v>
      </c>
      <c r="J818" s="2">
        <v>17.9</v>
      </c>
      <c r="M818" s="2">
        <f t="shared" si="44"/>
        <v>0</v>
      </c>
    </row>
    <row r="819" ht="15.75" customHeight="1">
      <c r="A819" s="2">
        <v>818.0</v>
      </c>
      <c r="B819" s="2">
        <v>2016.0</v>
      </c>
      <c r="C819" s="2">
        <v>7.0</v>
      </c>
      <c r="D819" s="2">
        <v>6.0</v>
      </c>
      <c r="E819" s="2">
        <v>3.0</v>
      </c>
      <c r="F819" s="2" t="s">
        <v>16</v>
      </c>
      <c r="G819" s="2" t="s">
        <v>45</v>
      </c>
      <c r="H819" s="2">
        <v>6.17</v>
      </c>
      <c r="I819" s="2">
        <v>7.23</v>
      </c>
      <c r="J819" s="2">
        <v>13.4</v>
      </c>
      <c r="M819" s="2">
        <f t="shared" si="44"/>
        <v>0</v>
      </c>
    </row>
    <row r="820" ht="15.75" customHeight="1">
      <c r="A820" s="2">
        <v>819.0</v>
      </c>
      <c r="B820" s="2">
        <v>2016.0</v>
      </c>
      <c r="C820" s="2">
        <v>7.0</v>
      </c>
      <c r="D820" s="2">
        <v>6.0</v>
      </c>
      <c r="E820" s="2">
        <v>4.0</v>
      </c>
      <c r="F820" s="2" t="s">
        <v>16</v>
      </c>
      <c r="G820" s="2" t="s">
        <v>26</v>
      </c>
      <c r="H820" s="2">
        <v>8.17</v>
      </c>
      <c r="I820" s="2">
        <v>9.17</v>
      </c>
      <c r="J820" s="2">
        <v>17.34</v>
      </c>
      <c r="M820" s="2">
        <f t="shared" si="44"/>
        <v>0</v>
      </c>
    </row>
    <row r="821" ht="15.75" customHeight="1">
      <c r="A821" s="2">
        <v>820.0</v>
      </c>
      <c r="B821" s="2">
        <v>2016.0</v>
      </c>
      <c r="C821" s="2">
        <v>7.0</v>
      </c>
      <c r="D821" s="2">
        <v>6.0</v>
      </c>
      <c r="E821" s="2">
        <v>4.0</v>
      </c>
      <c r="F821" s="2" t="s">
        <v>16</v>
      </c>
      <c r="G821" s="2" t="s">
        <v>31</v>
      </c>
      <c r="H821" s="2">
        <v>6.6</v>
      </c>
      <c r="I821" s="2">
        <v>10.0</v>
      </c>
      <c r="J821" s="2">
        <v>16.6</v>
      </c>
      <c r="M821" s="2">
        <f t="shared" si="44"/>
        <v>0</v>
      </c>
    </row>
    <row r="822" ht="15.75" customHeight="1">
      <c r="A822" s="2">
        <v>821.0</v>
      </c>
      <c r="B822" s="2">
        <v>2016.0</v>
      </c>
      <c r="C822" s="2">
        <v>7.0</v>
      </c>
      <c r="D822" s="2">
        <v>7.0</v>
      </c>
      <c r="E822" s="2">
        <v>1.0</v>
      </c>
      <c r="F822" s="2" t="s">
        <v>16</v>
      </c>
      <c r="G822" s="2" t="s">
        <v>37</v>
      </c>
      <c r="H822" s="2">
        <v>9.63</v>
      </c>
      <c r="I822" s="2">
        <v>8.77</v>
      </c>
      <c r="J822" s="2">
        <v>18.4</v>
      </c>
      <c r="M822" s="2">
        <f t="shared" si="44"/>
        <v>0</v>
      </c>
    </row>
    <row r="823" ht="15.75" customHeight="1">
      <c r="A823" s="2">
        <v>822.0</v>
      </c>
      <c r="B823" s="2">
        <v>2016.0</v>
      </c>
      <c r="C823" s="2">
        <v>7.0</v>
      </c>
      <c r="D823" s="2">
        <v>7.0</v>
      </c>
      <c r="E823" s="2">
        <v>1.0</v>
      </c>
      <c r="F823" s="2" t="s">
        <v>16</v>
      </c>
      <c r="G823" s="2" t="s">
        <v>47</v>
      </c>
      <c r="H823" s="2">
        <v>8.17</v>
      </c>
      <c r="I823" s="2">
        <v>7.93</v>
      </c>
      <c r="J823" s="2">
        <v>16.1</v>
      </c>
      <c r="M823" s="2">
        <f t="shared" si="44"/>
        <v>0</v>
      </c>
    </row>
    <row r="824" ht="15.75" customHeight="1">
      <c r="A824" s="2">
        <v>823.0</v>
      </c>
      <c r="B824" s="2">
        <v>2016.0</v>
      </c>
      <c r="C824" s="2">
        <v>7.0</v>
      </c>
      <c r="D824" s="2">
        <v>7.0</v>
      </c>
      <c r="E824" s="2">
        <v>2.0</v>
      </c>
      <c r="F824" s="2" t="s">
        <v>16</v>
      </c>
      <c r="G824" s="2" t="s">
        <v>26</v>
      </c>
      <c r="H824" s="2">
        <v>9.93</v>
      </c>
      <c r="I824" s="2">
        <v>9.73</v>
      </c>
      <c r="J824" s="2">
        <v>19.66</v>
      </c>
      <c r="M824" s="2">
        <f t="shared" si="44"/>
        <v>0</v>
      </c>
    </row>
    <row r="825" ht="15.75" customHeight="1">
      <c r="A825" s="2">
        <v>824.0</v>
      </c>
      <c r="B825" s="2">
        <v>2016.0</v>
      </c>
      <c r="C825" s="2">
        <v>7.0</v>
      </c>
      <c r="D825" s="2">
        <v>7.0</v>
      </c>
      <c r="E825" s="2">
        <v>2.0</v>
      </c>
      <c r="F825" s="2" t="s">
        <v>16</v>
      </c>
      <c r="G825" s="2" t="s">
        <v>30</v>
      </c>
      <c r="H825" s="2">
        <v>9.23</v>
      </c>
      <c r="I825" s="2">
        <v>10.0</v>
      </c>
      <c r="J825" s="2">
        <v>19.23</v>
      </c>
      <c r="M825" s="2">
        <f t="shared" si="44"/>
        <v>0</v>
      </c>
    </row>
    <row r="826" ht="15.75" customHeight="1">
      <c r="A826" s="2">
        <v>825.0</v>
      </c>
      <c r="B826" s="2">
        <v>2016.0</v>
      </c>
      <c r="C826" s="2">
        <v>7.0</v>
      </c>
      <c r="D826" s="2">
        <v>8.0</v>
      </c>
      <c r="E826" s="2">
        <v>1.0</v>
      </c>
      <c r="F826" s="2" t="s">
        <v>16</v>
      </c>
      <c r="G826" s="2" t="s">
        <v>37</v>
      </c>
      <c r="H826" s="2">
        <v>9.77</v>
      </c>
      <c r="I826" s="2">
        <v>9.9</v>
      </c>
      <c r="J826" s="2">
        <v>19.67</v>
      </c>
      <c r="M826" s="2">
        <f t="shared" si="44"/>
        <v>0</v>
      </c>
    </row>
    <row r="827" ht="15.75" customHeight="1">
      <c r="A827" s="2">
        <v>826.0</v>
      </c>
      <c r="B827" s="2">
        <v>2016.0</v>
      </c>
      <c r="C827" s="2">
        <v>7.0</v>
      </c>
      <c r="D827" s="2">
        <v>8.0</v>
      </c>
      <c r="E827" s="2">
        <v>1.0</v>
      </c>
      <c r="F827" s="2" t="s">
        <v>16</v>
      </c>
      <c r="G827" s="2" t="s">
        <v>26</v>
      </c>
      <c r="H827" s="2">
        <v>8.0</v>
      </c>
      <c r="I827" s="2">
        <v>7.23</v>
      </c>
      <c r="J827" s="2">
        <v>15.23</v>
      </c>
      <c r="M827" s="2">
        <f t="shared" si="44"/>
        <v>0</v>
      </c>
    </row>
    <row r="828" ht="15.75" customHeight="1">
      <c r="A828" s="2">
        <v>827.0</v>
      </c>
      <c r="B828" s="2">
        <v>2016.0</v>
      </c>
      <c r="C828" s="2">
        <v>8.0</v>
      </c>
      <c r="D828" s="2">
        <v>1.0</v>
      </c>
      <c r="E828" s="2">
        <v>1.0</v>
      </c>
      <c r="F828" s="2" t="s">
        <v>16</v>
      </c>
      <c r="G828" s="2" t="s">
        <v>28</v>
      </c>
      <c r="H828" s="2">
        <v>5.5</v>
      </c>
      <c r="I828" s="2">
        <v>9.0</v>
      </c>
      <c r="J828" s="2">
        <v>14.5</v>
      </c>
      <c r="M828" s="2">
        <f t="shared" si="44"/>
        <v>0</v>
      </c>
    </row>
    <row r="829" ht="15.75" customHeight="1">
      <c r="A829" s="2">
        <v>828.0</v>
      </c>
      <c r="B829" s="2">
        <v>2016.0</v>
      </c>
      <c r="C829" s="2">
        <v>8.0</v>
      </c>
      <c r="D829" s="2">
        <v>1.0</v>
      </c>
      <c r="E829" s="2">
        <v>1.0</v>
      </c>
      <c r="F829" s="2" t="s">
        <v>16</v>
      </c>
      <c r="G829" s="2" t="s">
        <v>56</v>
      </c>
      <c r="H829" s="2">
        <v>5.0</v>
      </c>
      <c r="I829" s="2">
        <v>5.23</v>
      </c>
      <c r="J829" s="2">
        <v>10.23</v>
      </c>
      <c r="M829" s="2">
        <f t="shared" si="44"/>
        <v>1</v>
      </c>
    </row>
    <row r="830" ht="15.75" customHeight="1">
      <c r="A830" s="2">
        <v>829.0</v>
      </c>
      <c r="B830" s="2">
        <v>2016.0</v>
      </c>
      <c r="C830" s="2">
        <v>8.0</v>
      </c>
      <c r="D830" s="2">
        <v>1.0</v>
      </c>
      <c r="E830" s="2">
        <v>1.0</v>
      </c>
      <c r="F830" s="2" t="s">
        <v>16</v>
      </c>
      <c r="G830" s="2" t="s">
        <v>25</v>
      </c>
      <c r="H830" s="2">
        <v>3.0</v>
      </c>
      <c r="I830" s="2">
        <v>5.67</v>
      </c>
      <c r="J830" s="2">
        <v>8.67</v>
      </c>
      <c r="M830" s="2">
        <f t="shared" si="44"/>
        <v>0</v>
      </c>
    </row>
    <row r="831" ht="15.75" customHeight="1">
      <c r="A831" s="2">
        <v>830.0</v>
      </c>
      <c r="B831" s="2">
        <v>2016.0</v>
      </c>
      <c r="C831" s="2">
        <v>8.0</v>
      </c>
      <c r="D831" s="2">
        <v>1.0</v>
      </c>
      <c r="E831" s="2">
        <v>2.0</v>
      </c>
      <c r="F831" s="2" t="s">
        <v>16</v>
      </c>
      <c r="G831" s="2" t="s">
        <v>53</v>
      </c>
      <c r="H831" s="2">
        <v>7.67</v>
      </c>
      <c r="I831" s="2">
        <v>7.0</v>
      </c>
      <c r="J831" s="2">
        <v>14.67</v>
      </c>
      <c r="M831" s="2">
        <f t="shared" si="44"/>
        <v>0</v>
      </c>
    </row>
    <row r="832" ht="15.75" customHeight="1">
      <c r="A832" s="2">
        <v>831.0</v>
      </c>
      <c r="B832" s="2">
        <v>2016.0</v>
      </c>
      <c r="C832" s="2">
        <v>8.0</v>
      </c>
      <c r="D832" s="2">
        <v>1.0</v>
      </c>
      <c r="E832" s="2">
        <v>2.0</v>
      </c>
      <c r="F832" s="2" t="s">
        <v>16</v>
      </c>
      <c r="G832" s="2" t="s">
        <v>31</v>
      </c>
      <c r="H832" s="2">
        <v>6.17</v>
      </c>
      <c r="I832" s="2">
        <v>6.87</v>
      </c>
      <c r="J832" s="2">
        <v>13.04</v>
      </c>
      <c r="M832" s="2">
        <f t="shared" si="44"/>
        <v>0</v>
      </c>
    </row>
    <row r="833" ht="15.75" customHeight="1">
      <c r="A833" s="2">
        <v>832.0</v>
      </c>
      <c r="B833" s="2">
        <v>2016.0</v>
      </c>
      <c r="C833" s="2">
        <v>8.0</v>
      </c>
      <c r="D833" s="2">
        <v>1.0</v>
      </c>
      <c r="E833" s="2">
        <v>2.0</v>
      </c>
      <c r="F833" s="2" t="s">
        <v>16</v>
      </c>
      <c r="G833" s="2" t="s">
        <v>18</v>
      </c>
      <c r="H833" s="2">
        <v>6.23</v>
      </c>
      <c r="I833" s="2">
        <v>5.8</v>
      </c>
      <c r="J833" s="2">
        <v>12.03</v>
      </c>
      <c r="M833" s="2">
        <f t="shared" si="44"/>
        <v>0</v>
      </c>
    </row>
    <row r="834" ht="15.75" customHeight="1">
      <c r="A834" s="2">
        <v>833.0</v>
      </c>
      <c r="B834" s="2">
        <v>2016.0</v>
      </c>
      <c r="C834" s="2">
        <v>8.0</v>
      </c>
      <c r="D834" s="2">
        <v>1.0</v>
      </c>
      <c r="E834" s="2">
        <v>3.0</v>
      </c>
      <c r="F834" s="2" t="s">
        <v>16</v>
      </c>
      <c r="G834" s="2" t="s">
        <v>47</v>
      </c>
      <c r="H834" s="2">
        <v>8.5</v>
      </c>
      <c r="I834" s="2">
        <v>6.6</v>
      </c>
      <c r="J834" s="2">
        <v>15.1</v>
      </c>
      <c r="M834" s="2">
        <f t="shared" si="44"/>
        <v>0</v>
      </c>
    </row>
    <row r="835" ht="15.75" customHeight="1">
      <c r="A835" s="2">
        <v>834.0</v>
      </c>
      <c r="B835" s="2">
        <v>2016.0</v>
      </c>
      <c r="C835" s="2">
        <v>8.0</v>
      </c>
      <c r="D835" s="2">
        <v>1.0</v>
      </c>
      <c r="E835" s="2">
        <v>3.0</v>
      </c>
      <c r="F835" s="2" t="s">
        <v>16</v>
      </c>
      <c r="G835" s="2" t="s">
        <v>55</v>
      </c>
      <c r="H835" s="2">
        <v>7.67</v>
      </c>
      <c r="I835" s="2">
        <v>7.1</v>
      </c>
      <c r="J835" s="2">
        <v>14.77</v>
      </c>
      <c r="M835" s="2">
        <f t="shared" si="44"/>
        <v>0</v>
      </c>
    </row>
    <row r="836" ht="15.75" customHeight="1">
      <c r="A836" s="2">
        <v>835.0</v>
      </c>
      <c r="B836" s="2">
        <v>2016.0</v>
      </c>
      <c r="C836" s="2">
        <v>8.0</v>
      </c>
      <c r="D836" s="2">
        <v>1.0</v>
      </c>
      <c r="E836" s="2">
        <v>3.0</v>
      </c>
      <c r="F836" s="2" t="s">
        <v>16</v>
      </c>
      <c r="G836" s="2" t="s">
        <v>60</v>
      </c>
      <c r="H836" s="2">
        <v>6.73</v>
      </c>
      <c r="I836" s="2">
        <v>7.07</v>
      </c>
      <c r="J836" s="2">
        <v>13.8</v>
      </c>
      <c r="M836" s="2">
        <f t="shared" si="44"/>
        <v>0</v>
      </c>
    </row>
    <row r="837" ht="15.75" customHeight="1">
      <c r="A837" s="2">
        <v>836.0</v>
      </c>
      <c r="B837" s="2">
        <v>2016.0</v>
      </c>
      <c r="C837" s="2">
        <v>8.0</v>
      </c>
      <c r="D837" s="2">
        <v>1.0</v>
      </c>
      <c r="E837" s="2">
        <v>4.0</v>
      </c>
      <c r="F837" s="2" t="s">
        <v>16</v>
      </c>
      <c r="G837" s="2" t="s">
        <v>30</v>
      </c>
      <c r="H837" s="2">
        <v>3.66</v>
      </c>
      <c r="I837" s="2">
        <v>8.0</v>
      </c>
      <c r="J837" s="2">
        <v>11.66</v>
      </c>
      <c r="K837" s="2" t="s">
        <v>88</v>
      </c>
      <c r="L837" s="2" t="s">
        <v>89</v>
      </c>
      <c r="M837" s="2">
        <f t="shared" si="44"/>
        <v>0</v>
      </c>
    </row>
    <row r="838" ht="15.75" customHeight="1">
      <c r="A838" s="2">
        <v>837.0</v>
      </c>
      <c r="B838" s="2">
        <v>2016.0</v>
      </c>
      <c r="C838" s="2">
        <v>8.0</v>
      </c>
      <c r="D838" s="2">
        <v>1.0</v>
      </c>
      <c r="E838" s="2">
        <v>4.0</v>
      </c>
      <c r="F838" s="2" t="s">
        <v>16</v>
      </c>
      <c r="G838" s="2" t="s">
        <v>29</v>
      </c>
      <c r="H838" s="2">
        <v>5.0</v>
      </c>
      <c r="I838" s="2">
        <v>5.93</v>
      </c>
      <c r="J838" s="2">
        <v>10.93</v>
      </c>
      <c r="M838" s="2">
        <f t="shared" si="44"/>
        <v>0</v>
      </c>
    </row>
    <row r="839" ht="15.75" customHeight="1">
      <c r="A839" s="2">
        <v>838.0</v>
      </c>
      <c r="B839" s="2">
        <v>2016.0</v>
      </c>
      <c r="C839" s="2">
        <v>8.0</v>
      </c>
      <c r="D839" s="2">
        <v>1.0</v>
      </c>
      <c r="E839" s="2">
        <v>4.0</v>
      </c>
      <c r="F839" s="2" t="s">
        <v>16</v>
      </c>
      <c r="G839" s="2" t="s">
        <v>58</v>
      </c>
      <c r="H839" s="2">
        <v>5.0</v>
      </c>
      <c r="I839" s="2">
        <v>4.8</v>
      </c>
      <c r="J839" s="2">
        <v>9.8</v>
      </c>
      <c r="M839" s="2">
        <f t="shared" si="44"/>
        <v>0</v>
      </c>
    </row>
    <row r="840" ht="15.75" customHeight="1">
      <c r="A840" s="2">
        <v>839.0</v>
      </c>
      <c r="B840" s="2">
        <v>2016.0</v>
      </c>
      <c r="C840" s="2">
        <v>8.0</v>
      </c>
      <c r="D840" s="2">
        <v>1.0</v>
      </c>
      <c r="E840" s="2">
        <v>5.0</v>
      </c>
      <c r="F840" s="2" t="s">
        <v>16</v>
      </c>
      <c r="G840" s="2" t="s">
        <v>90</v>
      </c>
      <c r="H840" s="2">
        <v>6.67</v>
      </c>
      <c r="I840" s="2">
        <v>10.0</v>
      </c>
      <c r="J840" s="2">
        <v>16.67</v>
      </c>
      <c r="M840" s="2">
        <f t="shared" si="44"/>
        <v>0</v>
      </c>
    </row>
    <row r="841" ht="15.75" customHeight="1">
      <c r="A841" s="2">
        <v>840.0</v>
      </c>
      <c r="B841" s="2">
        <v>2016.0</v>
      </c>
      <c r="C841" s="2">
        <v>8.0</v>
      </c>
      <c r="D841" s="2">
        <v>1.0</v>
      </c>
      <c r="E841" s="2">
        <v>5.0</v>
      </c>
      <c r="F841" s="2" t="s">
        <v>16</v>
      </c>
      <c r="G841" s="2" t="s">
        <v>52</v>
      </c>
      <c r="H841" s="2">
        <v>5.83</v>
      </c>
      <c r="I841" s="2">
        <v>5.83</v>
      </c>
      <c r="J841" s="2">
        <v>11.66</v>
      </c>
      <c r="M841" s="2">
        <f t="shared" si="44"/>
        <v>0</v>
      </c>
    </row>
    <row r="842" ht="15.75" customHeight="1">
      <c r="A842" s="2">
        <v>841.0</v>
      </c>
      <c r="B842" s="2">
        <v>2016.0</v>
      </c>
      <c r="C842" s="2">
        <v>8.0</v>
      </c>
      <c r="D842" s="2">
        <v>1.0</v>
      </c>
      <c r="E842" s="2">
        <v>5.0</v>
      </c>
      <c r="F842" s="2" t="s">
        <v>16</v>
      </c>
      <c r="G842" s="2" t="s">
        <v>34</v>
      </c>
      <c r="H842" s="2">
        <v>4.33</v>
      </c>
      <c r="I842" s="2">
        <v>5.77</v>
      </c>
      <c r="J842" s="2">
        <v>10.1</v>
      </c>
      <c r="M842" s="2">
        <f t="shared" si="44"/>
        <v>0</v>
      </c>
    </row>
    <row r="843" ht="15.75" customHeight="1">
      <c r="A843" s="2">
        <v>842.0</v>
      </c>
      <c r="B843" s="2">
        <v>2016.0</v>
      </c>
      <c r="C843" s="2">
        <v>8.0</v>
      </c>
      <c r="D843" s="2">
        <v>1.0</v>
      </c>
      <c r="E843" s="2">
        <v>6.0</v>
      </c>
      <c r="F843" s="2" t="s">
        <v>16</v>
      </c>
      <c r="G843" s="2" t="s">
        <v>26</v>
      </c>
      <c r="H843" s="2">
        <v>6.67</v>
      </c>
      <c r="I843" s="2">
        <v>7.5</v>
      </c>
      <c r="J843" s="2">
        <v>14.17</v>
      </c>
      <c r="M843" s="2">
        <f t="shared" si="44"/>
        <v>0</v>
      </c>
    </row>
    <row r="844" ht="15.75" customHeight="1">
      <c r="A844" s="2">
        <v>843.0</v>
      </c>
      <c r="B844" s="2">
        <v>2016.0</v>
      </c>
      <c r="C844" s="2">
        <v>8.0</v>
      </c>
      <c r="D844" s="2">
        <v>1.0</v>
      </c>
      <c r="E844" s="2">
        <v>6.0</v>
      </c>
      <c r="F844" s="2" t="s">
        <v>16</v>
      </c>
      <c r="G844" s="2" t="s">
        <v>91</v>
      </c>
      <c r="H844" s="2">
        <v>3.33</v>
      </c>
      <c r="I844" s="2">
        <v>6.1</v>
      </c>
      <c r="J844" s="2">
        <v>9.43</v>
      </c>
      <c r="M844" s="2">
        <f t="shared" si="44"/>
        <v>0</v>
      </c>
    </row>
    <row r="845" ht="15.75" customHeight="1">
      <c r="A845" s="2">
        <v>844.0</v>
      </c>
      <c r="B845" s="2">
        <v>2016.0</v>
      </c>
      <c r="C845" s="2">
        <v>8.0</v>
      </c>
      <c r="D845" s="2">
        <v>1.0</v>
      </c>
      <c r="E845" s="2">
        <v>6.0</v>
      </c>
      <c r="F845" s="2" t="s">
        <v>16</v>
      </c>
      <c r="G845" s="2" t="s">
        <v>51</v>
      </c>
      <c r="H845" s="2">
        <v>4.17</v>
      </c>
      <c r="I845" s="2">
        <v>4.43</v>
      </c>
      <c r="J845" s="2">
        <v>8.6</v>
      </c>
      <c r="M845" s="2">
        <f t="shared" si="44"/>
        <v>0</v>
      </c>
    </row>
    <row r="846" ht="15.75" customHeight="1">
      <c r="A846" s="2">
        <v>845.0</v>
      </c>
      <c r="B846" s="2">
        <v>2016.0</v>
      </c>
      <c r="C846" s="2">
        <v>8.0</v>
      </c>
      <c r="D846" s="2">
        <v>1.0</v>
      </c>
      <c r="E846" s="2">
        <v>7.0</v>
      </c>
      <c r="F846" s="2" t="s">
        <v>16</v>
      </c>
      <c r="G846" s="2" t="s">
        <v>54</v>
      </c>
      <c r="H846" s="2">
        <v>6.4</v>
      </c>
      <c r="I846" s="2">
        <v>9.07</v>
      </c>
      <c r="J846" s="2">
        <v>15.47</v>
      </c>
      <c r="M846" s="2">
        <f t="shared" si="44"/>
        <v>0</v>
      </c>
    </row>
    <row r="847" ht="15.75" customHeight="1">
      <c r="A847" s="2">
        <v>846.0</v>
      </c>
      <c r="B847" s="2">
        <v>2016.0</v>
      </c>
      <c r="C847" s="2">
        <v>8.0</v>
      </c>
      <c r="D847" s="2">
        <v>1.0</v>
      </c>
      <c r="E847" s="2">
        <v>7.0</v>
      </c>
      <c r="F847" s="2" t="s">
        <v>16</v>
      </c>
      <c r="G847" s="2" t="s">
        <v>44</v>
      </c>
      <c r="H847" s="2">
        <v>5.67</v>
      </c>
      <c r="I847" s="2">
        <v>5.23</v>
      </c>
      <c r="J847" s="2">
        <v>10.9</v>
      </c>
      <c r="M847" s="2">
        <f t="shared" si="44"/>
        <v>0</v>
      </c>
    </row>
    <row r="848" ht="15.75" customHeight="1">
      <c r="A848" s="2">
        <v>847.0</v>
      </c>
      <c r="B848" s="2">
        <v>2016.0</v>
      </c>
      <c r="C848" s="2">
        <v>8.0</v>
      </c>
      <c r="D848" s="2">
        <v>1.0</v>
      </c>
      <c r="E848" s="2">
        <v>7.0</v>
      </c>
      <c r="F848" s="2" t="s">
        <v>16</v>
      </c>
      <c r="G848" s="2" t="s">
        <v>42</v>
      </c>
      <c r="H848" s="2">
        <v>5.67</v>
      </c>
      <c r="I848" s="2">
        <v>4.03</v>
      </c>
      <c r="J848" s="2">
        <v>9.7</v>
      </c>
      <c r="M848" s="2">
        <f t="shared" si="44"/>
        <v>0</v>
      </c>
    </row>
    <row r="849" ht="15.75" customHeight="1">
      <c r="A849" s="2">
        <v>848.0</v>
      </c>
      <c r="B849" s="2">
        <v>2016.0</v>
      </c>
      <c r="C849" s="2">
        <v>8.0</v>
      </c>
      <c r="D849" s="2">
        <v>1.0</v>
      </c>
      <c r="E849" s="2">
        <v>8.0</v>
      </c>
      <c r="F849" s="2" t="s">
        <v>16</v>
      </c>
      <c r="G849" s="2" t="s">
        <v>33</v>
      </c>
      <c r="H849" s="2">
        <v>8.17</v>
      </c>
      <c r="I849" s="2">
        <v>9.33</v>
      </c>
      <c r="J849" s="2">
        <v>17.5</v>
      </c>
      <c r="M849" s="2">
        <f t="shared" si="44"/>
        <v>0</v>
      </c>
    </row>
    <row r="850" ht="15.75" customHeight="1">
      <c r="A850" s="2">
        <v>849.0</v>
      </c>
      <c r="B850" s="2">
        <v>2016.0</v>
      </c>
      <c r="C850" s="2">
        <v>8.0</v>
      </c>
      <c r="D850" s="2">
        <v>1.0</v>
      </c>
      <c r="E850" s="2">
        <v>8.0</v>
      </c>
      <c r="F850" s="2" t="s">
        <v>16</v>
      </c>
      <c r="G850" s="2" t="s">
        <v>37</v>
      </c>
      <c r="H850" s="2">
        <v>7.33</v>
      </c>
      <c r="I850" s="2">
        <v>8.87</v>
      </c>
      <c r="J850" s="2">
        <v>16.2</v>
      </c>
      <c r="M850" s="2">
        <f t="shared" si="44"/>
        <v>0</v>
      </c>
    </row>
    <row r="851" ht="15.75" customHeight="1">
      <c r="A851" s="2">
        <v>850.0</v>
      </c>
      <c r="B851" s="2">
        <v>2016.0</v>
      </c>
      <c r="C851" s="2">
        <v>8.0</v>
      </c>
      <c r="D851" s="2">
        <v>1.0</v>
      </c>
      <c r="E851" s="2">
        <v>8.0</v>
      </c>
      <c r="F851" s="2" t="s">
        <v>16</v>
      </c>
      <c r="G851" s="2" t="s">
        <v>50</v>
      </c>
      <c r="H851" s="2">
        <v>6.5</v>
      </c>
      <c r="I851" s="2">
        <v>5.37</v>
      </c>
      <c r="J851" s="2">
        <v>11.87</v>
      </c>
      <c r="M851" s="2">
        <f t="shared" si="44"/>
        <v>0</v>
      </c>
    </row>
    <row r="852" ht="15.75" customHeight="1">
      <c r="A852" s="2">
        <v>851.0</v>
      </c>
      <c r="B852" s="2">
        <v>2016.0</v>
      </c>
      <c r="C852" s="2">
        <v>8.0</v>
      </c>
      <c r="D852" s="2">
        <v>1.0</v>
      </c>
      <c r="E852" s="2">
        <v>9.0</v>
      </c>
      <c r="F852" s="2" t="s">
        <v>16</v>
      </c>
      <c r="G852" s="2" t="s">
        <v>68</v>
      </c>
      <c r="H852" s="2">
        <v>8.0</v>
      </c>
      <c r="I852" s="2">
        <v>7.5</v>
      </c>
      <c r="J852" s="2">
        <v>15.5</v>
      </c>
      <c r="M852" s="2">
        <f t="shared" si="44"/>
        <v>0</v>
      </c>
    </row>
    <row r="853" ht="15.75" customHeight="1">
      <c r="A853" s="2">
        <v>852.0</v>
      </c>
      <c r="B853" s="2">
        <v>2016.0</v>
      </c>
      <c r="C853" s="2">
        <v>8.0</v>
      </c>
      <c r="D853" s="2">
        <v>1.0</v>
      </c>
      <c r="E853" s="2">
        <v>9.0</v>
      </c>
      <c r="F853" s="2" t="s">
        <v>16</v>
      </c>
      <c r="G853" s="2" t="s">
        <v>40</v>
      </c>
      <c r="H853" s="2">
        <v>6.83</v>
      </c>
      <c r="I853" s="2">
        <v>6.4</v>
      </c>
      <c r="J853" s="2">
        <v>13.23</v>
      </c>
      <c r="M853" s="2">
        <f t="shared" si="44"/>
        <v>0</v>
      </c>
    </row>
    <row r="854" ht="15.75" customHeight="1">
      <c r="A854" s="2">
        <v>853.0</v>
      </c>
      <c r="B854" s="2">
        <v>2016.0</v>
      </c>
      <c r="C854" s="2">
        <v>8.0</v>
      </c>
      <c r="D854" s="2">
        <v>1.0</v>
      </c>
      <c r="E854" s="2">
        <v>9.0</v>
      </c>
      <c r="F854" s="2" t="s">
        <v>16</v>
      </c>
      <c r="G854" s="2" t="s">
        <v>17</v>
      </c>
      <c r="H854" s="2">
        <v>3.67</v>
      </c>
      <c r="I854" s="2">
        <v>7.53</v>
      </c>
      <c r="J854" s="2">
        <v>11.2</v>
      </c>
      <c r="M854" s="2">
        <f t="shared" si="44"/>
        <v>0</v>
      </c>
    </row>
    <row r="855" ht="15.75" customHeight="1">
      <c r="A855" s="2">
        <v>854.0</v>
      </c>
      <c r="B855" s="2">
        <v>2016.0</v>
      </c>
      <c r="C855" s="2">
        <v>8.0</v>
      </c>
      <c r="D855" s="2">
        <v>1.0</v>
      </c>
      <c r="E855" s="2">
        <v>10.0</v>
      </c>
      <c r="F855" s="2" t="s">
        <v>16</v>
      </c>
      <c r="G855" s="2" t="s">
        <v>39</v>
      </c>
      <c r="H855" s="2">
        <v>9.1</v>
      </c>
      <c r="I855" s="2">
        <v>9.57</v>
      </c>
      <c r="J855" s="2">
        <v>18.67</v>
      </c>
      <c r="M855" s="2">
        <f t="shared" si="44"/>
        <v>0</v>
      </c>
    </row>
    <row r="856" ht="15.75" customHeight="1">
      <c r="A856" s="2">
        <v>855.0</v>
      </c>
      <c r="B856" s="2">
        <v>2016.0</v>
      </c>
      <c r="C856" s="2">
        <v>8.0</v>
      </c>
      <c r="D856" s="2">
        <v>1.0</v>
      </c>
      <c r="E856" s="2">
        <v>10.0</v>
      </c>
      <c r="F856" s="2" t="s">
        <v>16</v>
      </c>
      <c r="G856" s="2" t="s">
        <v>41</v>
      </c>
      <c r="H856" s="2">
        <v>7.83</v>
      </c>
      <c r="I856" s="2">
        <v>6.13</v>
      </c>
      <c r="J856" s="2">
        <v>13.96</v>
      </c>
      <c r="M856" s="2">
        <f t="shared" si="44"/>
        <v>0</v>
      </c>
    </row>
    <row r="857" ht="15.75" customHeight="1">
      <c r="A857" s="2">
        <v>856.0</v>
      </c>
      <c r="B857" s="2">
        <v>2016.0</v>
      </c>
      <c r="C857" s="2">
        <v>8.0</v>
      </c>
      <c r="D857" s="2">
        <v>1.0</v>
      </c>
      <c r="E857" s="2">
        <v>10.0</v>
      </c>
      <c r="F857" s="2" t="s">
        <v>16</v>
      </c>
      <c r="G857" s="2" t="s">
        <v>35</v>
      </c>
      <c r="H857" s="2">
        <v>6.1</v>
      </c>
      <c r="I857" s="2">
        <v>7.83</v>
      </c>
      <c r="J857" s="2">
        <v>13.93</v>
      </c>
      <c r="M857" s="2">
        <f t="shared" si="44"/>
        <v>0</v>
      </c>
    </row>
    <row r="858" ht="15.75" customHeight="1">
      <c r="A858" s="2">
        <v>857.0</v>
      </c>
      <c r="B858" s="2">
        <v>2016.0</v>
      </c>
      <c r="C858" s="2">
        <v>8.0</v>
      </c>
      <c r="D858" s="2">
        <v>1.0</v>
      </c>
      <c r="E858" s="2">
        <v>11.0</v>
      </c>
      <c r="F858" s="2" t="s">
        <v>16</v>
      </c>
      <c r="G858" s="2" t="s">
        <v>36</v>
      </c>
      <c r="H858" s="2">
        <v>5.6</v>
      </c>
      <c r="I858" s="2">
        <v>5.77</v>
      </c>
      <c r="J858" s="2">
        <v>11.37</v>
      </c>
      <c r="M858" s="2">
        <f t="shared" si="44"/>
        <v>0</v>
      </c>
    </row>
    <row r="859" ht="15.75" customHeight="1">
      <c r="A859" s="2">
        <v>858.0</v>
      </c>
      <c r="B859" s="2">
        <v>2016.0</v>
      </c>
      <c r="C859" s="2">
        <v>8.0</v>
      </c>
      <c r="D859" s="2">
        <v>1.0</v>
      </c>
      <c r="E859" s="2">
        <v>11.0</v>
      </c>
      <c r="F859" s="2" t="s">
        <v>16</v>
      </c>
      <c r="G859" s="2" t="s">
        <v>45</v>
      </c>
      <c r="H859" s="2">
        <v>1.0</v>
      </c>
      <c r="I859" s="2">
        <v>4.67</v>
      </c>
      <c r="J859" s="2">
        <v>5.67</v>
      </c>
      <c r="M859" s="2">
        <f t="shared" si="44"/>
        <v>0</v>
      </c>
    </row>
    <row r="860" ht="15.75" customHeight="1">
      <c r="A860" s="2">
        <v>859.0</v>
      </c>
      <c r="B860" s="2">
        <v>2016.0</v>
      </c>
      <c r="C860" s="2">
        <v>8.0</v>
      </c>
      <c r="D860" s="2">
        <v>1.0</v>
      </c>
      <c r="E860" s="2">
        <v>11.0</v>
      </c>
      <c r="F860" s="2" t="s">
        <v>16</v>
      </c>
      <c r="G860" s="2" t="s">
        <v>32</v>
      </c>
      <c r="H860" s="2">
        <v>0.83</v>
      </c>
      <c r="I860" s="2">
        <v>2.6</v>
      </c>
      <c r="J860" s="2">
        <v>3.43</v>
      </c>
      <c r="M860" s="2">
        <f t="shared" si="44"/>
        <v>0</v>
      </c>
    </row>
    <row r="861" ht="15.75" customHeight="1">
      <c r="A861" s="2">
        <v>860.0</v>
      </c>
      <c r="B861" s="2">
        <v>2016.0</v>
      </c>
      <c r="C861" s="2">
        <v>8.0</v>
      </c>
      <c r="D861" s="2">
        <v>1.0</v>
      </c>
      <c r="E861" s="2">
        <v>12.0</v>
      </c>
      <c r="F861" s="2" t="s">
        <v>16</v>
      </c>
      <c r="G861" s="2" t="s">
        <v>27</v>
      </c>
      <c r="H861" s="2">
        <v>7.33</v>
      </c>
      <c r="I861" s="2">
        <v>5.7</v>
      </c>
      <c r="J861" s="2">
        <v>13.03</v>
      </c>
      <c r="M861" s="2">
        <f t="shared" si="44"/>
        <v>0</v>
      </c>
    </row>
    <row r="862" ht="15.75" customHeight="1">
      <c r="A862" s="2">
        <v>861.0</v>
      </c>
      <c r="B862" s="2">
        <v>2016.0</v>
      </c>
      <c r="C862" s="2">
        <v>8.0</v>
      </c>
      <c r="D862" s="2">
        <v>1.0</v>
      </c>
      <c r="E862" s="2">
        <v>12.0</v>
      </c>
      <c r="F862" s="2" t="s">
        <v>16</v>
      </c>
      <c r="G862" s="2" t="s">
        <v>76</v>
      </c>
      <c r="H862" s="2">
        <v>6.53</v>
      </c>
      <c r="I862" s="2">
        <v>6.27</v>
      </c>
      <c r="J862" s="2">
        <v>12.8</v>
      </c>
      <c r="M862" s="2">
        <f t="shared" si="44"/>
        <v>0</v>
      </c>
    </row>
    <row r="863" ht="15.75" customHeight="1">
      <c r="A863" s="2">
        <v>862.0</v>
      </c>
      <c r="B863" s="2">
        <v>2016.0</v>
      </c>
      <c r="C863" s="2">
        <v>8.0</v>
      </c>
      <c r="D863" s="2">
        <v>1.0</v>
      </c>
      <c r="E863" s="2">
        <v>12.0</v>
      </c>
      <c r="F863" s="2" t="s">
        <v>16</v>
      </c>
      <c r="G863" s="2" t="s">
        <v>38</v>
      </c>
      <c r="H863" s="2">
        <v>8.0</v>
      </c>
      <c r="I863" s="2">
        <v>4.17</v>
      </c>
      <c r="J863" s="2">
        <v>12.17</v>
      </c>
      <c r="M863" s="2">
        <f t="shared" si="44"/>
        <v>0</v>
      </c>
    </row>
    <row r="864" ht="15.75" customHeight="1">
      <c r="A864" s="2">
        <v>863.0</v>
      </c>
      <c r="B864" s="2">
        <v>2016.0</v>
      </c>
      <c r="C864" s="2">
        <v>8.0</v>
      </c>
      <c r="D864" s="2">
        <v>2.0</v>
      </c>
      <c r="E864" s="2">
        <v>1.0</v>
      </c>
      <c r="F864" s="2" t="s">
        <v>16</v>
      </c>
      <c r="G864" s="2" t="s">
        <v>91</v>
      </c>
      <c r="H864" s="2">
        <v>6.87</v>
      </c>
      <c r="I864" s="2">
        <v>6.93</v>
      </c>
      <c r="J864" s="2">
        <v>13.8</v>
      </c>
      <c r="M864" s="2">
        <f t="shared" si="44"/>
        <v>0</v>
      </c>
    </row>
    <row r="865" ht="15.75" customHeight="1">
      <c r="A865" s="2">
        <v>864.0</v>
      </c>
      <c r="B865" s="2">
        <v>2016.0</v>
      </c>
      <c r="C865" s="2">
        <v>8.0</v>
      </c>
      <c r="D865" s="2">
        <v>2.0</v>
      </c>
      <c r="E865" s="2">
        <v>1.0</v>
      </c>
      <c r="F865" s="2" t="s">
        <v>16</v>
      </c>
      <c r="G865" s="2" t="s">
        <v>34</v>
      </c>
      <c r="H865" s="2">
        <v>6.93</v>
      </c>
      <c r="I865" s="2">
        <v>6.63</v>
      </c>
      <c r="J865" s="2">
        <v>13.56</v>
      </c>
      <c r="M865" s="2">
        <f t="shared" si="44"/>
        <v>0</v>
      </c>
    </row>
    <row r="866" ht="15.75" customHeight="1">
      <c r="A866" s="2">
        <v>865.0</v>
      </c>
      <c r="B866" s="2">
        <v>2016.0</v>
      </c>
      <c r="C866" s="2">
        <v>8.0</v>
      </c>
      <c r="D866" s="2">
        <v>2.0</v>
      </c>
      <c r="E866" s="2">
        <v>2.0</v>
      </c>
      <c r="F866" s="2" t="s">
        <v>16</v>
      </c>
      <c r="G866" s="2" t="s">
        <v>58</v>
      </c>
      <c r="H866" s="2">
        <v>7.27</v>
      </c>
      <c r="I866" s="2">
        <v>7.6</v>
      </c>
      <c r="J866" s="2">
        <v>14.87</v>
      </c>
      <c r="M866" s="2">
        <f t="shared" si="44"/>
        <v>0</v>
      </c>
    </row>
    <row r="867" ht="15.75" customHeight="1">
      <c r="A867" s="2">
        <v>866.0</v>
      </c>
      <c r="B867" s="2">
        <v>2016.0</v>
      </c>
      <c r="C867" s="2">
        <v>8.0</v>
      </c>
      <c r="D867" s="2">
        <v>2.0</v>
      </c>
      <c r="E867" s="2">
        <v>2.0</v>
      </c>
      <c r="F867" s="2" t="s">
        <v>16</v>
      </c>
      <c r="G867" s="2" t="s">
        <v>31</v>
      </c>
      <c r="H867" s="2">
        <v>7.0</v>
      </c>
      <c r="I867" s="2">
        <v>7.83</v>
      </c>
      <c r="J867" s="2">
        <v>14.83</v>
      </c>
      <c r="M867" s="2">
        <f t="shared" si="44"/>
        <v>0</v>
      </c>
    </row>
    <row r="868" ht="15.75" customHeight="1">
      <c r="A868" s="2">
        <v>867.0</v>
      </c>
      <c r="B868" s="2">
        <v>2016.0</v>
      </c>
      <c r="C868" s="2">
        <v>8.0</v>
      </c>
      <c r="D868" s="2">
        <v>2.0</v>
      </c>
      <c r="E868" s="2">
        <v>3.0</v>
      </c>
      <c r="F868" s="2" t="s">
        <v>16</v>
      </c>
      <c r="G868" s="2" t="s">
        <v>60</v>
      </c>
      <c r="H868" s="2">
        <v>8.0</v>
      </c>
      <c r="I868" s="2">
        <v>6.77</v>
      </c>
      <c r="J868" s="2">
        <v>14.77</v>
      </c>
      <c r="M868" s="2">
        <f t="shared" si="44"/>
        <v>0</v>
      </c>
    </row>
    <row r="869" ht="15.75" customHeight="1">
      <c r="A869" s="2">
        <v>868.0</v>
      </c>
      <c r="B869" s="2">
        <v>2016.0</v>
      </c>
      <c r="C869" s="2">
        <v>8.0</v>
      </c>
      <c r="D869" s="2">
        <v>2.0</v>
      </c>
      <c r="E869" s="2">
        <v>3.0</v>
      </c>
      <c r="F869" s="2" t="s">
        <v>16</v>
      </c>
      <c r="G869" s="2" t="s">
        <v>42</v>
      </c>
      <c r="H869" s="2">
        <v>6.0</v>
      </c>
      <c r="I869" s="2">
        <v>4.53</v>
      </c>
      <c r="J869" s="2">
        <v>10.53</v>
      </c>
      <c r="M869" s="2">
        <f t="shared" si="44"/>
        <v>0</v>
      </c>
    </row>
    <row r="870" ht="15.75" customHeight="1">
      <c r="A870" s="2">
        <v>869.0</v>
      </c>
      <c r="B870" s="2">
        <v>2016.0</v>
      </c>
      <c r="C870" s="2">
        <v>8.0</v>
      </c>
      <c r="D870" s="2">
        <v>2.0</v>
      </c>
      <c r="E870" s="2">
        <v>4.0</v>
      </c>
      <c r="F870" s="2" t="s">
        <v>16</v>
      </c>
      <c r="G870" s="2" t="s">
        <v>37</v>
      </c>
      <c r="H870" s="2">
        <v>7.5</v>
      </c>
      <c r="I870" s="2">
        <v>8.3</v>
      </c>
      <c r="J870" s="2">
        <v>15.8</v>
      </c>
      <c r="M870" s="2">
        <f t="shared" si="44"/>
        <v>0</v>
      </c>
    </row>
    <row r="871" ht="15.75" customHeight="1">
      <c r="A871" s="2">
        <v>870.0</v>
      </c>
      <c r="B871" s="2">
        <v>2016.0</v>
      </c>
      <c r="C871" s="2">
        <v>8.0</v>
      </c>
      <c r="D871" s="2">
        <v>2.0</v>
      </c>
      <c r="E871" s="2">
        <v>4.0</v>
      </c>
      <c r="F871" s="2" t="s">
        <v>16</v>
      </c>
      <c r="G871" s="2" t="s">
        <v>18</v>
      </c>
      <c r="H871" s="2">
        <v>6.93</v>
      </c>
      <c r="I871" s="2">
        <v>8.27</v>
      </c>
      <c r="J871" s="2">
        <v>15.2</v>
      </c>
      <c r="M871" s="2">
        <f t="shared" si="44"/>
        <v>0</v>
      </c>
    </row>
    <row r="872" ht="15.75" customHeight="1">
      <c r="A872" s="2">
        <v>871.0</v>
      </c>
      <c r="B872" s="2">
        <v>2016.0</v>
      </c>
      <c r="C872" s="2">
        <v>8.0</v>
      </c>
      <c r="D872" s="2">
        <v>2.0</v>
      </c>
      <c r="E872" s="2">
        <v>5.0</v>
      </c>
      <c r="F872" s="2" t="s">
        <v>16</v>
      </c>
      <c r="G872" s="2" t="s">
        <v>17</v>
      </c>
      <c r="H872" s="2">
        <v>7.5</v>
      </c>
      <c r="I872" s="2">
        <v>8.6</v>
      </c>
      <c r="J872" s="2">
        <v>16.1</v>
      </c>
      <c r="M872" s="2">
        <f t="shared" si="44"/>
        <v>0</v>
      </c>
    </row>
    <row r="873" ht="15.75" customHeight="1">
      <c r="A873" s="2">
        <v>872.0</v>
      </c>
      <c r="B873" s="2">
        <v>2016.0</v>
      </c>
      <c r="C873" s="2">
        <v>8.0</v>
      </c>
      <c r="D873" s="2">
        <v>2.0</v>
      </c>
      <c r="E873" s="2">
        <v>5.0</v>
      </c>
      <c r="F873" s="2" t="s">
        <v>16</v>
      </c>
      <c r="G873" s="2" t="s">
        <v>25</v>
      </c>
      <c r="H873" s="2">
        <v>6.2</v>
      </c>
      <c r="I873" s="2">
        <v>5.77</v>
      </c>
      <c r="J873" s="2">
        <v>11.97</v>
      </c>
      <c r="M873" s="2">
        <f t="shared" si="44"/>
        <v>0</v>
      </c>
    </row>
    <row r="874" ht="15.75" customHeight="1">
      <c r="A874" s="2">
        <v>873.0</v>
      </c>
      <c r="B874" s="2">
        <v>2016.0</v>
      </c>
      <c r="C874" s="2">
        <v>8.0</v>
      </c>
      <c r="D874" s="2">
        <v>2.0</v>
      </c>
      <c r="E874" s="2">
        <v>6.0</v>
      </c>
      <c r="F874" s="2" t="s">
        <v>16</v>
      </c>
      <c r="G874" s="2" t="s">
        <v>41</v>
      </c>
      <c r="H874" s="2">
        <v>8.83</v>
      </c>
      <c r="I874" s="2">
        <v>9.77</v>
      </c>
      <c r="J874" s="2">
        <v>18.6</v>
      </c>
      <c r="M874" s="2">
        <f t="shared" si="44"/>
        <v>0</v>
      </c>
    </row>
    <row r="875" ht="15.75" customHeight="1">
      <c r="A875" s="2">
        <v>874.0</v>
      </c>
      <c r="B875" s="2">
        <v>2016.0</v>
      </c>
      <c r="C875" s="2">
        <v>8.0</v>
      </c>
      <c r="D875" s="2">
        <v>2.0</v>
      </c>
      <c r="E875" s="2">
        <v>6.0</v>
      </c>
      <c r="F875" s="2" t="s">
        <v>16</v>
      </c>
      <c r="G875" s="2" t="s">
        <v>44</v>
      </c>
      <c r="H875" s="2">
        <v>6.83</v>
      </c>
      <c r="I875" s="2">
        <v>7.43</v>
      </c>
      <c r="J875" s="2">
        <v>14.26</v>
      </c>
      <c r="M875" s="2">
        <f t="shared" si="44"/>
        <v>0</v>
      </c>
    </row>
    <row r="876" ht="15.75" customHeight="1">
      <c r="A876" s="2">
        <v>875.0</v>
      </c>
      <c r="B876" s="2">
        <v>2016.0</v>
      </c>
      <c r="C876" s="2">
        <v>8.0</v>
      </c>
      <c r="D876" s="2">
        <v>2.0</v>
      </c>
      <c r="E876" s="2">
        <v>7.0</v>
      </c>
      <c r="F876" s="2" t="s">
        <v>16</v>
      </c>
      <c r="G876" s="2" t="s">
        <v>32</v>
      </c>
      <c r="H876" s="2">
        <v>9.17</v>
      </c>
      <c r="I876" s="2">
        <v>7.4</v>
      </c>
      <c r="J876" s="2">
        <v>16.57</v>
      </c>
      <c r="M876" s="2">
        <f t="shared" si="44"/>
        <v>0</v>
      </c>
    </row>
    <row r="877" ht="15.75" customHeight="1">
      <c r="A877" s="2">
        <v>876.0</v>
      </c>
      <c r="B877" s="2">
        <v>2016.0</v>
      </c>
      <c r="C877" s="2">
        <v>8.0</v>
      </c>
      <c r="D877" s="2">
        <v>2.0</v>
      </c>
      <c r="E877" s="2">
        <v>7.0</v>
      </c>
      <c r="F877" s="2" t="s">
        <v>16</v>
      </c>
      <c r="G877" s="2" t="s">
        <v>50</v>
      </c>
      <c r="H877" s="2">
        <v>8.17</v>
      </c>
      <c r="I877" s="2">
        <v>6.87</v>
      </c>
      <c r="J877" s="2">
        <v>15.04</v>
      </c>
      <c r="M877" s="2">
        <f t="shared" si="44"/>
        <v>0</v>
      </c>
    </row>
    <row r="878" ht="15.75" customHeight="1">
      <c r="A878" s="2">
        <v>877.0</v>
      </c>
      <c r="B878" s="2">
        <v>2016.0</v>
      </c>
      <c r="C878" s="2">
        <v>8.0</v>
      </c>
      <c r="D878" s="2">
        <v>2.0</v>
      </c>
      <c r="E878" s="2">
        <v>8.0</v>
      </c>
      <c r="F878" s="2" t="s">
        <v>16</v>
      </c>
      <c r="G878" s="2" t="s">
        <v>35</v>
      </c>
      <c r="H878" s="2">
        <v>7.2</v>
      </c>
      <c r="I878" s="2">
        <v>7.5</v>
      </c>
      <c r="J878" s="2">
        <v>14.7</v>
      </c>
      <c r="M878" s="2">
        <f t="shared" si="44"/>
        <v>0</v>
      </c>
    </row>
    <row r="879" ht="15.75" customHeight="1">
      <c r="A879" s="2">
        <v>878.0</v>
      </c>
      <c r="B879" s="2">
        <v>2016.0</v>
      </c>
      <c r="C879" s="2">
        <v>8.0</v>
      </c>
      <c r="D879" s="2">
        <v>2.0</v>
      </c>
      <c r="E879" s="2">
        <v>8.0</v>
      </c>
      <c r="F879" s="2" t="s">
        <v>16</v>
      </c>
      <c r="G879" s="2" t="s">
        <v>38</v>
      </c>
      <c r="H879" s="2">
        <v>6.83</v>
      </c>
      <c r="I879" s="2">
        <v>5.9</v>
      </c>
      <c r="J879" s="2">
        <v>12.73</v>
      </c>
      <c r="M879" s="2">
        <f t="shared" si="44"/>
        <v>0</v>
      </c>
    </row>
    <row r="880" ht="15.75" customHeight="1">
      <c r="A880" s="2">
        <v>879.0</v>
      </c>
      <c r="B880" s="2">
        <v>2016.0</v>
      </c>
      <c r="C880" s="2">
        <v>8.0</v>
      </c>
      <c r="D880" s="2">
        <v>2.0</v>
      </c>
      <c r="E880" s="2">
        <v>9.0</v>
      </c>
      <c r="F880" s="2" t="s">
        <v>16</v>
      </c>
      <c r="G880" s="2" t="s">
        <v>45</v>
      </c>
      <c r="H880" s="2">
        <v>6.67</v>
      </c>
      <c r="I880" s="2">
        <v>6.5</v>
      </c>
      <c r="J880" s="2">
        <v>13.17</v>
      </c>
      <c r="M880" s="2">
        <f t="shared" si="44"/>
        <v>0</v>
      </c>
    </row>
    <row r="881" ht="15.75" customHeight="1">
      <c r="A881" s="2">
        <v>880.0</v>
      </c>
      <c r="B881" s="2">
        <v>2016.0</v>
      </c>
      <c r="C881" s="2">
        <v>8.0</v>
      </c>
      <c r="D881" s="2">
        <v>2.0</v>
      </c>
      <c r="E881" s="2">
        <v>9.0</v>
      </c>
      <c r="F881" s="2" t="s">
        <v>16</v>
      </c>
      <c r="G881" s="2" t="s">
        <v>76</v>
      </c>
      <c r="H881" s="2">
        <v>4.87</v>
      </c>
      <c r="I881" s="2">
        <v>5.2</v>
      </c>
      <c r="J881" s="2">
        <v>10.07</v>
      </c>
      <c r="M881" s="2">
        <f t="shared" si="44"/>
        <v>0</v>
      </c>
    </row>
    <row r="882" ht="15.75" customHeight="1">
      <c r="A882" s="2">
        <v>881.0</v>
      </c>
      <c r="B882" s="2">
        <v>2016.0</v>
      </c>
      <c r="C882" s="2">
        <v>8.0</v>
      </c>
      <c r="D882" s="2">
        <v>2.0</v>
      </c>
      <c r="E882" s="2">
        <v>10.0</v>
      </c>
      <c r="F882" s="2" t="s">
        <v>16</v>
      </c>
      <c r="G882" s="2" t="s">
        <v>40</v>
      </c>
      <c r="H882" s="2">
        <v>7.83</v>
      </c>
      <c r="I882" s="2">
        <v>5.93</v>
      </c>
      <c r="J882" s="2">
        <v>13.76</v>
      </c>
      <c r="M882" s="2">
        <f t="shared" si="44"/>
        <v>0</v>
      </c>
    </row>
    <row r="883" ht="15.75" customHeight="1">
      <c r="A883" s="2">
        <v>882.0</v>
      </c>
      <c r="B883" s="2">
        <v>2016.0</v>
      </c>
      <c r="C883" s="2">
        <v>8.0</v>
      </c>
      <c r="D883" s="2">
        <v>2.0</v>
      </c>
      <c r="E883" s="2">
        <v>10.0</v>
      </c>
      <c r="F883" s="2" t="s">
        <v>16</v>
      </c>
      <c r="G883" s="2" t="s">
        <v>51</v>
      </c>
      <c r="H883" s="2">
        <v>6.83</v>
      </c>
      <c r="I883" s="2">
        <v>4.07</v>
      </c>
      <c r="J883" s="2">
        <v>10.9</v>
      </c>
      <c r="M883" s="2">
        <f t="shared" si="44"/>
        <v>0</v>
      </c>
    </row>
    <row r="884" ht="15.75" customHeight="1">
      <c r="A884" s="2">
        <v>883.0</v>
      </c>
      <c r="B884" s="2">
        <v>2016.0</v>
      </c>
      <c r="C884" s="2">
        <v>8.0</v>
      </c>
      <c r="D884" s="2">
        <v>2.0</v>
      </c>
      <c r="E884" s="2">
        <v>11.0</v>
      </c>
      <c r="F884" s="2" t="s">
        <v>16</v>
      </c>
      <c r="G884" s="2" t="s">
        <v>52</v>
      </c>
      <c r="H884" s="2">
        <v>8.17</v>
      </c>
      <c r="I884" s="2">
        <v>5.0</v>
      </c>
      <c r="J884" s="2">
        <v>13.17</v>
      </c>
      <c r="M884" s="2">
        <f t="shared" si="44"/>
        <v>0</v>
      </c>
    </row>
    <row r="885" ht="15.75" customHeight="1">
      <c r="A885" s="2">
        <v>884.0</v>
      </c>
      <c r="B885" s="2">
        <v>2016.0</v>
      </c>
      <c r="C885" s="2">
        <v>8.0</v>
      </c>
      <c r="D885" s="2">
        <v>2.0</v>
      </c>
      <c r="E885" s="2">
        <v>11.0</v>
      </c>
      <c r="F885" s="2" t="s">
        <v>16</v>
      </c>
      <c r="G885" s="2" t="s">
        <v>56</v>
      </c>
      <c r="H885" s="2">
        <v>5.83</v>
      </c>
      <c r="I885" s="2">
        <v>6.77</v>
      </c>
      <c r="J885" s="2">
        <v>12.6</v>
      </c>
      <c r="M885" s="2">
        <f t="shared" si="44"/>
        <v>1</v>
      </c>
    </row>
    <row r="886" ht="15.75" customHeight="1">
      <c r="A886" s="2">
        <v>885.0</v>
      </c>
      <c r="B886" s="2">
        <v>2016.0</v>
      </c>
      <c r="C886" s="2">
        <v>8.0</v>
      </c>
      <c r="D886" s="2">
        <v>2.0</v>
      </c>
      <c r="E886" s="2">
        <v>12.0</v>
      </c>
      <c r="F886" s="2" t="s">
        <v>16</v>
      </c>
      <c r="G886" s="2" t="s">
        <v>55</v>
      </c>
      <c r="H886" s="2">
        <v>8.33</v>
      </c>
      <c r="I886" s="2">
        <v>7.0</v>
      </c>
      <c r="J886" s="2">
        <v>15.33</v>
      </c>
      <c r="M886" s="2">
        <f t="shared" si="44"/>
        <v>0</v>
      </c>
    </row>
    <row r="887" ht="15.75" customHeight="1">
      <c r="A887" s="2">
        <v>886.0</v>
      </c>
      <c r="B887" s="2">
        <v>2016.0</v>
      </c>
      <c r="C887" s="2">
        <v>8.0</v>
      </c>
      <c r="D887" s="2">
        <v>2.0</v>
      </c>
      <c r="E887" s="2">
        <v>12.0</v>
      </c>
      <c r="F887" s="2" t="s">
        <v>16</v>
      </c>
      <c r="G887" s="2" t="s">
        <v>29</v>
      </c>
      <c r="H887" s="2">
        <v>5.5</v>
      </c>
      <c r="I887" s="2">
        <v>8.1</v>
      </c>
      <c r="J887" s="2">
        <v>13.6</v>
      </c>
      <c r="M887" s="2">
        <f t="shared" si="44"/>
        <v>0</v>
      </c>
    </row>
    <row r="888" ht="15.75" customHeight="1">
      <c r="A888" s="2">
        <v>887.0</v>
      </c>
      <c r="B888" s="2">
        <v>2016.0</v>
      </c>
      <c r="C888" s="2">
        <v>8.0</v>
      </c>
      <c r="D888" s="2">
        <v>3.0</v>
      </c>
      <c r="E888" s="2">
        <v>1.0</v>
      </c>
      <c r="F888" s="2" t="s">
        <v>16</v>
      </c>
      <c r="G888" s="2" t="s">
        <v>28</v>
      </c>
      <c r="H888" s="2">
        <v>4.67</v>
      </c>
      <c r="I888" s="2">
        <v>5.6</v>
      </c>
      <c r="J888" s="2">
        <v>10.27</v>
      </c>
      <c r="M888" s="2">
        <f t="shared" si="44"/>
        <v>0</v>
      </c>
    </row>
    <row r="889" ht="15.75" customHeight="1">
      <c r="A889" s="2">
        <v>888.0</v>
      </c>
      <c r="B889" s="2">
        <v>2016.0</v>
      </c>
      <c r="C889" s="2">
        <v>8.0</v>
      </c>
      <c r="D889" s="2">
        <v>3.0</v>
      </c>
      <c r="E889" s="2">
        <v>1.0</v>
      </c>
      <c r="F889" s="2" t="s">
        <v>16</v>
      </c>
      <c r="G889" s="2" t="s">
        <v>60</v>
      </c>
      <c r="H889" s="2">
        <v>6.33</v>
      </c>
      <c r="I889" s="2">
        <v>3.5</v>
      </c>
      <c r="J889" s="2">
        <v>9.83</v>
      </c>
      <c r="M889" s="2">
        <f t="shared" si="44"/>
        <v>0</v>
      </c>
    </row>
    <row r="890" ht="15.75" customHeight="1">
      <c r="A890" s="2">
        <v>889.0</v>
      </c>
      <c r="B890" s="2">
        <v>2016.0</v>
      </c>
      <c r="C890" s="2">
        <v>8.0</v>
      </c>
      <c r="D890" s="2">
        <v>3.0</v>
      </c>
      <c r="E890" s="2">
        <v>2.0</v>
      </c>
      <c r="F890" s="2" t="s">
        <v>16</v>
      </c>
      <c r="G890" s="2" t="s">
        <v>27</v>
      </c>
      <c r="H890" s="2">
        <v>5.83</v>
      </c>
      <c r="I890" s="2">
        <v>7.0</v>
      </c>
      <c r="J890" s="2">
        <v>12.83</v>
      </c>
      <c r="M890" s="2">
        <f t="shared" si="44"/>
        <v>0</v>
      </c>
    </row>
    <row r="891" ht="15.75" customHeight="1">
      <c r="A891" s="2">
        <v>890.0</v>
      </c>
      <c r="B891" s="2">
        <v>2016.0</v>
      </c>
      <c r="C891" s="2">
        <v>8.0</v>
      </c>
      <c r="D891" s="2">
        <v>3.0</v>
      </c>
      <c r="E891" s="2">
        <v>2.0</v>
      </c>
      <c r="F891" s="2" t="s">
        <v>16</v>
      </c>
      <c r="G891" s="2" t="s">
        <v>55</v>
      </c>
      <c r="H891" s="2">
        <v>5.47</v>
      </c>
      <c r="I891" s="2">
        <v>5.7</v>
      </c>
      <c r="J891" s="2">
        <v>11.17</v>
      </c>
      <c r="M891" s="2">
        <f t="shared" si="44"/>
        <v>0</v>
      </c>
    </row>
    <row r="892" ht="15.75" customHeight="1">
      <c r="A892" s="2">
        <v>891.0</v>
      </c>
      <c r="B892" s="2">
        <v>2016.0</v>
      </c>
      <c r="C892" s="2">
        <v>8.0</v>
      </c>
      <c r="D892" s="2">
        <v>3.0</v>
      </c>
      <c r="E892" s="2">
        <v>3.0</v>
      </c>
      <c r="F892" s="2" t="s">
        <v>16</v>
      </c>
      <c r="G892" s="2" t="s">
        <v>37</v>
      </c>
      <c r="H892" s="2">
        <v>8.0</v>
      </c>
      <c r="I892" s="2">
        <v>8.27</v>
      </c>
      <c r="J892" s="2">
        <v>16.27</v>
      </c>
      <c r="M892" s="2">
        <f t="shared" si="44"/>
        <v>0</v>
      </c>
    </row>
    <row r="893" ht="15.75" customHeight="1">
      <c r="A893" s="2">
        <v>892.0</v>
      </c>
      <c r="B893" s="2">
        <v>2016.0</v>
      </c>
      <c r="C893" s="2">
        <v>8.0</v>
      </c>
      <c r="D893" s="2">
        <v>3.0</v>
      </c>
      <c r="E893" s="2">
        <v>3.0</v>
      </c>
      <c r="F893" s="2" t="s">
        <v>16</v>
      </c>
      <c r="G893" s="2" t="s">
        <v>68</v>
      </c>
      <c r="H893" s="2">
        <v>4.67</v>
      </c>
      <c r="I893" s="2">
        <v>4.67</v>
      </c>
      <c r="J893" s="2">
        <v>9.34</v>
      </c>
      <c r="M893" s="2">
        <f t="shared" si="44"/>
        <v>0</v>
      </c>
    </row>
    <row r="894" ht="15.75" customHeight="1">
      <c r="A894" s="2">
        <v>893.0</v>
      </c>
      <c r="B894" s="2">
        <v>2016.0</v>
      </c>
      <c r="C894" s="2">
        <v>8.0</v>
      </c>
      <c r="D894" s="2">
        <v>3.0</v>
      </c>
      <c r="E894" s="2">
        <v>4.0</v>
      </c>
      <c r="F894" s="2" t="s">
        <v>16</v>
      </c>
      <c r="G894" s="2" t="s">
        <v>32</v>
      </c>
      <c r="H894" s="2">
        <v>8.17</v>
      </c>
      <c r="I894" s="2">
        <v>7.53</v>
      </c>
      <c r="J894" s="2">
        <v>15.7</v>
      </c>
      <c r="M894" s="2">
        <f t="shared" si="44"/>
        <v>0</v>
      </c>
    </row>
    <row r="895" ht="15.75" customHeight="1">
      <c r="A895" s="2">
        <v>894.0</v>
      </c>
      <c r="B895" s="2">
        <v>2016.0</v>
      </c>
      <c r="C895" s="2">
        <v>8.0</v>
      </c>
      <c r="D895" s="2">
        <v>3.0</v>
      </c>
      <c r="E895" s="2">
        <v>4.0</v>
      </c>
      <c r="F895" s="2" t="s">
        <v>16</v>
      </c>
      <c r="G895" s="2" t="s">
        <v>52</v>
      </c>
      <c r="H895" s="2">
        <v>5.0</v>
      </c>
      <c r="I895" s="2">
        <v>5.5</v>
      </c>
      <c r="J895" s="2">
        <v>10.5</v>
      </c>
      <c r="M895" s="2">
        <f t="shared" si="44"/>
        <v>0</v>
      </c>
    </row>
    <row r="896" ht="15.75" customHeight="1">
      <c r="A896" s="2">
        <v>895.0</v>
      </c>
      <c r="B896" s="2">
        <v>2016.0</v>
      </c>
      <c r="C896" s="2">
        <v>8.0</v>
      </c>
      <c r="D896" s="2">
        <v>3.0</v>
      </c>
      <c r="E896" s="2">
        <v>5.0</v>
      </c>
      <c r="F896" s="2" t="s">
        <v>16</v>
      </c>
      <c r="G896" s="2" t="s">
        <v>33</v>
      </c>
      <c r="H896" s="2">
        <v>9.1</v>
      </c>
      <c r="I896" s="2">
        <v>9.0</v>
      </c>
      <c r="J896" s="2">
        <v>18.1</v>
      </c>
      <c r="M896" s="2">
        <f t="shared" si="44"/>
        <v>0</v>
      </c>
    </row>
    <row r="897" ht="15.75" customHeight="1">
      <c r="A897" s="2">
        <v>896.0</v>
      </c>
      <c r="B897" s="2">
        <v>2016.0</v>
      </c>
      <c r="C897" s="2">
        <v>8.0</v>
      </c>
      <c r="D897" s="2">
        <v>3.0</v>
      </c>
      <c r="E897" s="2">
        <v>5.0</v>
      </c>
      <c r="F897" s="2" t="s">
        <v>16</v>
      </c>
      <c r="G897" s="2" t="s">
        <v>40</v>
      </c>
      <c r="H897" s="2">
        <v>4.33</v>
      </c>
      <c r="I897" s="2">
        <v>6.07</v>
      </c>
      <c r="J897" s="2">
        <v>10.4</v>
      </c>
      <c r="M897" s="2">
        <f t="shared" si="44"/>
        <v>0</v>
      </c>
    </row>
    <row r="898" ht="15.75" customHeight="1">
      <c r="A898" s="2">
        <v>897.0</v>
      </c>
      <c r="B898" s="2">
        <v>2016.0</v>
      </c>
      <c r="C898" s="2">
        <v>8.0</v>
      </c>
      <c r="D898" s="2">
        <v>3.0</v>
      </c>
      <c r="E898" s="2">
        <v>6.0</v>
      </c>
      <c r="F898" s="2" t="s">
        <v>16</v>
      </c>
      <c r="G898" s="2" t="s">
        <v>91</v>
      </c>
      <c r="H898" s="2">
        <v>8.33</v>
      </c>
      <c r="I898" s="2">
        <v>6.83</v>
      </c>
      <c r="J898" s="2">
        <v>15.16</v>
      </c>
      <c r="M898" s="2">
        <f t="shared" si="44"/>
        <v>0</v>
      </c>
    </row>
    <row r="899" ht="15.75" customHeight="1">
      <c r="A899" s="2">
        <v>898.0</v>
      </c>
      <c r="B899" s="2">
        <v>2016.0</v>
      </c>
      <c r="C899" s="2">
        <v>8.0</v>
      </c>
      <c r="D899" s="2">
        <v>3.0</v>
      </c>
      <c r="E899" s="2">
        <v>6.0</v>
      </c>
      <c r="F899" s="2" t="s">
        <v>16</v>
      </c>
      <c r="G899" s="2" t="s">
        <v>26</v>
      </c>
      <c r="H899" s="2">
        <v>4.67</v>
      </c>
      <c r="I899" s="2">
        <v>4.07</v>
      </c>
      <c r="J899" s="2">
        <v>8.74</v>
      </c>
      <c r="M899" s="2">
        <f t="shared" si="44"/>
        <v>0</v>
      </c>
    </row>
    <row r="900" ht="15.75" customHeight="1">
      <c r="A900" s="2">
        <v>899.0</v>
      </c>
      <c r="B900" s="2">
        <v>2016.0</v>
      </c>
      <c r="C900" s="2">
        <v>8.0</v>
      </c>
      <c r="D900" s="2">
        <v>3.0</v>
      </c>
      <c r="E900" s="2">
        <v>7.0</v>
      </c>
      <c r="F900" s="2" t="s">
        <v>16</v>
      </c>
      <c r="G900" s="2" t="s">
        <v>90</v>
      </c>
      <c r="H900" s="2">
        <v>8.67</v>
      </c>
      <c r="I900" s="2">
        <v>8.67</v>
      </c>
      <c r="J900" s="2">
        <v>17.34</v>
      </c>
      <c r="M900" s="2">
        <f t="shared" si="44"/>
        <v>0</v>
      </c>
    </row>
    <row r="901" ht="15.75" customHeight="1">
      <c r="A901" s="2">
        <v>900.0</v>
      </c>
      <c r="B901" s="2">
        <v>2016.0</v>
      </c>
      <c r="C901" s="2">
        <v>8.0</v>
      </c>
      <c r="D901" s="2">
        <v>3.0</v>
      </c>
      <c r="E901" s="2">
        <v>7.0</v>
      </c>
      <c r="F901" s="2" t="s">
        <v>16</v>
      </c>
      <c r="G901" s="2" t="s">
        <v>30</v>
      </c>
      <c r="H901" s="2">
        <v>8.83</v>
      </c>
      <c r="I901" s="2">
        <v>8.3</v>
      </c>
      <c r="J901" s="2">
        <v>17.13</v>
      </c>
      <c r="M901" s="2">
        <f t="shared" si="44"/>
        <v>0</v>
      </c>
    </row>
    <row r="902" ht="15.75" customHeight="1">
      <c r="A902" s="2">
        <v>901.0</v>
      </c>
      <c r="B902" s="2">
        <v>2016.0</v>
      </c>
      <c r="C902" s="2">
        <v>8.0</v>
      </c>
      <c r="D902" s="2">
        <v>3.0</v>
      </c>
      <c r="E902" s="2">
        <v>8.0</v>
      </c>
      <c r="F902" s="2" t="s">
        <v>16</v>
      </c>
      <c r="G902" s="2" t="s">
        <v>39</v>
      </c>
      <c r="H902" s="2">
        <v>8.0</v>
      </c>
      <c r="I902" s="2">
        <v>8.23</v>
      </c>
      <c r="J902" s="2">
        <v>16.23</v>
      </c>
      <c r="M902" s="2">
        <f t="shared" si="44"/>
        <v>0</v>
      </c>
    </row>
    <row r="903" ht="15.75" customHeight="1">
      <c r="A903" s="2">
        <v>902.0</v>
      </c>
      <c r="B903" s="2">
        <v>2016.0</v>
      </c>
      <c r="C903" s="2">
        <v>8.0</v>
      </c>
      <c r="D903" s="2">
        <v>3.0</v>
      </c>
      <c r="E903" s="2">
        <v>8.0</v>
      </c>
      <c r="F903" s="2" t="s">
        <v>16</v>
      </c>
      <c r="G903" s="2" t="s">
        <v>54</v>
      </c>
      <c r="H903" s="2">
        <v>7.0</v>
      </c>
      <c r="I903" s="2">
        <v>6.0</v>
      </c>
      <c r="J903" s="2">
        <v>13.0</v>
      </c>
      <c r="M903" s="2">
        <f t="shared" si="44"/>
        <v>0</v>
      </c>
    </row>
    <row r="904" ht="15.75" customHeight="1">
      <c r="A904" s="2">
        <v>903.0</v>
      </c>
      <c r="B904" s="2">
        <v>2016.0</v>
      </c>
      <c r="C904" s="2">
        <v>8.0</v>
      </c>
      <c r="D904" s="2">
        <v>3.0</v>
      </c>
      <c r="E904" s="2">
        <v>9.0</v>
      </c>
      <c r="F904" s="2" t="s">
        <v>16</v>
      </c>
      <c r="G904" s="2" t="s">
        <v>36</v>
      </c>
      <c r="H904" s="2">
        <v>9.1</v>
      </c>
      <c r="I904" s="2">
        <v>7.27</v>
      </c>
      <c r="J904" s="2">
        <v>16.37</v>
      </c>
      <c r="M904" s="2">
        <f t="shared" si="44"/>
        <v>0</v>
      </c>
    </row>
    <row r="905" ht="15.75" customHeight="1">
      <c r="A905" s="2">
        <v>904.0</v>
      </c>
      <c r="B905" s="2">
        <v>2016.0</v>
      </c>
      <c r="C905" s="2">
        <v>8.0</v>
      </c>
      <c r="D905" s="2">
        <v>3.0</v>
      </c>
      <c r="E905" s="2">
        <v>9.0</v>
      </c>
      <c r="F905" s="2" t="s">
        <v>16</v>
      </c>
      <c r="G905" s="2" t="s">
        <v>41</v>
      </c>
      <c r="H905" s="2">
        <v>8.77</v>
      </c>
      <c r="I905" s="2">
        <v>5.17</v>
      </c>
      <c r="J905" s="2">
        <v>13.94</v>
      </c>
      <c r="M905" s="2">
        <f t="shared" si="44"/>
        <v>0</v>
      </c>
    </row>
    <row r="906" ht="15.75" customHeight="1">
      <c r="A906" s="2">
        <v>905.0</v>
      </c>
      <c r="B906" s="2">
        <v>2016.0</v>
      </c>
      <c r="C906" s="2">
        <v>8.0</v>
      </c>
      <c r="D906" s="2">
        <v>3.0</v>
      </c>
      <c r="E906" s="2">
        <v>10.0</v>
      </c>
      <c r="F906" s="2" t="s">
        <v>16</v>
      </c>
      <c r="G906" s="2" t="s">
        <v>35</v>
      </c>
      <c r="H906" s="2">
        <v>7.17</v>
      </c>
      <c r="I906" s="2">
        <v>6.67</v>
      </c>
      <c r="J906" s="2">
        <v>13.84</v>
      </c>
      <c r="M906" s="2">
        <f t="shared" si="44"/>
        <v>0</v>
      </c>
    </row>
    <row r="907" ht="15.75" customHeight="1">
      <c r="A907" s="2">
        <v>906.0</v>
      </c>
      <c r="B907" s="2">
        <v>2016.0</v>
      </c>
      <c r="C907" s="2">
        <v>8.0</v>
      </c>
      <c r="D907" s="2">
        <v>3.0</v>
      </c>
      <c r="E907" s="2">
        <v>10.0</v>
      </c>
      <c r="F907" s="2" t="s">
        <v>16</v>
      </c>
      <c r="G907" s="2" t="s">
        <v>17</v>
      </c>
      <c r="H907" s="2">
        <v>7.93</v>
      </c>
      <c r="I907" s="2">
        <v>5.73</v>
      </c>
      <c r="J907" s="2">
        <v>13.66</v>
      </c>
      <c r="M907" s="2">
        <f t="shared" si="44"/>
        <v>0</v>
      </c>
    </row>
    <row r="908" ht="15.75" customHeight="1">
      <c r="A908" s="2">
        <v>907.0</v>
      </c>
      <c r="B908" s="2">
        <v>2016.0</v>
      </c>
      <c r="C908" s="2">
        <v>8.0</v>
      </c>
      <c r="D908" s="2">
        <v>3.0</v>
      </c>
      <c r="E908" s="2">
        <v>11.0</v>
      </c>
      <c r="F908" s="2" t="s">
        <v>16</v>
      </c>
      <c r="G908" s="2" t="s">
        <v>45</v>
      </c>
      <c r="H908" s="2">
        <v>7.23</v>
      </c>
      <c r="I908" s="2">
        <v>7.93</v>
      </c>
      <c r="J908" s="2">
        <v>15.16</v>
      </c>
      <c r="M908" s="2">
        <f t="shared" si="44"/>
        <v>0</v>
      </c>
    </row>
    <row r="909" ht="15.75" customHeight="1">
      <c r="A909" s="2">
        <v>908.0</v>
      </c>
      <c r="B909" s="2">
        <v>2016.0</v>
      </c>
      <c r="C909" s="2">
        <v>8.0</v>
      </c>
      <c r="D909" s="2">
        <v>3.0</v>
      </c>
      <c r="E909" s="2">
        <v>11.0</v>
      </c>
      <c r="F909" s="2" t="s">
        <v>16</v>
      </c>
      <c r="G909" s="2" t="s">
        <v>53</v>
      </c>
      <c r="H909" s="2">
        <v>6.5</v>
      </c>
      <c r="I909" s="2">
        <v>3.17</v>
      </c>
      <c r="J909" s="2">
        <v>9.67</v>
      </c>
      <c r="M909" s="2">
        <f t="shared" si="44"/>
        <v>0</v>
      </c>
    </row>
    <row r="910" ht="15.75" customHeight="1">
      <c r="A910" s="2">
        <v>909.0</v>
      </c>
      <c r="B910" s="2">
        <v>2016.0</v>
      </c>
      <c r="C910" s="2">
        <v>8.0</v>
      </c>
      <c r="D910" s="2">
        <v>3.0</v>
      </c>
      <c r="E910" s="2">
        <v>12.0</v>
      </c>
      <c r="F910" s="2" t="s">
        <v>16</v>
      </c>
      <c r="G910" s="2" t="s">
        <v>58</v>
      </c>
      <c r="H910" s="2">
        <v>6.47</v>
      </c>
      <c r="I910" s="2">
        <v>9.0</v>
      </c>
      <c r="J910" s="2">
        <v>15.47</v>
      </c>
      <c r="M910" s="2">
        <f t="shared" si="44"/>
        <v>0</v>
      </c>
    </row>
    <row r="911" ht="15.75" customHeight="1">
      <c r="A911" s="2">
        <v>910.0</v>
      </c>
      <c r="B911" s="2">
        <v>2016.0</v>
      </c>
      <c r="C911" s="2">
        <v>8.0</v>
      </c>
      <c r="D911" s="2">
        <v>3.0</v>
      </c>
      <c r="E911" s="2">
        <v>12.0</v>
      </c>
      <c r="F911" s="2" t="s">
        <v>16</v>
      </c>
      <c r="G911" s="2" t="s">
        <v>47</v>
      </c>
      <c r="H911" s="2">
        <v>6.27</v>
      </c>
      <c r="I911" s="2">
        <v>8.43</v>
      </c>
      <c r="J911" s="2">
        <v>14.7</v>
      </c>
      <c r="M911" s="2">
        <f t="shared" si="44"/>
        <v>0</v>
      </c>
    </row>
    <row r="912" ht="15.75" customHeight="1">
      <c r="A912" s="2">
        <v>911.0</v>
      </c>
      <c r="B912" s="2">
        <v>2016.0</v>
      </c>
      <c r="C912" s="2">
        <v>8.0</v>
      </c>
      <c r="D912" s="2">
        <v>4.0</v>
      </c>
      <c r="E912" s="2">
        <v>1.0</v>
      </c>
      <c r="F912" s="2" t="s">
        <v>16</v>
      </c>
      <c r="G912" s="2" t="s">
        <v>28</v>
      </c>
      <c r="H912" s="2">
        <v>9.0</v>
      </c>
      <c r="I912" s="2">
        <v>9.5</v>
      </c>
      <c r="J912" s="2">
        <v>18.5</v>
      </c>
      <c r="M912" s="2">
        <f t="shared" si="44"/>
        <v>0</v>
      </c>
    </row>
    <row r="913" ht="15.75" customHeight="1">
      <c r="A913" s="2">
        <v>912.0</v>
      </c>
      <c r="B913" s="2">
        <v>2016.0</v>
      </c>
      <c r="C913" s="2">
        <v>8.0</v>
      </c>
      <c r="D913" s="2">
        <v>4.0</v>
      </c>
      <c r="E913" s="2">
        <v>1.0</v>
      </c>
      <c r="F913" s="2" t="s">
        <v>16</v>
      </c>
      <c r="G913" s="2" t="s">
        <v>27</v>
      </c>
      <c r="H913" s="2">
        <v>7.93</v>
      </c>
      <c r="I913" s="2">
        <v>6.57</v>
      </c>
      <c r="J913" s="2">
        <v>14.5</v>
      </c>
      <c r="M913" s="2">
        <f t="shared" si="44"/>
        <v>0</v>
      </c>
    </row>
    <row r="914" ht="15.75" customHeight="1">
      <c r="A914" s="2">
        <v>913.0</v>
      </c>
      <c r="B914" s="2">
        <v>2016.0</v>
      </c>
      <c r="C914" s="2">
        <v>8.0</v>
      </c>
      <c r="D914" s="2">
        <v>4.0</v>
      </c>
      <c r="E914" s="2">
        <v>1.0</v>
      </c>
      <c r="F914" s="2" t="s">
        <v>16</v>
      </c>
      <c r="G914" s="2" t="s">
        <v>37</v>
      </c>
      <c r="H914" s="2">
        <v>6.83</v>
      </c>
      <c r="I914" s="2">
        <v>6.33</v>
      </c>
      <c r="J914" s="2">
        <v>13.16</v>
      </c>
      <c r="M914" s="2">
        <f t="shared" si="44"/>
        <v>0</v>
      </c>
    </row>
    <row r="915" ht="15.75" customHeight="1">
      <c r="A915" s="2">
        <v>914.0</v>
      </c>
      <c r="B915" s="2">
        <v>2016.0</v>
      </c>
      <c r="C915" s="2">
        <v>8.0</v>
      </c>
      <c r="D915" s="2">
        <v>4.0</v>
      </c>
      <c r="E915" s="2">
        <v>2.0</v>
      </c>
      <c r="F915" s="2" t="s">
        <v>16</v>
      </c>
      <c r="G915" s="2" t="s">
        <v>33</v>
      </c>
      <c r="H915" s="2">
        <v>9.2</v>
      </c>
      <c r="I915" s="2">
        <v>9.77</v>
      </c>
      <c r="J915" s="2">
        <v>18.97</v>
      </c>
      <c r="M915" s="2">
        <f t="shared" si="44"/>
        <v>0</v>
      </c>
    </row>
    <row r="916" ht="15.75" customHeight="1">
      <c r="A916" s="2">
        <v>915.0</v>
      </c>
      <c r="B916" s="2">
        <v>2016.0</v>
      </c>
      <c r="C916" s="2">
        <v>8.0</v>
      </c>
      <c r="D916" s="2">
        <v>4.0</v>
      </c>
      <c r="E916" s="2">
        <v>2.0</v>
      </c>
      <c r="F916" s="2" t="s">
        <v>16</v>
      </c>
      <c r="G916" s="2" t="s">
        <v>32</v>
      </c>
      <c r="H916" s="2">
        <v>8.17</v>
      </c>
      <c r="I916" s="2">
        <v>7.43</v>
      </c>
      <c r="J916" s="2">
        <v>15.6</v>
      </c>
      <c r="M916" s="2">
        <f t="shared" si="44"/>
        <v>0</v>
      </c>
    </row>
    <row r="917" ht="15.75" customHeight="1">
      <c r="A917" s="2">
        <v>916.0</v>
      </c>
      <c r="B917" s="2">
        <v>2016.0</v>
      </c>
      <c r="C917" s="2">
        <v>8.0</v>
      </c>
      <c r="D917" s="2">
        <v>4.0</v>
      </c>
      <c r="E917" s="2">
        <v>2.0</v>
      </c>
      <c r="F917" s="2" t="s">
        <v>16</v>
      </c>
      <c r="G917" s="2" t="s">
        <v>91</v>
      </c>
      <c r="H917" s="2">
        <v>6.47</v>
      </c>
      <c r="I917" s="2">
        <v>7.67</v>
      </c>
      <c r="J917" s="2">
        <v>14.14</v>
      </c>
      <c r="M917" s="2">
        <f t="shared" si="44"/>
        <v>0</v>
      </c>
    </row>
    <row r="918" ht="15.75" customHeight="1">
      <c r="A918" s="2">
        <v>917.0</v>
      </c>
      <c r="B918" s="2">
        <v>2016.0</v>
      </c>
      <c r="C918" s="2">
        <v>8.0</v>
      </c>
      <c r="D918" s="2">
        <v>4.0</v>
      </c>
      <c r="E918" s="2">
        <v>3.0</v>
      </c>
      <c r="F918" s="2" t="s">
        <v>16</v>
      </c>
      <c r="G918" s="2" t="s">
        <v>90</v>
      </c>
      <c r="H918" s="2">
        <v>7.67</v>
      </c>
      <c r="I918" s="2">
        <v>7.17</v>
      </c>
      <c r="J918" s="2">
        <v>14.84</v>
      </c>
      <c r="M918" s="2">
        <f t="shared" si="44"/>
        <v>0</v>
      </c>
    </row>
    <row r="919" ht="15.75" customHeight="1">
      <c r="A919" s="2">
        <v>918.0</v>
      </c>
      <c r="B919" s="2">
        <v>2016.0</v>
      </c>
      <c r="C919" s="2">
        <v>8.0</v>
      </c>
      <c r="D919" s="2">
        <v>4.0</v>
      </c>
      <c r="E919" s="2">
        <v>3.0</v>
      </c>
      <c r="F919" s="2" t="s">
        <v>16</v>
      </c>
      <c r="G919" s="2" t="s">
        <v>36</v>
      </c>
      <c r="H919" s="2">
        <v>6.5</v>
      </c>
      <c r="I919" s="2">
        <v>7.17</v>
      </c>
      <c r="J919" s="2">
        <v>13.67</v>
      </c>
      <c r="M919" s="2">
        <f t="shared" si="44"/>
        <v>0</v>
      </c>
    </row>
    <row r="920" ht="15.75" customHeight="1">
      <c r="A920" s="2">
        <v>919.0</v>
      </c>
      <c r="B920" s="2">
        <v>2016.0</v>
      </c>
      <c r="C920" s="2">
        <v>8.0</v>
      </c>
      <c r="D920" s="2">
        <v>4.0</v>
      </c>
      <c r="E920" s="2">
        <v>3.0</v>
      </c>
      <c r="F920" s="2" t="s">
        <v>16</v>
      </c>
      <c r="G920" s="2" t="s">
        <v>39</v>
      </c>
      <c r="H920" s="2">
        <v>5.6</v>
      </c>
      <c r="I920" s="2">
        <v>5.3</v>
      </c>
      <c r="J920" s="2">
        <v>10.9</v>
      </c>
      <c r="M920" s="2">
        <f t="shared" si="44"/>
        <v>0</v>
      </c>
    </row>
    <row r="921" ht="15.75" customHeight="1">
      <c r="A921" s="2">
        <v>920.0</v>
      </c>
      <c r="B921" s="2">
        <v>2016.0</v>
      </c>
      <c r="C921" s="2">
        <v>8.0</v>
      </c>
      <c r="D921" s="2">
        <v>4.0</v>
      </c>
      <c r="E921" s="2">
        <v>4.0</v>
      </c>
      <c r="F921" s="2" t="s">
        <v>16</v>
      </c>
      <c r="G921" s="2" t="s">
        <v>58</v>
      </c>
      <c r="H921" s="2">
        <v>7.73</v>
      </c>
      <c r="I921" s="2">
        <v>6.83</v>
      </c>
      <c r="J921" s="2">
        <v>14.56</v>
      </c>
      <c r="M921" s="2">
        <f t="shared" si="44"/>
        <v>0</v>
      </c>
    </row>
    <row r="922" ht="15.75" customHeight="1">
      <c r="A922" s="2">
        <v>921.0</v>
      </c>
      <c r="B922" s="2">
        <v>2016.0</v>
      </c>
      <c r="C922" s="2">
        <v>8.0</v>
      </c>
      <c r="D922" s="2">
        <v>4.0</v>
      </c>
      <c r="E922" s="2">
        <v>4.0</v>
      </c>
      <c r="F922" s="2" t="s">
        <v>16</v>
      </c>
      <c r="G922" s="2" t="s">
        <v>35</v>
      </c>
      <c r="H922" s="2">
        <v>4.93</v>
      </c>
      <c r="I922" s="2">
        <v>7.87</v>
      </c>
      <c r="J922" s="2">
        <v>12.8</v>
      </c>
      <c r="M922" s="2">
        <f t="shared" si="44"/>
        <v>0</v>
      </c>
    </row>
    <row r="923" ht="15.75" customHeight="1">
      <c r="A923" s="2">
        <v>922.0</v>
      </c>
      <c r="B923" s="2">
        <v>2016.0</v>
      </c>
      <c r="C923" s="2">
        <v>8.0</v>
      </c>
      <c r="D923" s="2">
        <v>4.0</v>
      </c>
      <c r="E923" s="2">
        <v>4.0</v>
      </c>
      <c r="F923" s="2" t="s">
        <v>16</v>
      </c>
      <c r="G923" s="2" t="s">
        <v>45</v>
      </c>
      <c r="H923" s="2">
        <v>5.33</v>
      </c>
      <c r="I923" s="2">
        <v>5.93</v>
      </c>
      <c r="J923" s="2">
        <v>11.26</v>
      </c>
      <c r="M923" s="2">
        <f t="shared" si="44"/>
        <v>0</v>
      </c>
    </row>
    <row r="924" ht="15.75" customHeight="1">
      <c r="A924" s="2">
        <v>923.0</v>
      </c>
      <c r="B924" s="2">
        <v>2016.0</v>
      </c>
      <c r="C924" s="2">
        <v>8.0</v>
      </c>
      <c r="D924" s="2">
        <v>5.0</v>
      </c>
      <c r="E924" s="2">
        <v>1.0</v>
      </c>
      <c r="F924" s="2" t="s">
        <v>16</v>
      </c>
      <c r="G924" s="2" t="s">
        <v>91</v>
      </c>
      <c r="H924" s="2">
        <v>7.0</v>
      </c>
      <c r="I924" s="2">
        <v>8.0</v>
      </c>
      <c r="J924" s="2">
        <v>15.0</v>
      </c>
      <c r="M924" s="2">
        <f t="shared" si="44"/>
        <v>0</v>
      </c>
    </row>
    <row r="925" ht="15.75" customHeight="1">
      <c r="A925" s="2">
        <v>924.0</v>
      </c>
      <c r="B925" s="2">
        <v>2016.0</v>
      </c>
      <c r="C925" s="2">
        <v>8.0</v>
      </c>
      <c r="D925" s="2">
        <v>5.0</v>
      </c>
      <c r="E925" s="2">
        <v>1.0</v>
      </c>
      <c r="F925" s="2" t="s">
        <v>16</v>
      </c>
      <c r="G925" s="2" t="s">
        <v>27</v>
      </c>
      <c r="H925" s="2">
        <v>0.63</v>
      </c>
      <c r="I925" s="2">
        <v>7.83</v>
      </c>
      <c r="J925" s="2">
        <v>8.46</v>
      </c>
      <c r="M925" s="2">
        <f t="shared" si="44"/>
        <v>0</v>
      </c>
    </row>
    <row r="926" ht="15.75" customHeight="1">
      <c r="A926" s="2">
        <v>925.0</v>
      </c>
      <c r="B926" s="2">
        <v>2016.0</v>
      </c>
      <c r="C926" s="2">
        <v>8.0</v>
      </c>
      <c r="D926" s="2">
        <v>5.0</v>
      </c>
      <c r="E926" s="2">
        <v>2.0</v>
      </c>
      <c r="F926" s="2" t="s">
        <v>16</v>
      </c>
      <c r="G926" s="2" t="s">
        <v>37</v>
      </c>
      <c r="H926" s="2">
        <v>8.6</v>
      </c>
      <c r="I926" s="2">
        <v>5.83</v>
      </c>
      <c r="J926" s="2">
        <v>14.43</v>
      </c>
      <c r="M926" s="2">
        <f t="shared" si="44"/>
        <v>0</v>
      </c>
    </row>
    <row r="927" ht="15.75" customHeight="1">
      <c r="A927" s="2">
        <v>926.0</v>
      </c>
      <c r="B927" s="2">
        <v>2016.0</v>
      </c>
      <c r="C927" s="2">
        <v>8.0</v>
      </c>
      <c r="D927" s="2">
        <v>5.0</v>
      </c>
      <c r="E927" s="2">
        <v>2.0</v>
      </c>
      <c r="F927" s="2" t="s">
        <v>16</v>
      </c>
      <c r="G927" s="2" t="s">
        <v>32</v>
      </c>
      <c r="H927" s="2">
        <v>8.0</v>
      </c>
      <c r="I927" s="2">
        <v>6.07</v>
      </c>
      <c r="J927" s="2">
        <v>14.07</v>
      </c>
      <c r="M927" s="2">
        <f t="shared" si="44"/>
        <v>0</v>
      </c>
    </row>
    <row r="928" ht="15.75" customHeight="1">
      <c r="A928" s="2">
        <v>927.0</v>
      </c>
      <c r="B928" s="2">
        <v>2016.0</v>
      </c>
      <c r="C928" s="2">
        <v>8.0</v>
      </c>
      <c r="D928" s="2">
        <v>5.0</v>
      </c>
      <c r="E928" s="2">
        <v>3.0</v>
      </c>
      <c r="F928" s="2" t="s">
        <v>16</v>
      </c>
      <c r="G928" s="2" t="s">
        <v>36</v>
      </c>
      <c r="H928" s="2">
        <v>7.67</v>
      </c>
      <c r="I928" s="2">
        <v>7.7</v>
      </c>
      <c r="J928" s="2">
        <v>15.37</v>
      </c>
      <c r="M928" s="2">
        <f t="shared" si="44"/>
        <v>0</v>
      </c>
    </row>
    <row r="929" ht="15.75" customHeight="1">
      <c r="A929" s="2">
        <v>928.0</v>
      </c>
      <c r="B929" s="2">
        <v>2016.0</v>
      </c>
      <c r="C929" s="2">
        <v>8.0</v>
      </c>
      <c r="D929" s="2">
        <v>5.0</v>
      </c>
      <c r="E929" s="2">
        <v>3.0</v>
      </c>
      <c r="F929" s="2" t="s">
        <v>16</v>
      </c>
      <c r="G929" s="2" t="s">
        <v>45</v>
      </c>
      <c r="H929" s="2">
        <v>5.67</v>
      </c>
      <c r="I929" s="2">
        <v>6.97</v>
      </c>
      <c r="J929" s="2">
        <v>12.64</v>
      </c>
      <c r="M929" s="2">
        <f t="shared" si="44"/>
        <v>0</v>
      </c>
    </row>
    <row r="930" ht="15.75" customHeight="1">
      <c r="A930" s="2">
        <v>929.0</v>
      </c>
      <c r="B930" s="2">
        <v>2016.0</v>
      </c>
      <c r="C930" s="2">
        <v>8.0</v>
      </c>
      <c r="D930" s="2">
        <v>5.0</v>
      </c>
      <c r="E930" s="2">
        <v>4.0</v>
      </c>
      <c r="F930" s="2" t="s">
        <v>16</v>
      </c>
      <c r="G930" s="2" t="s">
        <v>39</v>
      </c>
      <c r="H930" s="2">
        <v>6.17</v>
      </c>
      <c r="I930" s="2">
        <v>7.6</v>
      </c>
      <c r="J930" s="2">
        <v>13.77</v>
      </c>
      <c r="M930" s="2">
        <f t="shared" si="44"/>
        <v>0</v>
      </c>
    </row>
    <row r="931" ht="15.75" customHeight="1">
      <c r="A931" s="2">
        <v>930.0</v>
      </c>
      <c r="B931" s="2">
        <v>2016.0</v>
      </c>
      <c r="C931" s="2">
        <v>8.0</v>
      </c>
      <c r="D931" s="2">
        <v>5.0</v>
      </c>
      <c r="E931" s="2">
        <v>4.0</v>
      </c>
      <c r="F931" s="2" t="s">
        <v>16</v>
      </c>
      <c r="G931" s="2" t="s">
        <v>35</v>
      </c>
      <c r="H931" s="2">
        <v>5.83</v>
      </c>
      <c r="I931" s="2">
        <v>7.0</v>
      </c>
      <c r="J931" s="2">
        <v>12.83</v>
      </c>
      <c r="M931" s="2">
        <f t="shared" si="44"/>
        <v>0</v>
      </c>
    </row>
    <row r="932" ht="15.75" customHeight="1">
      <c r="A932" s="2">
        <v>931.0</v>
      </c>
      <c r="B932" s="2">
        <v>2016.0</v>
      </c>
      <c r="C932" s="2">
        <v>8.0</v>
      </c>
      <c r="D932" s="2">
        <v>6.0</v>
      </c>
      <c r="E932" s="2">
        <v>1.0</v>
      </c>
      <c r="F932" s="2" t="s">
        <v>16</v>
      </c>
      <c r="G932" s="2" t="s">
        <v>28</v>
      </c>
      <c r="H932" s="2">
        <v>7.17</v>
      </c>
      <c r="I932" s="2">
        <v>7.7</v>
      </c>
      <c r="J932" s="2">
        <v>14.87</v>
      </c>
      <c r="M932" s="2">
        <f t="shared" si="44"/>
        <v>0</v>
      </c>
    </row>
    <row r="933" ht="15.75" customHeight="1">
      <c r="A933" s="2">
        <v>932.0</v>
      </c>
      <c r="B933" s="2">
        <v>2016.0</v>
      </c>
      <c r="C933" s="2">
        <v>8.0</v>
      </c>
      <c r="D933" s="2">
        <v>6.0</v>
      </c>
      <c r="E933" s="2">
        <v>1.0</v>
      </c>
      <c r="F933" s="2" t="s">
        <v>16</v>
      </c>
      <c r="G933" s="2" t="s">
        <v>91</v>
      </c>
      <c r="H933" s="2">
        <v>5.5</v>
      </c>
      <c r="I933" s="2">
        <v>4.93</v>
      </c>
      <c r="J933" s="2">
        <v>10.43</v>
      </c>
      <c r="M933" s="2">
        <f t="shared" si="44"/>
        <v>0</v>
      </c>
    </row>
    <row r="934" ht="15.75" customHeight="1">
      <c r="A934" s="2">
        <v>933.0</v>
      </c>
      <c r="B934" s="2">
        <v>2016.0</v>
      </c>
      <c r="C934" s="2">
        <v>8.0</v>
      </c>
      <c r="D934" s="2">
        <v>6.0</v>
      </c>
      <c r="E934" s="2">
        <v>2.0</v>
      </c>
      <c r="F934" s="2" t="s">
        <v>16</v>
      </c>
      <c r="G934" s="2" t="s">
        <v>33</v>
      </c>
      <c r="H934" s="2">
        <v>9.17</v>
      </c>
      <c r="I934" s="2">
        <v>9.2</v>
      </c>
      <c r="J934" s="2">
        <v>18.37</v>
      </c>
      <c r="M934" s="2">
        <f t="shared" si="44"/>
        <v>0</v>
      </c>
    </row>
    <row r="935" ht="15.75" customHeight="1">
      <c r="A935" s="2">
        <v>934.0</v>
      </c>
      <c r="B935" s="2">
        <v>2016.0</v>
      </c>
      <c r="C935" s="2">
        <v>8.0</v>
      </c>
      <c r="D935" s="2">
        <v>6.0</v>
      </c>
      <c r="E935" s="2">
        <v>2.0</v>
      </c>
      <c r="F935" s="2" t="s">
        <v>16</v>
      </c>
      <c r="G935" s="2" t="s">
        <v>37</v>
      </c>
      <c r="H935" s="2">
        <v>7.33</v>
      </c>
      <c r="I935" s="2">
        <v>8.27</v>
      </c>
      <c r="J935" s="2">
        <v>15.6</v>
      </c>
      <c r="M935" s="2">
        <f t="shared" si="44"/>
        <v>0</v>
      </c>
    </row>
    <row r="936" ht="15.75" customHeight="1">
      <c r="A936" s="2">
        <v>935.0</v>
      </c>
      <c r="B936" s="2">
        <v>2016.0</v>
      </c>
      <c r="C936" s="2">
        <v>8.0</v>
      </c>
      <c r="D936" s="2">
        <v>6.0</v>
      </c>
      <c r="E936" s="2">
        <v>3.0</v>
      </c>
      <c r="F936" s="2" t="s">
        <v>16</v>
      </c>
      <c r="G936" s="2" t="s">
        <v>90</v>
      </c>
      <c r="H936" s="2">
        <v>8.9</v>
      </c>
      <c r="I936" s="2">
        <v>6.23</v>
      </c>
      <c r="J936" s="2">
        <v>15.13</v>
      </c>
      <c r="M936" s="2">
        <f t="shared" si="44"/>
        <v>0</v>
      </c>
    </row>
    <row r="937" ht="15.75" customHeight="1">
      <c r="A937" s="2">
        <v>936.0</v>
      </c>
      <c r="B937" s="2">
        <v>2016.0</v>
      </c>
      <c r="C937" s="2">
        <v>8.0</v>
      </c>
      <c r="D937" s="2">
        <v>6.0</v>
      </c>
      <c r="E937" s="2">
        <v>3.0</v>
      </c>
      <c r="F937" s="2" t="s">
        <v>16</v>
      </c>
      <c r="G937" s="2" t="s">
        <v>36</v>
      </c>
      <c r="H937" s="2">
        <v>6.67</v>
      </c>
      <c r="I937" s="2">
        <v>2.5</v>
      </c>
      <c r="J937" s="2">
        <v>9.17</v>
      </c>
      <c r="M937" s="2">
        <f t="shared" si="44"/>
        <v>0</v>
      </c>
    </row>
    <row r="938" ht="15.75" customHeight="1">
      <c r="A938" s="2">
        <v>937.0</v>
      </c>
      <c r="B938" s="2">
        <v>2016.0</v>
      </c>
      <c r="C938" s="2">
        <v>8.0</v>
      </c>
      <c r="D938" s="2">
        <v>6.0</v>
      </c>
      <c r="E938" s="2">
        <v>4.0</v>
      </c>
      <c r="F938" s="2" t="s">
        <v>16</v>
      </c>
      <c r="G938" s="2" t="s">
        <v>39</v>
      </c>
      <c r="H938" s="2">
        <v>8.27</v>
      </c>
      <c r="I938" s="2">
        <v>6.5</v>
      </c>
      <c r="J938" s="2">
        <v>14.77</v>
      </c>
      <c r="M938" s="2">
        <f t="shared" si="44"/>
        <v>0</v>
      </c>
    </row>
    <row r="939" ht="15.75" customHeight="1">
      <c r="A939" s="2">
        <v>938.0</v>
      </c>
      <c r="B939" s="2">
        <v>2016.0</v>
      </c>
      <c r="C939" s="2">
        <v>8.0</v>
      </c>
      <c r="D939" s="2">
        <v>6.0</v>
      </c>
      <c r="E939" s="2">
        <v>4.0</v>
      </c>
      <c r="F939" s="2" t="s">
        <v>16</v>
      </c>
      <c r="G939" s="2" t="s">
        <v>58</v>
      </c>
      <c r="H939" s="2">
        <v>7.5</v>
      </c>
      <c r="I939" s="2">
        <v>4.9</v>
      </c>
      <c r="J939" s="2">
        <v>12.4</v>
      </c>
      <c r="M939" s="2">
        <f t="shared" si="44"/>
        <v>0</v>
      </c>
    </row>
    <row r="940" ht="15.75" customHeight="1">
      <c r="A940" s="2">
        <v>939.0</v>
      </c>
      <c r="B940" s="2">
        <v>2016.0</v>
      </c>
      <c r="C940" s="2">
        <v>8.0</v>
      </c>
      <c r="D940" s="2">
        <v>7.0</v>
      </c>
      <c r="E940" s="2">
        <v>1.0</v>
      </c>
      <c r="F940" s="2" t="s">
        <v>16</v>
      </c>
      <c r="G940" s="2" t="s">
        <v>28</v>
      </c>
      <c r="H940" s="2">
        <v>8.0</v>
      </c>
      <c r="I940" s="2">
        <v>9.23</v>
      </c>
      <c r="J940" s="2">
        <v>17.23</v>
      </c>
      <c r="M940" s="2">
        <f t="shared" si="44"/>
        <v>0</v>
      </c>
    </row>
    <row r="941" ht="15.75" customHeight="1">
      <c r="A941" s="2">
        <v>940.0</v>
      </c>
      <c r="B941" s="2">
        <v>2016.0</v>
      </c>
      <c r="C941" s="2">
        <v>8.0</v>
      </c>
      <c r="D941" s="2">
        <v>7.0</v>
      </c>
      <c r="E941" s="2">
        <v>1.0</v>
      </c>
      <c r="F941" s="2" t="s">
        <v>16</v>
      </c>
      <c r="G941" s="2" t="s">
        <v>33</v>
      </c>
      <c r="H941" s="2">
        <v>8.33</v>
      </c>
      <c r="I941" s="2">
        <v>6.17</v>
      </c>
      <c r="J941" s="2">
        <v>14.5</v>
      </c>
      <c r="M941" s="2">
        <f t="shared" si="44"/>
        <v>0</v>
      </c>
    </row>
    <row r="942" ht="15.75" customHeight="1">
      <c r="A942" s="2">
        <v>941.0</v>
      </c>
      <c r="B942" s="2">
        <v>2016.0</v>
      </c>
      <c r="C942" s="2">
        <v>8.0</v>
      </c>
      <c r="D942" s="2">
        <v>7.0</v>
      </c>
      <c r="E942" s="2">
        <v>2.0</v>
      </c>
      <c r="F942" s="2" t="s">
        <v>16</v>
      </c>
      <c r="G942" s="2" t="s">
        <v>39</v>
      </c>
      <c r="H942" s="2">
        <v>8.0</v>
      </c>
      <c r="I942" s="2">
        <v>6.43</v>
      </c>
      <c r="J942" s="2">
        <v>14.43</v>
      </c>
      <c r="M942" s="2">
        <f t="shared" si="44"/>
        <v>0</v>
      </c>
    </row>
    <row r="943" ht="15.75" customHeight="1">
      <c r="A943" s="2">
        <v>942.0</v>
      </c>
      <c r="B943" s="2">
        <v>2016.0</v>
      </c>
      <c r="C943" s="2">
        <v>8.0</v>
      </c>
      <c r="D943" s="2">
        <v>7.0</v>
      </c>
      <c r="E943" s="2">
        <v>2.0</v>
      </c>
      <c r="F943" s="2" t="s">
        <v>16</v>
      </c>
      <c r="G943" s="2" t="s">
        <v>90</v>
      </c>
      <c r="H943" s="2">
        <v>7.5</v>
      </c>
      <c r="I943" s="2">
        <v>6.83</v>
      </c>
      <c r="J943" s="2">
        <v>14.33</v>
      </c>
      <c r="M943" s="2">
        <f t="shared" si="44"/>
        <v>0</v>
      </c>
    </row>
    <row r="944" ht="15.75" customHeight="1">
      <c r="A944" s="2">
        <v>943.0</v>
      </c>
      <c r="B944" s="2">
        <v>2016.0</v>
      </c>
      <c r="C944" s="2">
        <v>8.0</v>
      </c>
      <c r="D944" s="2">
        <v>8.0</v>
      </c>
      <c r="E944" s="2">
        <v>1.0</v>
      </c>
      <c r="F944" s="2" t="s">
        <v>16</v>
      </c>
      <c r="G944" s="2" t="s">
        <v>28</v>
      </c>
      <c r="H944" s="2">
        <v>8.17</v>
      </c>
      <c r="I944" s="2">
        <v>7.63</v>
      </c>
      <c r="J944" s="2">
        <v>15.8</v>
      </c>
      <c r="M944" s="2">
        <f t="shared" si="44"/>
        <v>0</v>
      </c>
    </row>
    <row r="945" ht="15.75" customHeight="1">
      <c r="A945" s="2">
        <v>944.0</v>
      </c>
      <c r="B945" s="2">
        <v>2016.0</v>
      </c>
      <c r="C945" s="2">
        <v>8.0</v>
      </c>
      <c r="D945" s="2">
        <v>8.0</v>
      </c>
      <c r="E945" s="2">
        <v>1.0</v>
      </c>
      <c r="F945" s="2" t="s">
        <v>16</v>
      </c>
      <c r="G945" s="2" t="s">
        <v>39</v>
      </c>
      <c r="H945" s="2">
        <v>6.93</v>
      </c>
      <c r="I945" s="2">
        <v>8.43</v>
      </c>
      <c r="J945" s="2">
        <v>15.36</v>
      </c>
      <c r="M945" s="2">
        <f t="shared" si="44"/>
        <v>0</v>
      </c>
    </row>
    <row r="946" ht="15.75" customHeight="1">
      <c r="A946" s="2">
        <v>945.0</v>
      </c>
      <c r="B946" s="2">
        <v>2016.0</v>
      </c>
      <c r="C946" s="2">
        <v>9.0</v>
      </c>
      <c r="D946" s="2">
        <v>1.0</v>
      </c>
      <c r="E946" s="2">
        <v>1.0</v>
      </c>
      <c r="F946" s="2" t="s">
        <v>16</v>
      </c>
      <c r="G946" s="2" t="s">
        <v>56</v>
      </c>
      <c r="H946" s="2">
        <v>7.17</v>
      </c>
      <c r="I946" s="2">
        <v>3.83</v>
      </c>
      <c r="J946" s="2">
        <v>11.0</v>
      </c>
      <c r="M946" s="2">
        <f t="shared" si="44"/>
        <v>1</v>
      </c>
    </row>
    <row r="947" ht="15.75" customHeight="1">
      <c r="A947" s="2">
        <v>946.0</v>
      </c>
      <c r="B947" s="2">
        <v>2016.0</v>
      </c>
      <c r="C947" s="2">
        <v>9.0</v>
      </c>
      <c r="D947" s="2">
        <v>1.0</v>
      </c>
      <c r="E947" s="2">
        <v>1.0</v>
      </c>
      <c r="F947" s="2" t="s">
        <v>16</v>
      </c>
      <c r="G947" s="2" t="s">
        <v>39</v>
      </c>
      <c r="H947" s="2">
        <v>3.67</v>
      </c>
      <c r="I947" s="2">
        <v>2.8</v>
      </c>
      <c r="J947" s="2">
        <v>6.47</v>
      </c>
      <c r="M947" s="2">
        <f t="shared" si="44"/>
        <v>0</v>
      </c>
    </row>
    <row r="948" ht="15.75" customHeight="1">
      <c r="A948" s="2">
        <v>947.0</v>
      </c>
      <c r="B948" s="2">
        <v>2016.0</v>
      </c>
      <c r="C948" s="2">
        <v>9.0</v>
      </c>
      <c r="D948" s="2">
        <v>1.0</v>
      </c>
      <c r="E948" s="2">
        <v>1.0</v>
      </c>
      <c r="F948" s="2" t="s">
        <v>16</v>
      </c>
      <c r="G948" s="2" t="s">
        <v>44</v>
      </c>
      <c r="H948" s="2">
        <v>2.0</v>
      </c>
      <c r="I948" s="2">
        <v>1.43</v>
      </c>
      <c r="J948" s="2">
        <v>3.43</v>
      </c>
      <c r="M948" s="2">
        <f t="shared" si="44"/>
        <v>0</v>
      </c>
    </row>
    <row r="949" ht="15.75" customHeight="1">
      <c r="A949" s="2">
        <v>948.0</v>
      </c>
      <c r="B949" s="2">
        <v>2016.0</v>
      </c>
      <c r="C949" s="2">
        <v>9.0</v>
      </c>
      <c r="D949" s="2">
        <v>1.0</v>
      </c>
      <c r="E949" s="2">
        <v>2.0</v>
      </c>
      <c r="F949" s="2" t="s">
        <v>16</v>
      </c>
      <c r="G949" s="2" t="s">
        <v>25</v>
      </c>
      <c r="H949" s="2">
        <v>3.17</v>
      </c>
      <c r="I949" s="2">
        <v>4.83</v>
      </c>
      <c r="J949" s="2">
        <v>8.0</v>
      </c>
      <c r="M949" s="2">
        <f t="shared" si="44"/>
        <v>0</v>
      </c>
    </row>
    <row r="950" ht="15.75" customHeight="1">
      <c r="A950" s="2">
        <v>949.0</v>
      </c>
      <c r="B950" s="2">
        <v>2016.0</v>
      </c>
      <c r="C950" s="2">
        <v>9.0</v>
      </c>
      <c r="D950" s="2">
        <v>1.0</v>
      </c>
      <c r="E950" s="2">
        <v>2.0</v>
      </c>
      <c r="F950" s="2" t="s">
        <v>16</v>
      </c>
      <c r="G950" s="2" t="s">
        <v>37</v>
      </c>
      <c r="H950" s="2">
        <v>1.73</v>
      </c>
      <c r="I950" s="2">
        <v>5.27</v>
      </c>
      <c r="J950" s="2">
        <v>7.0</v>
      </c>
      <c r="M950" s="2">
        <f t="shared" si="44"/>
        <v>0</v>
      </c>
    </row>
    <row r="951" ht="15.75" customHeight="1">
      <c r="A951" s="2">
        <v>950.0</v>
      </c>
      <c r="B951" s="2">
        <v>2016.0</v>
      </c>
      <c r="C951" s="2">
        <v>9.0</v>
      </c>
      <c r="D951" s="2">
        <v>1.0</v>
      </c>
      <c r="E951" s="2">
        <v>2.0</v>
      </c>
      <c r="F951" s="2" t="s">
        <v>16</v>
      </c>
      <c r="G951" s="2" t="s">
        <v>53</v>
      </c>
      <c r="H951" s="2">
        <v>0.5</v>
      </c>
      <c r="I951" s="2">
        <v>1.0</v>
      </c>
      <c r="J951" s="2">
        <v>1.5</v>
      </c>
      <c r="M951" s="2">
        <f t="shared" si="44"/>
        <v>0</v>
      </c>
    </row>
    <row r="952" ht="15.75" customHeight="1">
      <c r="A952" s="2">
        <v>951.0</v>
      </c>
      <c r="B952" s="2">
        <v>2016.0</v>
      </c>
      <c r="C952" s="2">
        <v>9.0</v>
      </c>
      <c r="D952" s="2">
        <v>1.0</v>
      </c>
      <c r="E952" s="2">
        <v>3.0</v>
      </c>
      <c r="F952" s="2" t="s">
        <v>16</v>
      </c>
      <c r="G952" s="2" t="s">
        <v>60</v>
      </c>
      <c r="H952" s="2">
        <v>5.17</v>
      </c>
      <c r="I952" s="2">
        <v>6.67</v>
      </c>
      <c r="J952" s="2">
        <v>11.84</v>
      </c>
      <c r="M952" s="2">
        <f t="shared" si="44"/>
        <v>0</v>
      </c>
    </row>
    <row r="953" ht="15.75" customHeight="1">
      <c r="A953" s="2">
        <v>952.0</v>
      </c>
      <c r="B953" s="2">
        <v>2016.0</v>
      </c>
      <c r="C953" s="2">
        <v>9.0</v>
      </c>
      <c r="D953" s="2">
        <v>1.0</v>
      </c>
      <c r="E953" s="2">
        <v>3.0</v>
      </c>
      <c r="F953" s="2" t="s">
        <v>16</v>
      </c>
      <c r="G953" s="2" t="s">
        <v>28</v>
      </c>
      <c r="H953" s="2">
        <v>4.4</v>
      </c>
      <c r="I953" s="2">
        <v>4.43</v>
      </c>
      <c r="J953" s="2">
        <v>8.83</v>
      </c>
      <c r="M953" s="2">
        <f t="shared" si="44"/>
        <v>0</v>
      </c>
    </row>
    <row r="954" ht="15.75" customHeight="1">
      <c r="A954" s="2">
        <v>953.0</v>
      </c>
      <c r="B954" s="2">
        <v>2016.0</v>
      </c>
      <c r="C954" s="2">
        <v>9.0</v>
      </c>
      <c r="D954" s="2">
        <v>1.0</v>
      </c>
      <c r="E954" s="2">
        <v>3.0</v>
      </c>
      <c r="F954" s="2" t="s">
        <v>16</v>
      </c>
      <c r="G954" s="2" t="s">
        <v>35</v>
      </c>
      <c r="H954" s="2">
        <v>3.4</v>
      </c>
      <c r="I954" s="2">
        <v>3.63</v>
      </c>
      <c r="J954" s="2">
        <v>7.03</v>
      </c>
      <c r="M954" s="2">
        <f t="shared" si="44"/>
        <v>0</v>
      </c>
    </row>
    <row r="955" ht="15.75" customHeight="1">
      <c r="A955" s="2">
        <v>954.0</v>
      </c>
      <c r="B955" s="2">
        <v>2016.0</v>
      </c>
      <c r="C955" s="2">
        <v>9.0</v>
      </c>
      <c r="D955" s="2">
        <v>1.0</v>
      </c>
      <c r="E955" s="2">
        <v>4.0</v>
      </c>
      <c r="F955" s="2" t="s">
        <v>16</v>
      </c>
      <c r="G955" s="2" t="s">
        <v>55</v>
      </c>
      <c r="H955" s="2">
        <v>4.17</v>
      </c>
      <c r="I955" s="2">
        <v>4.4</v>
      </c>
      <c r="J955" s="2">
        <v>8.57</v>
      </c>
      <c r="M955" s="2">
        <f t="shared" si="44"/>
        <v>0</v>
      </c>
    </row>
    <row r="956" ht="15.75" customHeight="1">
      <c r="A956" s="2">
        <v>955.0</v>
      </c>
      <c r="B956" s="2">
        <v>2016.0</v>
      </c>
      <c r="C956" s="2">
        <v>9.0</v>
      </c>
      <c r="D956" s="2">
        <v>1.0</v>
      </c>
      <c r="E956" s="2">
        <v>4.0</v>
      </c>
      <c r="F956" s="2" t="s">
        <v>16</v>
      </c>
      <c r="G956" s="2" t="s">
        <v>34</v>
      </c>
      <c r="H956" s="2">
        <v>4.67</v>
      </c>
      <c r="I956" s="2">
        <v>3.57</v>
      </c>
      <c r="J956" s="2">
        <v>8.24</v>
      </c>
      <c r="M956" s="2">
        <f t="shared" si="44"/>
        <v>0</v>
      </c>
    </row>
    <row r="957" ht="15.75" customHeight="1">
      <c r="A957" s="2">
        <v>956.0</v>
      </c>
      <c r="B957" s="2">
        <v>2016.0</v>
      </c>
      <c r="C957" s="2">
        <v>9.0</v>
      </c>
      <c r="D957" s="2">
        <v>1.0</v>
      </c>
      <c r="E957" s="2">
        <v>4.0</v>
      </c>
      <c r="F957" s="2" t="s">
        <v>16</v>
      </c>
      <c r="G957" s="2" t="s">
        <v>66</v>
      </c>
      <c r="H957" s="2">
        <v>3.67</v>
      </c>
      <c r="I957" s="2">
        <v>4.47</v>
      </c>
      <c r="J957" s="2">
        <v>8.14</v>
      </c>
      <c r="M957" s="2">
        <f t="shared" si="44"/>
        <v>0</v>
      </c>
    </row>
    <row r="958" ht="15.75" customHeight="1">
      <c r="A958" s="2">
        <v>957.0</v>
      </c>
      <c r="B958" s="2">
        <v>2016.0</v>
      </c>
      <c r="C958" s="2">
        <v>9.0</v>
      </c>
      <c r="D958" s="2">
        <v>1.0</v>
      </c>
      <c r="E958" s="2">
        <v>5.0</v>
      </c>
      <c r="F958" s="2" t="s">
        <v>16</v>
      </c>
      <c r="G958" s="2" t="s">
        <v>30</v>
      </c>
      <c r="H958" s="2">
        <v>7.27</v>
      </c>
      <c r="I958" s="2">
        <v>6.23</v>
      </c>
      <c r="J958" s="2">
        <v>13.5</v>
      </c>
      <c r="M958" s="2">
        <f t="shared" si="44"/>
        <v>0</v>
      </c>
    </row>
    <row r="959" ht="15.75" customHeight="1">
      <c r="A959" s="2">
        <v>958.0</v>
      </c>
      <c r="B959" s="2">
        <v>2016.0</v>
      </c>
      <c r="C959" s="2">
        <v>9.0</v>
      </c>
      <c r="D959" s="2">
        <v>1.0</v>
      </c>
      <c r="E959" s="2">
        <v>5.0</v>
      </c>
      <c r="F959" s="2" t="s">
        <v>16</v>
      </c>
      <c r="G959" s="2" t="s">
        <v>18</v>
      </c>
      <c r="H959" s="2">
        <v>4.93</v>
      </c>
      <c r="I959" s="2">
        <v>7.17</v>
      </c>
      <c r="J959" s="2">
        <v>12.1</v>
      </c>
      <c r="M959" s="2">
        <f t="shared" si="44"/>
        <v>0</v>
      </c>
    </row>
    <row r="960" ht="15.75" customHeight="1">
      <c r="A960" s="2">
        <v>959.0</v>
      </c>
      <c r="B960" s="2">
        <v>2016.0</v>
      </c>
      <c r="C960" s="2">
        <v>9.0</v>
      </c>
      <c r="D960" s="2">
        <v>1.0</v>
      </c>
      <c r="E960" s="2">
        <v>5.0</v>
      </c>
      <c r="F960" s="2" t="s">
        <v>16</v>
      </c>
      <c r="G960" s="2" t="s">
        <v>70</v>
      </c>
      <c r="H960" s="2">
        <v>5.83</v>
      </c>
      <c r="I960" s="2">
        <v>4.57</v>
      </c>
      <c r="J960" s="2">
        <v>10.4</v>
      </c>
      <c r="M960" s="2">
        <f t="shared" si="44"/>
        <v>0</v>
      </c>
    </row>
    <row r="961" ht="15.75" customHeight="1">
      <c r="A961" s="2">
        <v>960.0</v>
      </c>
      <c r="B961" s="2">
        <v>2016.0</v>
      </c>
      <c r="C961" s="2">
        <v>9.0</v>
      </c>
      <c r="D961" s="2">
        <v>1.0</v>
      </c>
      <c r="E961" s="2">
        <v>6.0</v>
      </c>
      <c r="F961" s="2" t="s">
        <v>16</v>
      </c>
      <c r="G961" s="2" t="s">
        <v>26</v>
      </c>
      <c r="H961" s="2">
        <v>7.37</v>
      </c>
      <c r="I961" s="2">
        <v>8.73</v>
      </c>
      <c r="J961" s="2">
        <v>16.1</v>
      </c>
      <c r="M961" s="2">
        <f t="shared" si="44"/>
        <v>0</v>
      </c>
    </row>
    <row r="962" ht="15.75" customHeight="1">
      <c r="A962" s="2">
        <v>961.0</v>
      </c>
      <c r="B962" s="2">
        <v>2016.0</v>
      </c>
      <c r="C962" s="2">
        <v>9.0</v>
      </c>
      <c r="D962" s="2">
        <v>1.0</v>
      </c>
      <c r="E962" s="2">
        <v>6.0</v>
      </c>
      <c r="F962" s="2" t="s">
        <v>16</v>
      </c>
      <c r="G962" s="2" t="s">
        <v>65</v>
      </c>
      <c r="H962" s="2">
        <v>7.17</v>
      </c>
      <c r="I962" s="2">
        <v>8.17</v>
      </c>
      <c r="J962" s="2">
        <v>15.34</v>
      </c>
      <c r="M962" s="2">
        <f t="shared" si="44"/>
        <v>0</v>
      </c>
    </row>
    <row r="963" ht="15.75" customHeight="1">
      <c r="A963" s="2">
        <v>962.0</v>
      </c>
      <c r="B963" s="2">
        <v>2016.0</v>
      </c>
      <c r="C963" s="2">
        <v>9.0</v>
      </c>
      <c r="D963" s="2">
        <v>1.0</v>
      </c>
      <c r="E963" s="2">
        <v>6.0</v>
      </c>
      <c r="F963" s="2" t="s">
        <v>16</v>
      </c>
      <c r="G963" s="2" t="s">
        <v>52</v>
      </c>
      <c r="H963" s="2">
        <v>4.57</v>
      </c>
      <c r="I963" s="2">
        <v>6.17</v>
      </c>
      <c r="J963" s="2">
        <v>10.74</v>
      </c>
      <c r="M963" s="2">
        <f t="shared" si="44"/>
        <v>0</v>
      </c>
    </row>
    <row r="964" ht="15.75" customHeight="1">
      <c r="A964" s="2">
        <v>963.0</v>
      </c>
      <c r="B964" s="2">
        <v>2016.0</v>
      </c>
      <c r="C964" s="2">
        <v>9.0</v>
      </c>
      <c r="D964" s="2">
        <v>1.0</v>
      </c>
      <c r="E964" s="2">
        <v>7.0</v>
      </c>
      <c r="F964" s="2" t="s">
        <v>16</v>
      </c>
      <c r="G964" s="2" t="s">
        <v>47</v>
      </c>
      <c r="H964" s="2">
        <v>6.83</v>
      </c>
      <c r="I964" s="2">
        <v>6.43</v>
      </c>
      <c r="J964" s="2">
        <v>13.26</v>
      </c>
      <c r="M964" s="2">
        <f t="shared" si="44"/>
        <v>0</v>
      </c>
    </row>
    <row r="965" ht="15.75" customHeight="1">
      <c r="A965" s="2">
        <v>964.0</v>
      </c>
      <c r="B965" s="2">
        <v>2016.0</v>
      </c>
      <c r="C965" s="2">
        <v>9.0</v>
      </c>
      <c r="D965" s="2">
        <v>1.0</v>
      </c>
      <c r="E965" s="2">
        <v>7.0</v>
      </c>
      <c r="F965" s="2" t="s">
        <v>16</v>
      </c>
      <c r="G965" s="2" t="s">
        <v>36</v>
      </c>
      <c r="H965" s="2">
        <v>4.0</v>
      </c>
      <c r="I965" s="2">
        <v>4.33</v>
      </c>
      <c r="J965" s="2">
        <v>8.33</v>
      </c>
      <c r="M965" s="2">
        <f t="shared" si="44"/>
        <v>0</v>
      </c>
    </row>
    <row r="966" ht="15.75" customHeight="1">
      <c r="A966" s="2">
        <v>965.0</v>
      </c>
      <c r="B966" s="2">
        <v>2016.0</v>
      </c>
      <c r="C966" s="2">
        <v>9.0</v>
      </c>
      <c r="D966" s="2">
        <v>1.0</v>
      </c>
      <c r="E966" s="2">
        <v>7.0</v>
      </c>
      <c r="F966" s="2" t="s">
        <v>16</v>
      </c>
      <c r="G966" s="2" t="s">
        <v>50</v>
      </c>
      <c r="H966" s="2">
        <v>5.33</v>
      </c>
      <c r="I966" s="2">
        <v>1.17</v>
      </c>
      <c r="J966" s="2">
        <v>6.5</v>
      </c>
      <c r="M966" s="2">
        <f t="shared" si="44"/>
        <v>0</v>
      </c>
    </row>
    <row r="967" ht="15.75" customHeight="1">
      <c r="A967" s="2">
        <v>966.0</v>
      </c>
      <c r="B967" s="2">
        <v>2016.0</v>
      </c>
      <c r="C967" s="2">
        <v>9.0</v>
      </c>
      <c r="D967" s="2">
        <v>1.0</v>
      </c>
      <c r="E967" s="2">
        <v>8.0</v>
      </c>
      <c r="F967" s="2" t="s">
        <v>16</v>
      </c>
      <c r="G967" s="2" t="s">
        <v>17</v>
      </c>
      <c r="H967" s="2">
        <v>4.13</v>
      </c>
      <c r="I967" s="2">
        <v>8.33</v>
      </c>
      <c r="J967" s="2">
        <v>12.46</v>
      </c>
      <c r="M967" s="2">
        <f t="shared" si="44"/>
        <v>0</v>
      </c>
    </row>
    <row r="968" ht="15.75" customHeight="1">
      <c r="A968" s="2">
        <v>967.0</v>
      </c>
      <c r="B968" s="2">
        <v>2016.0</v>
      </c>
      <c r="C968" s="2">
        <v>9.0</v>
      </c>
      <c r="D968" s="2">
        <v>1.0</v>
      </c>
      <c r="E968" s="2">
        <v>8.0</v>
      </c>
      <c r="F968" s="2" t="s">
        <v>16</v>
      </c>
      <c r="G968" s="2" t="s">
        <v>58</v>
      </c>
      <c r="H968" s="2">
        <v>4.67</v>
      </c>
      <c r="I968" s="2">
        <v>5.07</v>
      </c>
      <c r="J968" s="2">
        <v>9.74</v>
      </c>
      <c r="M968" s="2">
        <f t="shared" si="44"/>
        <v>0</v>
      </c>
    </row>
    <row r="969" ht="15.75" customHeight="1">
      <c r="A969" s="2">
        <v>968.0</v>
      </c>
      <c r="B969" s="2">
        <v>2016.0</v>
      </c>
      <c r="C969" s="2">
        <v>9.0</v>
      </c>
      <c r="D969" s="2">
        <v>1.0</v>
      </c>
      <c r="E969" s="2">
        <v>8.0</v>
      </c>
      <c r="F969" s="2" t="s">
        <v>16</v>
      </c>
      <c r="G969" s="2" t="s">
        <v>54</v>
      </c>
      <c r="H969" s="2">
        <v>5.33</v>
      </c>
      <c r="I969" s="2">
        <v>3.2</v>
      </c>
      <c r="J969" s="2">
        <v>8.53</v>
      </c>
      <c r="M969" s="2">
        <f t="shared" si="44"/>
        <v>0</v>
      </c>
    </row>
    <row r="970" ht="15.75" customHeight="1">
      <c r="A970" s="2">
        <v>969.0</v>
      </c>
      <c r="B970" s="2">
        <v>2016.0</v>
      </c>
      <c r="C970" s="2">
        <v>9.0</v>
      </c>
      <c r="D970" s="2">
        <v>1.0</v>
      </c>
      <c r="E970" s="2">
        <v>9.0</v>
      </c>
      <c r="F970" s="2" t="s">
        <v>16</v>
      </c>
      <c r="G970" s="2" t="s">
        <v>40</v>
      </c>
      <c r="H970" s="2">
        <v>6.83</v>
      </c>
      <c r="I970" s="2">
        <v>6.53</v>
      </c>
      <c r="J970" s="2">
        <v>13.36</v>
      </c>
      <c r="M970" s="2">
        <f t="shared" si="44"/>
        <v>0</v>
      </c>
    </row>
    <row r="971" ht="15.75" customHeight="1">
      <c r="A971" s="2">
        <v>970.0</v>
      </c>
      <c r="B971" s="2">
        <v>2016.0</v>
      </c>
      <c r="C971" s="2">
        <v>9.0</v>
      </c>
      <c r="D971" s="2">
        <v>1.0</v>
      </c>
      <c r="E971" s="2">
        <v>9.0</v>
      </c>
      <c r="F971" s="2" t="s">
        <v>16</v>
      </c>
      <c r="G971" s="2" t="s">
        <v>31</v>
      </c>
      <c r="H971" s="2">
        <v>6.23</v>
      </c>
      <c r="I971" s="2">
        <v>6.53</v>
      </c>
      <c r="J971" s="2">
        <v>12.76</v>
      </c>
      <c r="M971" s="2">
        <f t="shared" si="44"/>
        <v>0</v>
      </c>
    </row>
    <row r="972" ht="15.75" customHeight="1">
      <c r="A972" s="2">
        <v>971.0</v>
      </c>
      <c r="B972" s="2">
        <v>2016.0</v>
      </c>
      <c r="C972" s="2">
        <v>9.0</v>
      </c>
      <c r="D972" s="2">
        <v>1.0</v>
      </c>
      <c r="E972" s="2">
        <v>9.0</v>
      </c>
      <c r="F972" s="2" t="s">
        <v>16</v>
      </c>
      <c r="G972" s="2" t="s">
        <v>76</v>
      </c>
      <c r="H972" s="2">
        <v>4.67</v>
      </c>
      <c r="I972" s="2">
        <v>7.43</v>
      </c>
      <c r="J972" s="2">
        <v>12.1</v>
      </c>
      <c r="M972" s="2">
        <f t="shared" si="44"/>
        <v>0</v>
      </c>
    </row>
    <row r="973" ht="15.75" customHeight="1">
      <c r="A973" s="2">
        <v>972.0</v>
      </c>
      <c r="B973" s="2">
        <v>2016.0</v>
      </c>
      <c r="C973" s="2">
        <v>9.0</v>
      </c>
      <c r="D973" s="2">
        <v>1.0</v>
      </c>
      <c r="E973" s="2">
        <v>10.0</v>
      </c>
      <c r="F973" s="2" t="s">
        <v>16</v>
      </c>
      <c r="G973" s="2" t="s">
        <v>32</v>
      </c>
      <c r="H973" s="2">
        <v>7.67</v>
      </c>
      <c r="I973" s="2">
        <v>6.57</v>
      </c>
      <c r="J973" s="2">
        <v>14.24</v>
      </c>
      <c r="M973" s="2">
        <f t="shared" si="44"/>
        <v>0</v>
      </c>
    </row>
    <row r="974" ht="15.75" customHeight="1">
      <c r="A974" s="2">
        <v>973.0</v>
      </c>
      <c r="B974" s="2">
        <v>2016.0</v>
      </c>
      <c r="C974" s="2">
        <v>9.0</v>
      </c>
      <c r="D974" s="2">
        <v>1.0</v>
      </c>
      <c r="E974" s="2">
        <v>10.0</v>
      </c>
      <c r="F974" s="2" t="s">
        <v>16</v>
      </c>
      <c r="G974" s="2" t="s">
        <v>38</v>
      </c>
      <c r="H974" s="2">
        <v>4.67</v>
      </c>
      <c r="I974" s="2">
        <v>6.87</v>
      </c>
      <c r="J974" s="2">
        <v>11.54</v>
      </c>
      <c r="M974" s="2">
        <f t="shared" si="44"/>
        <v>0</v>
      </c>
    </row>
    <row r="975" ht="15.75" customHeight="1">
      <c r="A975" s="2">
        <v>974.0</v>
      </c>
      <c r="B975" s="2">
        <v>2016.0</v>
      </c>
      <c r="C975" s="2">
        <v>9.0</v>
      </c>
      <c r="D975" s="2">
        <v>1.0</v>
      </c>
      <c r="E975" s="2">
        <v>10.0</v>
      </c>
      <c r="F975" s="2" t="s">
        <v>16</v>
      </c>
      <c r="G975" s="2" t="s">
        <v>68</v>
      </c>
      <c r="H975" s="2">
        <v>4.23</v>
      </c>
      <c r="I975" s="2">
        <v>6.57</v>
      </c>
      <c r="J975" s="2">
        <v>10.8</v>
      </c>
      <c r="M975" s="2">
        <f t="shared" si="44"/>
        <v>0</v>
      </c>
    </row>
    <row r="976" ht="15.75" customHeight="1">
      <c r="A976" s="2">
        <v>975.0</v>
      </c>
      <c r="B976" s="2">
        <v>2016.0</v>
      </c>
      <c r="C976" s="2">
        <v>9.0</v>
      </c>
      <c r="D976" s="2">
        <v>1.0</v>
      </c>
      <c r="E976" s="2">
        <v>11.0</v>
      </c>
      <c r="F976" s="2" t="s">
        <v>16</v>
      </c>
      <c r="G976" s="2" t="s">
        <v>51</v>
      </c>
      <c r="H976" s="2">
        <v>7.17</v>
      </c>
      <c r="I976" s="2">
        <v>6.43</v>
      </c>
      <c r="J976" s="2">
        <v>13.6</v>
      </c>
      <c r="M976" s="2">
        <f t="shared" si="44"/>
        <v>0</v>
      </c>
    </row>
    <row r="977" ht="15.75" customHeight="1">
      <c r="A977" s="2">
        <v>976.0</v>
      </c>
      <c r="B977" s="2">
        <v>2016.0</v>
      </c>
      <c r="C977" s="2">
        <v>9.0</v>
      </c>
      <c r="D977" s="2">
        <v>1.0</v>
      </c>
      <c r="E977" s="2">
        <v>11.0</v>
      </c>
      <c r="F977" s="2" t="s">
        <v>16</v>
      </c>
      <c r="G977" s="2" t="s">
        <v>33</v>
      </c>
      <c r="H977" s="2">
        <v>5.97</v>
      </c>
      <c r="I977" s="2">
        <v>2.83</v>
      </c>
      <c r="J977" s="2">
        <v>8.8</v>
      </c>
      <c r="M977" s="2">
        <f t="shared" si="44"/>
        <v>0</v>
      </c>
    </row>
    <row r="978" ht="15.75" customHeight="1">
      <c r="A978" s="2">
        <v>977.0</v>
      </c>
      <c r="B978" s="2">
        <v>2016.0</v>
      </c>
      <c r="C978" s="2">
        <v>9.0</v>
      </c>
      <c r="D978" s="2">
        <v>1.0</v>
      </c>
      <c r="E978" s="2">
        <v>11.0</v>
      </c>
      <c r="F978" s="2" t="s">
        <v>16</v>
      </c>
      <c r="G978" s="2" t="s">
        <v>45</v>
      </c>
      <c r="H978" s="2">
        <v>5.83</v>
      </c>
      <c r="I978" s="2">
        <v>2.0</v>
      </c>
      <c r="J978" s="2">
        <v>7.83</v>
      </c>
      <c r="M978" s="2">
        <f t="shared" si="44"/>
        <v>0</v>
      </c>
    </row>
    <row r="979" ht="15.75" customHeight="1">
      <c r="A979" s="2">
        <v>978.0</v>
      </c>
      <c r="B979" s="2">
        <v>2016.0</v>
      </c>
      <c r="C979" s="2">
        <v>9.0</v>
      </c>
      <c r="D979" s="2">
        <v>1.0</v>
      </c>
      <c r="E979" s="2">
        <v>12.0</v>
      </c>
      <c r="F979" s="2" t="s">
        <v>16</v>
      </c>
      <c r="G979" s="2" t="s">
        <v>42</v>
      </c>
      <c r="H979" s="2">
        <v>7.27</v>
      </c>
      <c r="I979" s="2">
        <v>6.73</v>
      </c>
      <c r="J979" s="2">
        <v>14.0</v>
      </c>
      <c r="M979" s="2">
        <f t="shared" si="44"/>
        <v>0</v>
      </c>
    </row>
    <row r="980" ht="15.75" customHeight="1">
      <c r="A980" s="2">
        <v>979.0</v>
      </c>
      <c r="B980" s="2">
        <v>2016.0</v>
      </c>
      <c r="C980" s="2">
        <v>9.0</v>
      </c>
      <c r="D980" s="2">
        <v>1.0</v>
      </c>
      <c r="E980" s="2">
        <v>12.0</v>
      </c>
      <c r="F980" s="2" t="s">
        <v>16</v>
      </c>
      <c r="G980" s="2" t="s">
        <v>29</v>
      </c>
      <c r="H980" s="2">
        <v>3.87</v>
      </c>
      <c r="I980" s="2">
        <v>5.1</v>
      </c>
      <c r="J980" s="2">
        <v>8.97</v>
      </c>
      <c r="M980" s="2">
        <f t="shared" si="44"/>
        <v>0</v>
      </c>
    </row>
    <row r="981" ht="15.75" customHeight="1">
      <c r="A981" s="2">
        <v>980.0</v>
      </c>
      <c r="B981" s="2">
        <v>2016.0</v>
      </c>
      <c r="C981" s="2">
        <v>9.0</v>
      </c>
      <c r="D981" s="2">
        <v>1.0</v>
      </c>
      <c r="E981" s="2">
        <v>12.0</v>
      </c>
      <c r="F981" s="2" t="s">
        <v>16</v>
      </c>
      <c r="G981" s="2" t="s">
        <v>27</v>
      </c>
      <c r="H981" s="2">
        <v>3.07</v>
      </c>
      <c r="I981" s="2">
        <v>4.83</v>
      </c>
      <c r="J981" s="2">
        <v>7.9</v>
      </c>
      <c r="M981" s="2">
        <f t="shared" si="44"/>
        <v>0</v>
      </c>
    </row>
    <row r="982" ht="15.75" customHeight="1">
      <c r="A982" s="2">
        <v>981.0</v>
      </c>
      <c r="B982" s="2">
        <v>2016.0</v>
      </c>
      <c r="C982" s="2">
        <v>9.0</v>
      </c>
      <c r="D982" s="2">
        <v>2.0</v>
      </c>
      <c r="E982" s="2">
        <v>1.0</v>
      </c>
      <c r="F982" s="2" t="s">
        <v>16</v>
      </c>
      <c r="G982" s="2" t="s">
        <v>34</v>
      </c>
      <c r="H982" s="2">
        <v>7.83</v>
      </c>
      <c r="I982" s="2">
        <v>6.73</v>
      </c>
      <c r="J982" s="2">
        <v>14.56</v>
      </c>
      <c r="M982" s="2">
        <f t="shared" si="44"/>
        <v>0</v>
      </c>
    </row>
    <row r="983" ht="15.75" customHeight="1">
      <c r="A983" s="2">
        <v>982.0</v>
      </c>
      <c r="B983" s="2">
        <v>2016.0</v>
      </c>
      <c r="C983" s="2">
        <v>9.0</v>
      </c>
      <c r="D983" s="2">
        <v>2.0</v>
      </c>
      <c r="E983" s="2">
        <v>1.0</v>
      </c>
      <c r="F983" s="2" t="s">
        <v>16</v>
      </c>
      <c r="G983" s="2" t="s">
        <v>65</v>
      </c>
      <c r="H983" s="2">
        <v>7.63</v>
      </c>
      <c r="I983" s="2">
        <v>6.7</v>
      </c>
      <c r="J983" s="2">
        <v>14.33</v>
      </c>
      <c r="M983" s="2">
        <f t="shared" si="44"/>
        <v>0</v>
      </c>
    </row>
    <row r="984" ht="15.75" customHeight="1">
      <c r="A984" s="2">
        <v>983.0</v>
      </c>
      <c r="B984" s="2">
        <v>2016.0</v>
      </c>
      <c r="C984" s="2">
        <v>9.0</v>
      </c>
      <c r="D984" s="2">
        <v>2.0</v>
      </c>
      <c r="E984" s="2">
        <v>2.0</v>
      </c>
      <c r="F984" s="2" t="s">
        <v>16</v>
      </c>
      <c r="G984" s="2" t="s">
        <v>18</v>
      </c>
      <c r="H984" s="2">
        <v>5.33</v>
      </c>
      <c r="I984" s="2">
        <v>6.93</v>
      </c>
      <c r="J984" s="2">
        <v>12.26</v>
      </c>
      <c r="M984" s="2">
        <f t="shared" si="44"/>
        <v>0</v>
      </c>
    </row>
    <row r="985" ht="15.75" customHeight="1">
      <c r="A985" s="2">
        <v>984.0</v>
      </c>
      <c r="B985" s="2">
        <v>2016.0</v>
      </c>
      <c r="C985" s="2">
        <v>9.0</v>
      </c>
      <c r="D985" s="2">
        <v>2.0</v>
      </c>
      <c r="E985" s="2">
        <v>2.0</v>
      </c>
      <c r="F985" s="2" t="s">
        <v>16</v>
      </c>
      <c r="G985" s="2" t="s">
        <v>28</v>
      </c>
      <c r="H985" s="2">
        <v>6.5</v>
      </c>
      <c r="I985" s="2">
        <v>5.33</v>
      </c>
      <c r="J985" s="2">
        <v>11.83</v>
      </c>
      <c r="M985" s="2">
        <f t="shared" si="44"/>
        <v>0</v>
      </c>
    </row>
    <row r="986" ht="15.75" customHeight="1">
      <c r="A986" s="2">
        <v>985.0</v>
      </c>
      <c r="B986" s="2">
        <v>2016.0</v>
      </c>
      <c r="C986" s="2">
        <v>9.0</v>
      </c>
      <c r="D986" s="2">
        <v>2.0</v>
      </c>
      <c r="E986" s="2">
        <v>3.0</v>
      </c>
      <c r="F986" s="2" t="s">
        <v>16</v>
      </c>
      <c r="G986" s="2" t="s">
        <v>66</v>
      </c>
      <c r="H986" s="2">
        <v>6.33</v>
      </c>
      <c r="I986" s="2">
        <v>6.93</v>
      </c>
      <c r="J986" s="2">
        <v>13.26</v>
      </c>
      <c r="M986" s="2">
        <f t="shared" si="44"/>
        <v>0</v>
      </c>
    </row>
    <row r="987" ht="15.75" customHeight="1">
      <c r="A987" s="2">
        <v>986.0</v>
      </c>
      <c r="B987" s="2">
        <v>2016.0</v>
      </c>
      <c r="C987" s="2">
        <v>9.0</v>
      </c>
      <c r="D987" s="2">
        <v>2.0</v>
      </c>
      <c r="E987" s="2">
        <v>3.0</v>
      </c>
      <c r="F987" s="2" t="s">
        <v>16</v>
      </c>
      <c r="G987" s="2" t="s">
        <v>37</v>
      </c>
      <c r="H987" s="2">
        <v>4.33</v>
      </c>
      <c r="I987" s="2">
        <v>5.83</v>
      </c>
      <c r="J987" s="2">
        <v>10.16</v>
      </c>
      <c r="M987" s="2">
        <f t="shared" si="44"/>
        <v>0</v>
      </c>
    </row>
    <row r="988" ht="15.75" customHeight="1">
      <c r="A988" s="2">
        <v>987.0</v>
      </c>
      <c r="B988" s="2">
        <v>2016.0</v>
      </c>
      <c r="C988" s="2">
        <v>9.0</v>
      </c>
      <c r="D988" s="2">
        <v>2.0</v>
      </c>
      <c r="E988" s="2">
        <v>4.0</v>
      </c>
      <c r="F988" s="2" t="s">
        <v>16</v>
      </c>
      <c r="G988" s="2" t="s">
        <v>44</v>
      </c>
      <c r="H988" s="2">
        <v>4.9</v>
      </c>
      <c r="I988" s="2">
        <v>6.6</v>
      </c>
      <c r="J988" s="2">
        <v>11.5</v>
      </c>
      <c r="M988" s="2">
        <f t="shared" si="44"/>
        <v>0</v>
      </c>
    </row>
    <row r="989" ht="15.75" customHeight="1">
      <c r="A989" s="2">
        <v>988.0</v>
      </c>
      <c r="B989" s="2">
        <v>2016.0</v>
      </c>
      <c r="C989" s="2">
        <v>9.0</v>
      </c>
      <c r="D989" s="2">
        <v>2.0</v>
      </c>
      <c r="E989" s="2">
        <v>4.0</v>
      </c>
      <c r="F989" s="2" t="s">
        <v>16</v>
      </c>
      <c r="G989" s="2" t="s">
        <v>39</v>
      </c>
      <c r="H989" s="2">
        <v>5.67</v>
      </c>
      <c r="I989" s="2">
        <v>5.07</v>
      </c>
      <c r="J989" s="2">
        <v>10.74</v>
      </c>
      <c r="M989" s="2">
        <f t="shared" si="44"/>
        <v>0</v>
      </c>
    </row>
    <row r="990" ht="15.75" customHeight="1">
      <c r="A990" s="2">
        <v>989.0</v>
      </c>
      <c r="B990" s="2">
        <v>2016.0</v>
      </c>
      <c r="C990" s="2">
        <v>9.0</v>
      </c>
      <c r="D990" s="2">
        <v>2.0</v>
      </c>
      <c r="E990" s="2">
        <v>5.0</v>
      </c>
      <c r="F990" s="2" t="s">
        <v>16</v>
      </c>
      <c r="G990" s="2" t="s">
        <v>31</v>
      </c>
      <c r="H990" s="2">
        <v>7.67</v>
      </c>
      <c r="I990" s="2">
        <v>5.6</v>
      </c>
      <c r="J990" s="2">
        <v>13.27</v>
      </c>
      <c r="M990" s="2">
        <f t="shared" si="44"/>
        <v>0</v>
      </c>
    </row>
    <row r="991" ht="15.75" customHeight="1">
      <c r="A991" s="2">
        <v>990.0</v>
      </c>
      <c r="B991" s="2">
        <v>2016.0</v>
      </c>
      <c r="C991" s="2">
        <v>9.0</v>
      </c>
      <c r="D991" s="2">
        <v>2.0</v>
      </c>
      <c r="E991" s="2">
        <v>5.0</v>
      </c>
      <c r="F991" s="2" t="s">
        <v>16</v>
      </c>
      <c r="G991" s="2" t="s">
        <v>50</v>
      </c>
      <c r="H991" s="2">
        <v>4.1</v>
      </c>
      <c r="I991" s="2">
        <v>5.33</v>
      </c>
      <c r="J991" s="2">
        <v>9.43</v>
      </c>
      <c r="M991" s="2">
        <f t="shared" si="44"/>
        <v>0</v>
      </c>
    </row>
    <row r="992" ht="15.75" customHeight="1">
      <c r="A992" s="2">
        <v>991.0</v>
      </c>
      <c r="B992" s="2">
        <v>2016.0</v>
      </c>
      <c r="C992" s="2">
        <v>9.0</v>
      </c>
      <c r="D992" s="2">
        <v>2.0</v>
      </c>
      <c r="E992" s="2">
        <v>6.0</v>
      </c>
      <c r="F992" s="2" t="s">
        <v>16</v>
      </c>
      <c r="G992" s="2" t="s">
        <v>33</v>
      </c>
      <c r="H992" s="2">
        <v>8.67</v>
      </c>
      <c r="I992" s="2">
        <v>7.0</v>
      </c>
      <c r="J992" s="2">
        <v>15.67</v>
      </c>
      <c r="M992" s="2">
        <f t="shared" si="44"/>
        <v>0</v>
      </c>
    </row>
    <row r="993" ht="15.75" customHeight="1">
      <c r="A993" s="2">
        <v>992.0</v>
      </c>
      <c r="B993" s="2">
        <v>2016.0</v>
      </c>
      <c r="C993" s="2">
        <v>9.0</v>
      </c>
      <c r="D993" s="2">
        <v>2.0</v>
      </c>
      <c r="E993" s="2">
        <v>6.0</v>
      </c>
      <c r="F993" s="2" t="s">
        <v>16</v>
      </c>
      <c r="G993" s="2" t="s">
        <v>58</v>
      </c>
      <c r="H993" s="2">
        <v>5.5</v>
      </c>
      <c r="I993" s="2">
        <v>2.1</v>
      </c>
      <c r="J993" s="2">
        <v>7.6</v>
      </c>
      <c r="M993" s="2">
        <f t="shared" si="44"/>
        <v>0</v>
      </c>
    </row>
    <row r="994" ht="15.75" customHeight="1">
      <c r="A994" s="2">
        <v>993.0</v>
      </c>
      <c r="B994" s="2">
        <v>2016.0</v>
      </c>
      <c r="C994" s="2">
        <v>9.0</v>
      </c>
      <c r="D994" s="2">
        <v>2.0</v>
      </c>
      <c r="E994" s="2">
        <v>7.0</v>
      </c>
      <c r="F994" s="2" t="s">
        <v>16</v>
      </c>
      <c r="G994" s="2" t="s">
        <v>76</v>
      </c>
      <c r="H994" s="2">
        <v>5.5</v>
      </c>
      <c r="I994" s="2">
        <v>6.5</v>
      </c>
      <c r="J994" s="2">
        <v>12.0</v>
      </c>
      <c r="M994" s="2">
        <f t="shared" si="44"/>
        <v>0</v>
      </c>
    </row>
    <row r="995" ht="15.75" customHeight="1">
      <c r="A995" s="2">
        <v>994.0</v>
      </c>
      <c r="B995" s="2">
        <v>2016.0</v>
      </c>
      <c r="C995" s="2">
        <v>9.0</v>
      </c>
      <c r="D995" s="2">
        <v>2.0</v>
      </c>
      <c r="E995" s="2">
        <v>7.0</v>
      </c>
      <c r="F995" s="2" t="s">
        <v>16</v>
      </c>
      <c r="G995" s="2" t="s">
        <v>27</v>
      </c>
      <c r="H995" s="2">
        <v>5.33</v>
      </c>
      <c r="I995" s="2">
        <v>6.0</v>
      </c>
      <c r="J995" s="2">
        <v>11.33</v>
      </c>
      <c r="M995" s="2">
        <f t="shared" si="44"/>
        <v>0</v>
      </c>
    </row>
    <row r="996" ht="15.75" customHeight="1">
      <c r="A996" s="2">
        <v>995.0</v>
      </c>
      <c r="B996" s="2">
        <v>2016.0</v>
      </c>
      <c r="C996" s="2">
        <v>9.0</v>
      </c>
      <c r="D996" s="2">
        <v>2.0</v>
      </c>
      <c r="E996" s="2">
        <v>8.0</v>
      </c>
      <c r="F996" s="2" t="s">
        <v>16</v>
      </c>
      <c r="G996" s="2" t="s">
        <v>68</v>
      </c>
      <c r="H996" s="2">
        <v>5.93</v>
      </c>
      <c r="I996" s="2">
        <v>6.43</v>
      </c>
      <c r="J996" s="2">
        <v>12.36</v>
      </c>
      <c r="M996" s="2">
        <f t="shared" si="44"/>
        <v>0</v>
      </c>
    </row>
    <row r="997" ht="15.75" customHeight="1">
      <c r="A997" s="2">
        <v>996.0</v>
      </c>
      <c r="B997" s="2">
        <v>2016.0</v>
      </c>
      <c r="C997" s="2">
        <v>9.0</v>
      </c>
      <c r="D997" s="2">
        <v>2.0</v>
      </c>
      <c r="E997" s="2">
        <v>8.0</v>
      </c>
      <c r="F997" s="2" t="s">
        <v>16</v>
      </c>
      <c r="G997" s="2" t="s">
        <v>45</v>
      </c>
      <c r="H997" s="2">
        <v>4.5</v>
      </c>
      <c r="I997" s="2">
        <v>4.8</v>
      </c>
      <c r="J997" s="2">
        <v>9.3</v>
      </c>
      <c r="M997" s="2">
        <f t="shared" si="44"/>
        <v>0</v>
      </c>
    </row>
    <row r="998" ht="15.75" customHeight="1">
      <c r="A998" s="2">
        <v>997.0</v>
      </c>
      <c r="B998" s="2">
        <v>2016.0</v>
      </c>
      <c r="C998" s="2">
        <v>9.0</v>
      </c>
      <c r="D998" s="2">
        <v>2.0</v>
      </c>
      <c r="E998" s="2">
        <v>9.0</v>
      </c>
      <c r="F998" s="2" t="s">
        <v>16</v>
      </c>
      <c r="G998" s="2" t="s">
        <v>38</v>
      </c>
      <c r="H998" s="2">
        <v>8.43</v>
      </c>
      <c r="I998" s="2">
        <v>4.17</v>
      </c>
      <c r="J998" s="2">
        <v>12.6</v>
      </c>
      <c r="M998" s="2">
        <f t="shared" si="44"/>
        <v>0</v>
      </c>
    </row>
    <row r="999" ht="15.75" customHeight="1">
      <c r="A999" s="2">
        <v>998.0</v>
      </c>
      <c r="B999" s="2">
        <v>2016.0</v>
      </c>
      <c r="C999" s="2">
        <v>9.0</v>
      </c>
      <c r="D999" s="2">
        <v>2.0</v>
      </c>
      <c r="E999" s="2">
        <v>9.0</v>
      </c>
      <c r="F999" s="2" t="s">
        <v>16</v>
      </c>
      <c r="G999" s="2" t="s">
        <v>29</v>
      </c>
      <c r="H999" s="2">
        <v>6.17</v>
      </c>
      <c r="I999" s="2">
        <v>5.17</v>
      </c>
      <c r="J999" s="2">
        <v>11.34</v>
      </c>
      <c r="M999" s="2">
        <f t="shared" si="44"/>
        <v>0</v>
      </c>
    </row>
    <row r="1000" ht="15.75" customHeight="1">
      <c r="A1000" s="2">
        <v>999.0</v>
      </c>
      <c r="B1000" s="2">
        <v>2016.0</v>
      </c>
      <c r="C1000" s="2">
        <v>9.0</v>
      </c>
      <c r="D1000" s="2">
        <v>2.0</v>
      </c>
      <c r="E1000" s="2">
        <v>10.0</v>
      </c>
      <c r="F1000" s="2" t="s">
        <v>16</v>
      </c>
      <c r="G1000" s="2" t="s">
        <v>52</v>
      </c>
      <c r="H1000" s="2">
        <v>7.33</v>
      </c>
      <c r="I1000" s="2">
        <v>9.0</v>
      </c>
      <c r="J1000" s="2">
        <v>16.33</v>
      </c>
      <c r="M1000" s="2">
        <f t="shared" si="44"/>
        <v>0</v>
      </c>
    </row>
    <row r="1001" ht="15.75" customHeight="1">
      <c r="A1001" s="2">
        <v>1000.0</v>
      </c>
      <c r="B1001" s="2">
        <v>2016.0</v>
      </c>
      <c r="C1001" s="2">
        <v>9.0</v>
      </c>
      <c r="D1001" s="2">
        <v>2.0</v>
      </c>
      <c r="E1001" s="2">
        <v>10.0</v>
      </c>
      <c r="F1001" s="2" t="s">
        <v>16</v>
      </c>
      <c r="G1001" s="2" t="s">
        <v>54</v>
      </c>
      <c r="H1001" s="2">
        <v>5.67</v>
      </c>
      <c r="I1001" s="2">
        <v>6.93</v>
      </c>
      <c r="J1001" s="2">
        <v>12.6</v>
      </c>
      <c r="M1001" s="2">
        <f t="shared" si="44"/>
        <v>0</v>
      </c>
    </row>
    <row r="1002" ht="15.75" customHeight="1">
      <c r="A1002" s="2">
        <v>1001.0</v>
      </c>
      <c r="B1002" s="2">
        <v>2016.0</v>
      </c>
      <c r="C1002" s="2">
        <v>9.0</v>
      </c>
      <c r="D1002" s="2">
        <v>2.0</v>
      </c>
      <c r="E1002" s="2">
        <v>11.0</v>
      </c>
      <c r="F1002" s="2" t="s">
        <v>16</v>
      </c>
      <c r="G1002" s="2" t="s">
        <v>36</v>
      </c>
      <c r="H1002" s="2">
        <v>6.33</v>
      </c>
      <c r="I1002" s="2">
        <v>5.67</v>
      </c>
      <c r="J1002" s="2">
        <v>12.0</v>
      </c>
      <c r="M1002" s="2">
        <f t="shared" si="44"/>
        <v>0</v>
      </c>
    </row>
    <row r="1003" ht="15.75" customHeight="1">
      <c r="A1003" s="2">
        <v>1002.0</v>
      </c>
      <c r="B1003" s="2">
        <v>2016.0</v>
      </c>
      <c r="C1003" s="2">
        <v>9.0</v>
      </c>
      <c r="D1003" s="2">
        <v>2.0</v>
      </c>
      <c r="E1003" s="2">
        <v>11.0</v>
      </c>
      <c r="F1003" s="2" t="s">
        <v>16</v>
      </c>
      <c r="G1003" s="2" t="s">
        <v>70</v>
      </c>
      <c r="H1003" s="2">
        <v>5.67</v>
      </c>
      <c r="I1003" s="2">
        <v>4.83</v>
      </c>
      <c r="J1003" s="2">
        <v>10.5</v>
      </c>
      <c r="M1003" s="2">
        <f t="shared" si="44"/>
        <v>0</v>
      </c>
    </row>
    <row r="1004" ht="15.75" customHeight="1">
      <c r="A1004" s="2">
        <v>1003.0</v>
      </c>
      <c r="B1004" s="2">
        <v>2016.0</v>
      </c>
      <c r="C1004" s="2">
        <v>9.0</v>
      </c>
      <c r="D1004" s="2">
        <v>2.0</v>
      </c>
      <c r="E1004" s="2">
        <v>12.0</v>
      </c>
      <c r="F1004" s="2" t="s">
        <v>16</v>
      </c>
      <c r="G1004" s="2" t="s">
        <v>53</v>
      </c>
      <c r="H1004" s="2">
        <v>5.5</v>
      </c>
      <c r="I1004" s="2">
        <v>6.93</v>
      </c>
      <c r="J1004" s="2">
        <v>12.43</v>
      </c>
      <c r="M1004" s="2">
        <f t="shared" si="44"/>
        <v>0</v>
      </c>
    </row>
    <row r="1005" ht="15.75" customHeight="1">
      <c r="A1005" s="2">
        <v>1004.0</v>
      </c>
      <c r="B1005" s="2">
        <v>2016.0</v>
      </c>
      <c r="C1005" s="2">
        <v>9.0</v>
      </c>
      <c r="D1005" s="2">
        <v>2.0</v>
      </c>
      <c r="E1005" s="2">
        <v>12.0</v>
      </c>
      <c r="F1005" s="2" t="s">
        <v>16</v>
      </c>
      <c r="G1005" s="2" t="s">
        <v>35</v>
      </c>
      <c r="H1005" s="2">
        <v>3.67</v>
      </c>
      <c r="I1005" s="2">
        <v>5.5</v>
      </c>
      <c r="J1005" s="2">
        <v>9.17</v>
      </c>
      <c r="M1005" s="2">
        <f t="shared" si="44"/>
        <v>0</v>
      </c>
    </row>
    <row r="1006" ht="15.75" customHeight="1">
      <c r="A1006" s="2">
        <v>1005.0</v>
      </c>
      <c r="B1006" s="2">
        <v>2016.0</v>
      </c>
      <c r="C1006" s="2">
        <v>9.0</v>
      </c>
      <c r="D1006" s="2">
        <v>3.0</v>
      </c>
      <c r="E1006" s="2">
        <v>1.0</v>
      </c>
      <c r="F1006" s="2" t="s">
        <v>16</v>
      </c>
      <c r="G1006" s="2" t="s">
        <v>25</v>
      </c>
      <c r="H1006" s="2">
        <v>6.83</v>
      </c>
      <c r="I1006" s="2">
        <v>7.67</v>
      </c>
      <c r="J1006" s="2">
        <v>14.5</v>
      </c>
      <c r="M1006" s="2">
        <f t="shared" si="44"/>
        <v>0</v>
      </c>
    </row>
    <row r="1007" ht="15.75" customHeight="1">
      <c r="A1007" s="2">
        <v>1006.0</v>
      </c>
      <c r="B1007" s="2">
        <v>2016.0</v>
      </c>
      <c r="C1007" s="2">
        <v>9.0</v>
      </c>
      <c r="D1007" s="2">
        <v>3.0</v>
      </c>
      <c r="E1007" s="2">
        <v>1.0</v>
      </c>
      <c r="F1007" s="2" t="s">
        <v>16</v>
      </c>
      <c r="G1007" s="2" t="s">
        <v>47</v>
      </c>
      <c r="H1007" s="2">
        <v>5.67</v>
      </c>
      <c r="I1007" s="2">
        <v>5.73</v>
      </c>
      <c r="J1007" s="2">
        <v>11.4</v>
      </c>
      <c r="M1007" s="2">
        <f t="shared" si="44"/>
        <v>0</v>
      </c>
    </row>
    <row r="1008" ht="15.75" customHeight="1">
      <c r="A1008" s="2">
        <v>1007.0</v>
      </c>
      <c r="B1008" s="2">
        <v>2016.0</v>
      </c>
      <c r="C1008" s="2">
        <v>9.0</v>
      </c>
      <c r="D1008" s="2">
        <v>3.0</v>
      </c>
      <c r="E1008" s="2">
        <v>2.0</v>
      </c>
      <c r="F1008" s="2" t="s">
        <v>16</v>
      </c>
      <c r="G1008" s="2" t="s">
        <v>42</v>
      </c>
      <c r="H1008" s="2">
        <v>6.33</v>
      </c>
      <c r="I1008" s="2">
        <v>8.17</v>
      </c>
      <c r="J1008" s="2">
        <v>14.5</v>
      </c>
      <c r="M1008" s="2">
        <f t="shared" si="44"/>
        <v>0</v>
      </c>
    </row>
    <row r="1009" ht="15.75" customHeight="1">
      <c r="A1009" s="2">
        <v>1008.0</v>
      </c>
      <c r="B1009" s="2">
        <v>2016.0</v>
      </c>
      <c r="C1009" s="2">
        <v>9.0</v>
      </c>
      <c r="D1009" s="2">
        <v>3.0</v>
      </c>
      <c r="E1009" s="2">
        <v>2.0</v>
      </c>
      <c r="F1009" s="2" t="s">
        <v>16</v>
      </c>
      <c r="G1009" s="2" t="s">
        <v>52</v>
      </c>
      <c r="H1009" s="2">
        <v>5.63</v>
      </c>
      <c r="I1009" s="2">
        <v>7.17</v>
      </c>
      <c r="J1009" s="2">
        <v>12.8</v>
      </c>
      <c r="M1009" s="2">
        <f t="shared" si="44"/>
        <v>0</v>
      </c>
    </row>
    <row r="1010" ht="15.75" customHeight="1">
      <c r="A1010" s="2">
        <v>1009.0</v>
      </c>
      <c r="B1010" s="2">
        <v>2016.0</v>
      </c>
      <c r="C1010" s="2">
        <v>9.0</v>
      </c>
      <c r="D1010" s="2">
        <v>3.0</v>
      </c>
      <c r="E1010" s="2">
        <v>3.0</v>
      </c>
      <c r="F1010" s="2" t="s">
        <v>16</v>
      </c>
      <c r="G1010" s="2" t="s">
        <v>44</v>
      </c>
      <c r="H1010" s="2">
        <v>4.33</v>
      </c>
      <c r="I1010" s="2">
        <v>4.83</v>
      </c>
      <c r="J1010" s="2">
        <v>9.16</v>
      </c>
      <c r="M1010" s="2">
        <f t="shared" si="44"/>
        <v>0</v>
      </c>
    </row>
    <row r="1011" ht="15.75" customHeight="1">
      <c r="A1011" s="2">
        <v>1010.0</v>
      </c>
      <c r="B1011" s="2">
        <v>2016.0</v>
      </c>
      <c r="C1011" s="2">
        <v>9.0</v>
      </c>
      <c r="D1011" s="2">
        <v>3.0</v>
      </c>
      <c r="E1011" s="2">
        <v>3.0</v>
      </c>
      <c r="F1011" s="2" t="s">
        <v>16</v>
      </c>
      <c r="G1011" s="2" t="s">
        <v>17</v>
      </c>
      <c r="H1011" s="2">
        <v>4.53</v>
      </c>
      <c r="I1011" s="2">
        <v>4.27</v>
      </c>
      <c r="J1011" s="2">
        <v>8.8</v>
      </c>
      <c r="M1011" s="2">
        <f t="shared" si="44"/>
        <v>0</v>
      </c>
    </row>
    <row r="1012" ht="15.75" customHeight="1">
      <c r="A1012" s="2">
        <v>1011.0</v>
      </c>
      <c r="B1012" s="2">
        <v>2016.0</v>
      </c>
      <c r="C1012" s="2">
        <v>9.0</v>
      </c>
      <c r="D1012" s="2">
        <v>3.0</v>
      </c>
      <c r="E1012" s="2">
        <v>4.0</v>
      </c>
      <c r="F1012" s="2" t="s">
        <v>16</v>
      </c>
      <c r="G1012" s="2" t="s">
        <v>33</v>
      </c>
      <c r="H1012" s="2">
        <v>8.6</v>
      </c>
      <c r="I1012" s="2">
        <v>7.33</v>
      </c>
      <c r="J1012" s="2">
        <v>15.93</v>
      </c>
      <c r="M1012" s="2">
        <f t="shared" si="44"/>
        <v>0</v>
      </c>
    </row>
    <row r="1013" ht="15.75" customHeight="1">
      <c r="A1013" s="2">
        <v>1012.0</v>
      </c>
      <c r="B1013" s="2">
        <v>2016.0</v>
      </c>
      <c r="C1013" s="2">
        <v>9.0</v>
      </c>
      <c r="D1013" s="2">
        <v>3.0</v>
      </c>
      <c r="E1013" s="2">
        <v>4.0</v>
      </c>
      <c r="F1013" s="2" t="s">
        <v>16</v>
      </c>
      <c r="G1013" s="2" t="s">
        <v>51</v>
      </c>
      <c r="H1013" s="2">
        <v>7.83</v>
      </c>
      <c r="I1013" s="2">
        <v>6.7</v>
      </c>
      <c r="J1013" s="2">
        <v>14.53</v>
      </c>
      <c r="M1013" s="2">
        <f t="shared" si="44"/>
        <v>0</v>
      </c>
    </row>
    <row r="1014" ht="15.75" customHeight="1">
      <c r="A1014" s="2">
        <v>1013.0</v>
      </c>
      <c r="B1014" s="2">
        <v>2016.0</v>
      </c>
      <c r="C1014" s="2">
        <v>9.0</v>
      </c>
      <c r="D1014" s="2">
        <v>3.0</v>
      </c>
      <c r="E1014" s="2">
        <v>5.0</v>
      </c>
      <c r="F1014" s="2" t="s">
        <v>16</v>
      </c>
      <c r="G1014" s="2" t="s">
        <v>36</v>
      </c>
      <c r="H1014" s="2">
        <v>4.83</v>
      </c>
      <c r="I1014" s="2">
        <v>6.23</v>
      </c>
      <c r="J1014" s="2">
        <v>11.06</v>
      </c>
      <c r="M1014" s="2">
        <f t="shared" si="44"/>
        <v>0</v>
      </c>
    </row>
    <row r="1015" ht="15.75" customHeight="1">
      <c r="A1015" s="2">
        <v>1014.0</v>
      </c>
      <c r="B1015" s="2">
        <v>2016.0</v>
      </c>
      <c r="C1015" s="2">
        <v>9.0</v>
      </c>
      <c r="D1015" s="2">
        <v>3.0</v>
      </c>
      <c r="E1015" s="2">
        <v>5.0</v>
      </c>
      <c r="F1015" s="2" t="s">
        <v>16</v>
      </c>
      <c r="G1015" s="2" t="s">
        <v>56</v>
      </c>
      <c r="H1015" s="2">
        <v>5.13</v>
      </c>
      <c r="I1015" s="2">
        <v>5.63</v>
      </c>
      <c r="J1015" s="2">
        <v>10.76</v>
      </c>
      <c r="M1015" s="2">
        <f t="shared" si="44"/>
        <v>1</v>
      </c>
    </row>
    <row r="1016" ht="15.75" customHeight="1">
      <c r="A1016" s="2">
        <v>1015.0</v>
      </c>
      <c r="B1016" s="2">
        <v>2016.0</v>
      </c>
      <c r="C1016" s="2">
        <v>9.0</v>
      </c>
      <c r="D1016" s="2">
        <v>3.0</v>
      </c>
      <c r="E1016" s="2">
        <v>6.0</v>
      </c>
      <c r="F1016" s="2" t="s">
        <v>16</v>
      </c>
      <c r="G1016" s="2" t="s">
        <v>26</v>
      </c>
      <c r="H1016" s="2">
        <v>7.83</v>
      </c>
      <c r="I1016" s="2">
        <v>8.97</v>
      </c>
      <c r="J1016" s="2">
        <v>16.8</v>
      </c>
      <c r="M1016" s="2">
        <f t="shared" si="44"/>
        <v>0</v>
      </c>
    </row>
    <row r="1017" ht="15.75" customHeight="1">
      <c r="A1017" s="2">
        <v>1016.0</v>
      </c>
      <c r="B1017" s="2">
        <v>2016.0</v>
      </c>
      <c r="C1017" s="2">
        <v>9.0</v>
      </c>
      <c r="D1017" s="2">
        <v>3.0</v>
      </c>
      <c r="E1017" s="2">
        <v>6.0</v>
      </c>
      <c r="F1017" s="2" t="s">
        <v>16</v>
      </c>
      <c r="G1017" s="2" t="s">
        <v>18</v>
      </c>
      <c r="H1017" s="2">
        <v>6.37</v>
      </c>
      <c r="I1017" s="2">
        <v>9.13</v>
      </c>
      <c r="J1017" s="2">
        <v>15.5</v>
      </c>
      <c r="M1017" s="2">
        <f t="shared" si="44"/>
        <v>0</v>
      </c>
    </row>
    <row r="1018" ht="15.75" customHeight="1">
      <c r="A1018" s="2">
        <v>1017.0</v>
      </c>
      <c r="B1018" s="2">
        <v>2016.0</v>
      </c>
      <c r="C1018" s="2">
        <v>9.0</v>
      </c>
      <c r="D1018" s="2">
        <v>3.0</v>
      </c>
      <c r="E1018" s="2">
        <v>7.0</v>
      </c>
      <c r="F1018" s="2" t="s">
        <v>16</v>
      </c>
      <c r="G1018" s="2" t="s">
        <v>30</v>
      </c>
      <c r="H1018" s="2">
        <v>6.17</v>
      </c>
      <c r="I1018" s="2">
        <v>7.17</v>
      </c>
      <c r="J1018" s="2">
        <v>13.34</v>
      </c>
      <c r="M1018" s="2">
        <f t="shared" si="44"/>
        <v>0</v>
      </c>
    </row>
    <row r="1019" ht="15.75" customHeight="1">
      <c r="A1019" s="2">
        <v>1018.0</v>
      </c>
      <c r="B1019" s="2">
        <v>2016.0</v>
      </c>
      <c r="C1019" s="2">
        <v>9.0</v>
      </c>
      <c r="D1019" s="2">
        <v>3.0</v>
      </c>
      <c r="E1019" s="2">
        <v>7.0</v>
      </c>
      <c r="F1019" s="2" t="s">
        <v>16</v>
      </c>
      <c r="G1019" s="2" t="s">
        <v>66</v>
      </c>
      <c r="H1019" s="2">
        <v>8.57</v>
      </c>
      <c r="I1019" s="2">
        <v>4.33</v>
      </c>
      <c r="J1019" s="2">
        <v>12.9</v>
      </c>
      <c r="M1019" s="2">
        <f t="shared" si="44"/>
        <v>0</v>
      </c>
    </row>
    <row r="1020" ht="15.75" customHeight="1">
      <c r="A1020" s="2">
        <v>1019.0</v>
      </c>
      <c r="B1020" s="2">
        <v>2016.0</v>
      </c>
      <c r="C1020" s="2">
        <v>9.0</v>
      </c>
      <c r="D1020" s="2">
        <v>3.0</v>
      </c>
      <c r="E1020" s="2">
        <v>8.0</v>
      </c>
      <c r="F1020" s="2" t="s">
        <v>16</v>
      </c>
      <c r="G1020" s="2" t="s">
        <v>40</v>
      </c>
      <c r="H1020" s="2">
        <v>6.0</v>
      </c>
      <c r="I1020" s="2">
        <v>6.23</v>
      </c>
      <c r="J1020" s="2">
        <v>12.23</v>
      </c>
      <c r="M1020" s="2">
        <f t="shared" si="44"/>
        <v>0</v>
      </c>
    </row>
    <row r="1021" ht="15.75" customHeight="1">
      <c r="A1021" s="2">
        <v>1020.0</v>
      </c>
      <c r="B1021" s="2">
        <v>2016.0</v>
      </c>
      <c r="C1021" s="2">
        <v>9.0</v>
      </c>
      <c r="D1021" s="2">
        <v>3.0</v>
      </c>
      <c r="E1021" s="2">
        <v>8.0</v>
      </c>
      <c r="F1021" s="2" t="s">
        <v>16</v>
      </c>
      <c r="G1021" s="2" t="s">
        <v>53</v>
      </c>
      <c r="H1021" s="2">
        <v>4.33</v>
      </c>
      <c r="I1021" s="2">
        <v>6.57</v>
      </c>
      <c r="J1021" s="2">
        <v>10.9</v>
      </c>
      <c r="M1021" s="2">
        <f t="shared" si="44"/>
        <v>0</v>
      </c>
    </row>
    <row r="1022" ht="15.75" customHeight="1">
      <c r="A1022" s="2">
        <v>1021.0</v>
      </c>
      <c r="B1022" s="2">
        <v>2016.0</v>
      </c>
      <c r="C1022" s="2">
        <v>9.0</v>
      </c>
      <c r="D1022" s="2">
        <v>3.0</v>
      </c>
      <c r="E1022" s="2">
        <v>9.0</v>
      </c>
      <c r="F1022" s="2" t="s">
        <v>16</v>
      </c>
      <c r="G1022" s="2" t="s">
        <v>32</v>
      </c>
      <c r="H1022" s="2">
        <v>8.0</v>
      </c>
      <c r="I1022" s="2">
        <v>6.93</v>
      </c>
      <c r="J1022" s="2">
        <v>14.93</v>
      </c>
      <c r="M1022" s="2">
        <f t="shared" si="44"/>
        <v>0</v>
      </c>
    </row>
    <row r="1023" ht="15.75" customHeight="1">
      <c r="A1023" s="2">
        <v>1022.0</v>
      </c>
      <c r="B1023" s="2">
        <v>2016.0</v>
      </c>
      <c r="C1023" s="2">
        <v>9.0</v>
      </c>
      <c r="D1023" s="2">
        <v>3.0</v>
      </c>
      <c r="E1023" s="2">
        <v>9.0</v>
      </c>
      <c r="F1023" s="2" t="s">
        <v>16</v>
      </c>
      <c r="G1023" s="2" t="s">
        <v>68</v>
      </c>
      <c r="H1023" s="2">
        <v>5.83</v>
      </c>
      <c r="I1023" s="2">
        <v>3.0</v>
      </c>
      <c r="J1023" s="2">
        <v>8.83</v>
      </c>
      <c r="M1023" s="2">
        <f t="shared" si="44"/>
        <v>0</v>
      </c>
    </row>
    <row r="1024" ht="15.75" customHeight="1">
      <c r="A1024" s="2">
        <v>1023.0</v>
      </c>
      <c r="B1024" s="2">
        <v>2016.0</v>
      </c>
      <c r="C1024" s="2">
        <v>9.0</v>
      </c>
      <c r="D1024" s="2">
        <v>3.0</v>
      </c>
      <c r="E1024" s="2">
        <v>10.0</v>
      </c>
      <c r="F1024" s="2" t="s">
        <v>16</v>
      </c>
      <c r="G1024" s="2" t="s">
        <v>31</v>
      </c>
      <c r="H1024" s="2">
        <v>7.83</v>
      </c>
      <c r="I1024" s="2">
        <v>7.6</v>
      </c>
      <c r="J1024" s="2">
        <v>15.43</v>
      </c>
      <c r="M1024" s="2">
        <f t="shared" si="44"/>
        <v>0</v>
      </c>
    </row>
    <row r="1025" ht="15.75" customHeight="1">
      <c r="A1025" s="2">
        <v>1024.0</v>
      </c>
      <c r="B1025" s="2">
        <v>2016.0</v>
      </c>
      <c r="C1025" s="2">
        <v>9.0</v>
      </c>
      <c r="D1025" s="2">
        <v>3.0</v>
      </c>
      <c r="E1025" s="2">
        <v>10.0</v>
      </c>
      <c r="F1025" s="2" t="s">
        <v>16</v>
      </c>
      <c r="G1025" s="2" t="s">
        <v>76</v>
      </c>
      <c r="H1025" s="2">
        <v>3.5</v>
      </c>
      <c r="I1025" s="2">
        <v>7.43</v>
      </c>
      <c r="J1025" s="2">
        <v>10.93</v>
      </c>
      <c r="M1025" s="2">
        <f t="shared" si="44"/>
        <v>0</v>
      </c>
    </row>
    <row r="1026" ht="15.75" customHeight="1">
      <c r="A1026" s="2">
        <v>1025.0</v>
      </c>
      <c r="B1026" s="2">
        <v>2016.0</v>
      </c>
      <c r="C1026" s="2">
        <v>9.0</v>
      </c>
      <c r="D1026" s="2">
        <v>3.0</v>
      </c>
      <c r="E1026" s="2">
        <v>11.0</v>
      </c>
      <c r="F1026" s="2" t="s">
        <v>16</v>
      </c>
      <c r="G1026" s="2" t="s">
        <v>38</v>
      </c>
      <c r="H1026" s="2">
        <v>8.17</v>
      </c>
      <c r="I1026" s="2">
        <v>7.5</v>
      </c>
      <c r="J1026" s="2">
        <v>15.67</v>
      </c>
      <c r="M1026" s="2">
        <f t="shared" si="44"/>
        <v>0</v>
      </c>
    </row>
    <row r="1027" ht="15.75" customHeight="1">
      <c r="A1027" s="2">
        <v>1026.0</v>
      </c>
      <c r="B1027" s="2">
        <v>2016.0</v>
      </c>
      <c r="C1027" s="2">
        <v>9.0</v>
      </c>
      <c r="D1027" s="2">
        <v>3.0</v>
      </c>
      <c r="E1027" s="2">
        <v>11.0</v>
      </c>
      <c r="F1027" s="2" t="s">
        <v>16</v>
      </c>
      <c r="G1027" s="2" t="s">
        <v>55</v>
      </c>
      <c r="H1027" s="2">
        <v>6.33</v>
      </c>
      <c r="I1027" s="2">
        <v>6.33</v>
      </c>
      <c r="J1027" s="2">
        <v>12.66</v>
      </c>
      <c r="M1027" s="2">
        <f t="shared" si="44"/>
        <v>0</v>
      </c>
    </row>
    <row r="1028" ht="15.75" customHeight="1">
      <c r="A1028" s="2">
        <v>1027.0</v>
      </c>
      <c r="B1028" s="2">
        <v>2016.0</v>
      </c>
      <c r="C1028" s="2">
        <v>9.0</v>
      </c>
      <c r="D1028" s="2">
        <v>3.0</v>
      </c>
      <c r="E1028" s="2">
        <v>12.0</v>
      </c>
      <c r="F1028" s="2" t="s">
        <v>16</v>
      </c>
      <c r="G1028" s="2" t="s">
        <v>60</v>
      </c>
      <c r="H1028" s="2">
        <v>7.33</v>
      </c>
      <c r="I1028" s="2">
        <v>5.27</v>
      </c>
      <c r="J1028" s="2">
        <v>12.6</v>
      </c>
      <c r="M1028" s="2">
        <f t="shared" si="44"/>
        <v>0</v>
      </c>
    </row>
    <row r="1029" ht="15.75" customHeight="1">
      <c r="A1029" s="2">
        <v>1028.0</v>
      </c>
      <c r="B1029" s="2">
        <v>2016.0</v>
      </c>
      <c r="C1029" s="2">
        <v>9.0</v>
      </c>
      <c r="D1029" s="2">
        <v>3.0</v>
      </c>
      <c r="E1029" s="2">
        <v>12.0</v>
      </c>
      <c r="F1029" s="2" t="s">
        <v>16</v>
      </c>
      <c r="G1029" s="2" t="s">
        <v>34</v>
      </c>
      <c r="H1029" s="2">
        <v>3.93</v>
      </c>
      <c r="I1029" s="2">
        <v>6.5</v>
      </c>
      <c r="J1029" s="2">
        <v>10.43</v>
      </c>
      <c r="M1029" s="2">
        <f t="shared" si="44"/>
        <v>0</v>
      </c>
    </row>
    <row r="1030" ht="15.75" customHeight="1">
      <c r="A1030" s="2">
        <v>1029.0</v>
      </c>
      <c r="B1030" s="2">
        <v>2016.0</v>
      </c>
      <c r="C1030" s="2">
        <v>9.0</v>
      </c>
      <c r="D1030" s="2">
        <v>4.0</v>
      </c>
      <c r="E1030" s="2">
        <v>1.0</v>
      </c>
      <c r="F1030" s="2" t="s">
        <v>16</v>
      </c>
      <c r="G1030" s="2" t="s">
        <v>44</v>
      </c>
      <c r="H1030" s="2">
        <v>7.6</v>
      </c>
      <c r="I1030" s="2">
        <v>6.83</v>
      </c>
      <c r="J1030" s="2">
        <v>14.43</v>
      </c>
      <c r="M1030" s="2">
        <f t="shared" si="44"/>
        <v>0</v>
      </c>
    </row>
    <row r="1031" ht="15.75" customHeight="1">
      <c r="A1031" s="2">
        <v>1030.0</v>
      </c>
      <c r="B1031" s="2">
        <v>2016.0</v>
      </c>
      <c r="C1031" s="2">
        <v>9.0</v>
      </c>
      <c r="D1031" s="2">
        <v>4.0</v>
      </c>
      <c r="E1031" s="2">
        <v>1.0</v>
      </c>
      <c r="F1031" s="2" t="s">
        <v>16</v>
      </c>
      <c r="G1031" s="2" t="s">
        <v>25</v>
      </c>
      <c r="H1031" s="2">
        <v>6.53</v>
      </c>
      <c r="I1031" s="2">
        <v>7.23</v>
      </c>
      <c r="J1031" s="2">
        <v>13.76</v>
      </c>
      <c r="M1031" s="2">
        <f t="shared" si="44"/>
        <v>0</v>
      </c>
    </row>
    <row r="1032" ht="15.75" customHeight="1">
      <c r="A1032" s="2">
        <v>1031.0</v>
      </c>
      <c r="B1032" s="2">
        <v>2016.0</v>
      </c>
      <c r="C1032" s="2">
        <v>9.0</v>
      </c>
      <c r="D1032" s="2">
        <v>4.0</v>
      </c>
      <c r="E1032" s="2">
        <v>1.0</v>
      </c>
      <c r="F1032" s="2" t="s">
        <v>16</v>
      </c>
      <c r="G1032" s="2" t="s">
        <v>42</v>
      </c>
      <c r="H1032" s="2">
        <v>7.33</v>
      </c>
      <c r="I1032" s="2">
        <v>6.2</v>
      </c>
      <c r="J1032" s="2">
        <v>13.53</v>
      </c>
      <c r="M1032" s="2">
        <f t="shared" si="44"/>
        <v>0</v>
      </c>
    </row>
    <row r="1033" ht="15.75" customHeight="1">
      <c r="A1033" s="2">
        <v>1032.0</v>
      </c>
      <c r="B1033" s="2">
        <v>2016.0</v>
      </c>
      <c r="C1033" s="2">
        <v>9.0</v>
      </c>
      <c r="D1033" s="2">
        <v>4.0</v>
      </c>
      <c r="E1033" s="2">
        <v>2.0</v>
      </c>
      <c r="F1033" s="2" t="s">
        <v>16</v>
      </c>
      <c r="G1033" s="2" t="s">
        <v>33</v>
      </c>
      <c r="H1033" s="2">
        <v>8.5</v>
      </c>
      <c r="I1033" s="2">
        <v>10.0</v>
      </c>
      <c r="J1033" s="2">
        <v>18.5</v>
      </c>
      <c r="M1033" s="2">
        <f t="shared" si="44"/>
        <v>0</v>
      </c>
    </row>
    <row r="1034" ht="15.75" customHeight="1">
      <c r="A1034" s="2">
        <v>1033.0</v>
      </c>
      <c r="B1034" s="2">
        <v>2016.0</v>
      </c>
      <c r="C1034" s="2">
        <v>9.0</v>
      </c>
      <c r="D1034" s="2">
        <v>4.0</v>
      </c>
      <c r="E1034" s="2">
        <v>2.0</v>
      </c>
      <c r="F1034" s="2" t="s">
        <v>16</v>
      </c>
      <c r="G1034" s="2" t="s">
        <v>26</v>
      </c>
      <c r="H1034" s="2">
        <v>9.07</v>
      </c>
      <c r="I1034" s="2">
        <v>9.4</v>
      </c>
      <c r="J1034" s="2">
        <v>18.47</v>
      </c>
      <c r="M1034" s="2">
        <f t="shared" si="44"/>
        <v>0</v>
      </c>
    </row>
    <row r="1035" ht="15.75" customHeight="1">
      <c r="A1035" s="2">
        <v>1034.0</v>
      </c>
      <c r="B1035" s="2">
        <v>2016.0</v>
      </c>
      <c r="C1035" s="2">
        <v>9.0</v>
      </c>
      <c r="D1035" s="2">
        <v>4.0</v>
      </c>
      <c r="E1035" s="2">
        <v>2.0</v>
      </c>
      <c r="F1035" s="2" t="s">
        <v>16</v>
      </c>
      <c r="G1035" s="2" t="s">
        <v>36</v>
      </c>
      <c r="H1035" s="2">
        <v>6.5</v>
      </c>
      <c r="I1035" s="2">
        <v>5.53</v>
      </c>
      <c r="J1035" s="2">
        <v>12.03</v>
      </c>
      <c r="M1035" s="2">
        <f t="shared" si="44"/>
        <v>0</v>
      </c>
    </row>
    <row r="1036" ht="15.75" customHeight="1">
      <c r="A1036" s="2">
        <v>1035.0</v>
      </c>
      <c r="B1036" s="2">
        <v>2016.0</v>
      </c>
      <c r="C1036" s="2">
        <v>9.0</v>
      </c>
      <c r="D1036" s="2">
        <v>4.0</v>
      </c>
      <c r="E1036" s="2">
        <v>3.0</v>
      </c>
      <c r="F1036" s="2" t="s">
        <v>16</v>
      </c>
      <c r="G1036" s="2" t="s">
        <v>30</v>
      </c>
      <c r="H1036" s="2">
        <v>6.5</v>
      </c>
      <c r="I1036" s="2">
        <v>7.67</v>
      </c>
      <c r="J1036" s="2">
        <v>14.17</v>
      </c>
      <c r="M1036" s="2">
        <f t="shared" si="44"/>
        <v>0</v>
      </c>
    </row>
    <row r="1037" ht="15.75" customHeight="1">
      <c r="A1037" s="2">
        <v>1036.0</v>
      </c>
      <c r="B1037" s="2">
        <v>2016.0</v>
      </c>
      <c r="C1037" s="2">
        <v>9.0</v>
      </c>
      <c r="D1037" s="2">
        <v>4.0</v>
      </c>
      <c r="E1037" s="2">
        <v>3.0</v>
      </c>
      <c r="F1037" s="2" t="s">
        <v>16</v>
      </c>
      <c r="G1037" s="2" t="s">
        <v>40</v>
      </c>
      <c r="H1037" s="2">
        <v>5.43</v>
      </c>
      <c r="I1037" s="2">
        <v>3.7</v>
      </c>
      <c r="J1037" s="2">
        <v>9.13</v>
      </c>
      <c r="M1037" s="2">
        <f t="shared" si="44"/>
        <v>0</v>
      </c>
    </row>
    <row r="1038" ht="15.75" customHeight="1">
      <c r="A1038" s="2">
        <v>1037.0</v>
      </c>
      <c r="B1038" s="2">
        <v>2016.0</v>
      </c>
      <c r="C1038" s="2">
        <v>9.0</v>
      </c>
      <c r="D1038" s="2">
        <v>4.0</v>
      </c>
      <c r="E1038" s="2">
        <v>3.0</v>
      </c>
      <c r="F1038" s="2" t="s">
        <v>16</v>
      </c>
      <c r="G1038" s="2" t="s">
        <v>32</v>
      </c>
      <c r="H1038" s="2">
        <v>4.07</v>
      </c>
      <c r="I1038" s="2">
        <v>4.67</v>
      </c>
      <c r="J1038" s="2">
        <v>8.74</v>
      </c>
      <c r="M1038" s="2">
        <f t="shared" si="44"/>
        <v>0</v>
      </c>
    </row>
    <row r="1039" ht="15.75" customHeight="1">
      <c r="A1039" s="2">
        <v>1038.0</v>
      </c>
      <c r="B1039" s="2">
        <v>2016.0</v>
      </c>
      <c r="C1039" s="2">
        <v>9.0</v>
      </c>
      <c r="D1039" s="2">
        <v>4.0</v>
      </c>
      <c r="E1039" s="2">
        <v>4.0</v>
      </c>
      <c r="F1039" s="2" t="s">
        <v>16</v>
      </c>
      <c r="G1039" s="2" t="s">
        <v>60</v>
      </c>
      <c r="H1039" s="2">
        <v>8.33</v>
      </c>
      <c r="I1039" s="2">
        <v>7.17</v>
      </c>
      <c r="J1039" s="2">
        <v>15.5</v>
      </c>
      <c r="M1039" s="2">
        <f t="shared" si="44"/>
        <v>0</v>
      </c>
    </row>
    <row r="1040" ht="15.75" customHeight="1">
      <c r="A1040" s="2">
        <v>1039.0</v>
      </c>
      <c r="B1040" s="2">
        <v>2016.0</v>
      </c>
      <c r="C1040" s="2">
        <v>9.0</v>
      </c>
      <c r="D1040" s="2">
        <v>4.0</v>
      </c>
      <c r="E1040" s="2">
        <v>4.0</v>
      </c>
      <c r="F1040" s="2" t="s">
        <v>16</v>
      </c>
      <c r="G1040" s="2" t="s">
        <v>38</v>
      </c>
      <c r="H1040" s="2">
        <v>5.5</v>
      </c>
      <c r="I1040" s="2">
        <v>0.8</v>
      </c>
      <c r="J1040" s="2">
        <v>6.3</v>
      </c>
      <c r="M1040" s="2">
        <f t="shared" si="44"/>
        <v>0</v>
      </c>
    </row>
    <row r="1041" ht="15.75" customHeight="1">
      <c r="A1041" s="2">
        <v>1040.0</v>
      </c>
      <c r="B1041" s="2">
        <v>2016.0</v>
      </c>
      <c r="C1041" s="2">
        <v>9.0</v>
      </c>
      <c r="D1041" s="2">
        <v>4.0</v>
      </c>
      <c r="E1041" s="2">
        <v>4.0</v>
      </c>
      <c r="F1041" s="2" t="s">
        <v>16</v>
      </c>
      <c r="G1041" s="2" t="s">
        <v>31</v>
      </c>
      <c r="H1041" s="2">
        <v>1.23</v>
      </c>
      <c r="I1041" s="2">
        <v>1.1</v>
      </c>
      <c r="J1041" s="2">
        <v>2.33</v>
      </c>
      <c r="M1041" s="2">
        <f t="shared" si="44"/>
        <v>0</v>
      </c>
    </row>
    <row r="1042" ht="15.75" customHeight="1">
      <c r="A1042" s="2">
        <v>1041.0</v>
      </c>
      <c r="B1042" s="2">
        <v>2016.0</v>
      </c>
      <c r="C1042" s="2">
        <v>9.0</v>
      </c>
      <c r="D1042" s="2">
        <v>5.0</v>
      </c>
      <c r="E1042" s="2">
        <v>1.0</v>
      </c>
      <c r="F1042" s="2" t="s">
        <v>16</v>
      </c>
      <c r="G1042" s="2" t="s">
        <v>25</v>
      </c>
      <c r="H1042" s="2">
        <v>4.5</v>
      </c>
      <c r="I1042" s="2">
        <v>6.5</v>
      </c>
      <c r="J1042" s="2">
        <v>11.0</v>
      </c>
      <c r="M1042" s="2">
        <f t="shared" si="44"/>
        <v>0</v>
      </c>
    </row>
    <row r="1043" ht="15.75" customHeight="1">
      <c r="A1043" s="2">
        <v>1042.0</v>
      </c>
      <c r="B1043" s="2">
        <v>2016.0</v>
      </c>
      <c r="C1043" s="2">
        <v>9.0</v>
      </c>
      <c r="D1043" s="2">
        <v>5.0</v>
      </c>
      <c r="E1043" s="2">
        <v>1.0</v>
      </c>
      <c r="F1043" s="2" t="s">
        <v>16</v>
      </c>
      <c r="G1043" s="2" t="s">
        <v>36</v>
      </c>
      <c r="H1043" s="2">
        <v>5.33</v>
      </c>
      <c r="I1043" s="2">
        <v>5.2</v>
      </c>
      <c r="J1043" s="2">
        <v>10.53</v>
      </c>
      <c r="M1043" s="2">
        <f t="shared" si="44"/>
        <v>0</v>
      </c>
    </row>
    <row r="1044" ht="15.75" customHeight="1">
      <c r="A1044" s="2">
        <v>1043.0</v>
      </c>
      <c r="B1044" s="2">
        <v>2016.0</v>
      </c>
      <c r="C1044" s="2">
        <v>9.0</v>
      </c>
      <c r="D1044" s="2">
        <v>5.0</v>
      </c>
      <c r="E1044" s="2">
        <v>2.0</v>
      </c>
      <c r="F1044" s="2" t="s">
        <v>16</v>
      </c>
      <c r="G1044" s="2" t="s">
        <v>26</v>
      </c>
      <c r="H1044" s="2">
        <v>5.17</v>
      </c>
      <c r="I1044" s="2">
        <v>5.47</v>
      </c>
      <c r="J1044" s="2">
        <v>10.64</v>
      </c>
      <c r="M1044" s="2">
        <f t="shared" si="44"/>
        <v>0</v>
      </c>
    </row>
    <row r="1045" ht="15.75" customHeight="1">
      <c r="A1045" s="2">
        <v>1044.0</v>
      </c>
      <c r="B1045" s="2">
        <v>2016.0</v>
      </c>
      <c r="C1045" s="2">
        <v>9.0</v>
      </c>
      <c r="D1045" s="2">
        <v>5.0</v>
      </c>
      <c r="E1045" s="2">
        <v>2.0</v>
      </c>
      <c r="F1045" s="2" t="s">
        <v>16</v>
      </c>
      <c r="G1045" s="2" t="s">
        <v>42</v>
      </c>
      <c r="H1045" s="2">
        <v>4.0</v>
      </c>
      <c r="I1045" s="2">
        <v>6.37</v>
      </c>
      <c r="J1045" s="2">
        <v>10.37</v>
      </c>
      <c r="M1045" s="2">
        <f t="shared" si="44"/>
        <v>0</v>
      </c>
    </row>
    <row r="1046" ht="15.75" customHeight="1">
      <c r="A1046" s="2">
        <v>1045.0</v>
      </c>
      <c r="B1046" s="2">
        <v>2016.0</v>
      </c>
      <c r="C1046" s="2">
        <v>9.0</v>
      </c>
      <c r="D1046" s="2">
        <v>5.0</v>
      </c>
      <c r="E1046" s="2">
        <v>3.0</v>
      </c>
      <c r="F1046" s="2" t="s">
        <v>16</v>
      </c>
      <c r="G1046" s="2" t="s">
        <v>31</v>
      </c>
      <c r="H1046" s="2">
        <v>7.87</v>
      </c>
      <c r="I1046" s="2">
        <v>6.0</v>
      </c>
      <c r="J1046" s="2">
        <v>13.87</v>
      </c>
      <c r="M1046" s="2">
        <f t="shared" si="44"/>
        <v>0</v>
      </c>
    </row>
    <row r="1047" ht="15.75" customHeight="1">
      <c r="A1047" s="2">
        <v>1046.0</v>
      </c>
      <c r="B1047" s="2">
        <v>2016.0</v>
      </c>
      <c r="C1047" s="2">
        <v>9.0</v>
      </c>
      <c r="D1047" s="2">
        <v>5.0</v>
      </c>
      <c r="E1047" s="2">
        <v>3.0</v>
      </c>
      <c r="F1047" s="2" t="s">
        <v>16</v>
      </c>
      <c r="G1047" s="2" t="s">
        <v>40</v>
      </c>
      <c r="H1047" s="2">
        <v>7.17</v>
      </c>
      <c r="I1047" s="2">
        <v>6.67</v>
      </c>
      <c r="J1047" s="2">
        <v>13.84</v>
      </c>
      <c r="M1047" s="2">
        <f t="shared" si="44"/>
        <v>0</v>
      </c>
    </row>
    <row r="1048" ht="15.75" customHeight="1">
      <c r="A1048" s="2">
        <v>1047.0</v>
      </c>
      <c r="B1048" s="2">
        <v>2016.0</v>
      </c>
      <c r="C1048" s="2">
        <v>9.0</v>
      </c>
      <c r="D1048" s="2">
        <v>5.0</v>
      </c>
      <c r="E1048" s="2">
        <v>4.0</v>
      </c>
      <c r="F1048" s="2" t="s">
        <v>16</v>
      </c>
      <c r="G1048" s="2" t="s">
        <v>32</v>
      </c>
      <c r="H1048" s="2">
        <v>6.5</v>
      </c>
      <c r="I1048" s="2">
        <v>6.0</v>
      </c>
      <c r="J1048" s="2">
        <v>12.5</v>
      </c>
      <c r="M1048" s="2">
        <f t="shared" si="44"/>
        <v>0</v>
      </c>
    </row>
    <row r="1049" ht="15.75" customHeight="1">
      <c r="A1049" s="2">
        <v>1048.0</v>
      </c>
      <c r="B1049" s="2">
        <v>2016.0</v>
      </c>
      <c r="C1049" s="2">
        <v>9.0</v>
      </c>
      <c r="D1049" s="2">
        <v>5.0</v>
      </c>
      <c r="E1049" s="2">
        <v>4.0</v>
      </c>
      <c r="F1049" s="2" t="s">
        <v>16</v>
      </c>
      <c r="G1049" s="2" t="s">
        <v>38</v>
      </c>
      <c r="H1049" s="2">
        <v>3.43</v>
      </c>
      <c r="I1049" s="2">
        <v>8.27</v>
      </c>
      <c r="J1049" s="2">
        <v>11.7</v>
      </c>
      <c r="M1049" s="2">
        <f t="shared" si="44"/>
        <v>0</v>
      </c>
    </row>
    <row r="1050" ht="15.75" customHeight="1">
      <c r="A1050" s="2">
        <v>1049.0</v>
      </c>
      <c r="B1050" s="2">
        <v>2016.0</v>
      </c>
      <c r="C1050" s="2">
        <v>9.0</v>
      </c>
      <c r="D1050" s="2">
        <v>6.0</v>
      </c>
      <c r="E1050" s="2">
        <v>1.0</v>
      </c>
      <c r="F1050" s="2" t="s">
        <v>16</v>
      </c>
      <c r="G1050" s="2" t="s">
        <v>25</v>
      </c>
      <c r="H1050" s="2">
        <v>6.17</v>
      </c>
      <c r="I1050" s="2">
        <v>6.87</v>
      </c>
      <c r="J1050" s="2">
        <v>13.04</v>
      </c>
      <c r="M1050" s="2">
        <f t="shared" si="44"/>
        <v>0</v>
      </c>
    </row>
    <row r="1051" ht="15.75" customHeight="1">
      <c r="A1051" s="2">
        <v>1050.0</v>
      </c>
      <c r="B1051" s="2">
        <v>2016.0</v>
      </c>
      <c r="C1051" s="2">
        <v>9.0</v>
      </c>
      <c r="D1051" s="2">
        <v>6.0</v>
      </c>
      <c r="E1051" s="2">
        <v>1.0</v>
      </c>
      <c r="F1051" s="2" t="s">
        <v>16</v>
      </c>
      <c r="G1051" s="2" t="s">
        <v>44</v>
      </c>
      <c r="H1051" s="2">
        <v>6.5</v>
      </c>
      <c r="I1051" s="2">
        <v>6.17</v>
      </c>
      <c r="J1051" s="2">
        <v>12.67</v>
      </c>
      <c r="M1051" s="2">
        <f t="shared" si="44"/>
        <v>0</v>
      </c>
    </row>
    <row r="1052" ht="15.75" customHeight="1">
      <c r="A1052" s="2">
        <v>1051.0</v>
      </c>
      <c r="B1052" s="2">
        <v>2016.0</v>
      </c>
      <c r="C1052" s="2">
        <v>9.0</v>
      </c>
      <c r="D1052" s="2">
        <v>6.0</v>
      </c>
      <c r="E1052" s="2">
        <v>2.0</v>
      </c>
      <c r="F1052" s="2" t="s">
        <v>16</v>
      </c>
      <c r="G1052" s="2" t="s">
        <v>26</v>
      </c>
      <c r="H1052" s="2">
        <v>6.67</v>
      </c>
      <c r="I1052" s="2">
        <v>7.73</v>
      </c>
      <c r="J1052" s="2">
        <v>14.4</v>
      </c>
      <c r="M1052" s="2">
        <f t="shared" si="44"/>
        <v>0</v>
      </c>
    </row>
    <row r="1053" ht="15.75" customHeight="1">
      <c r="A1053" s="2">
        <v>1052.0</v>
      </c>
      <c r="B1053" s="2">
        <v>2016.0</v>
      </c>
      <c r="C1053" s="2">
        <v>9.0</v>
      </c>
      <c r="D1053" s="2">
        <v>6.0</v>
      </c>
      <c r="E1053" s="2">
        <v>2.0</v>
      </c>
      <c r="F1053" s="2" t="s">
        <v>16</v>
      </c>
      <c r="G1053" s="2" t="s">
        <v>33</v>
      </c>
      <c r="H1053" s="2">
        <v>6.0</v>
      </c>
      <c r="I1053" s="2">
        <v>5.07</v>
      </c>
      <c r="J1053" s="2">
        <v>11.07</v>
      </c>
      <c r="M1053" s="2">
        <f t="shared" si="44"/>
        <v>0</v>
      </c>
    </row>
    <row r="1054" ht="15.75" customHeight="1">
      <c r="A1054" s="2">
        <v>1053.0</v>
      </c>
      <c r="B1054" s="2">
        <v>2016.0</v>
      </c>
      <c r="C1054" s="2">
        <v>9.0</v>
      </c>
      <c r="D1054" s="2">
        <v>6.0</v>
      </c>
      <c r="E1054" s="2">
        <v>3.0</v>
      </c>
      <c r="F1054" s="2" t="s">
        <v>16</v>
      </c>
      <c r="G1054" s="2" t="s">
        <v>30</v>
      </c>
      <c r="H1054" s="2">
        <v>8.17</v>
      </c>
      <c r="I1054" s="2">
        <v>6.9</v>
      </c>
      <c r="J1054" s="2">
        <v>15.07</v>
      </c>
      <c r="M1054" s="2">
        <f t="shared" si="44"/>
        <v>0</v>
      </c>
    </row>
    <row r="1055" ht="15.75" customHeight="1">
      <c r="A1055" s="2">
        <v>1054.0</v>
      </c>
      <c r="B1055" s="2">
        <v>2016.0</v>
      </c>
      <c r="C1055" s="2">
        <v>9.0</v>
      </c>
      <c r="D1055" s="2">
        <v>6.0</v>
      </c>
      <c r="E1055" s="2">
        <v>3.0</v>
      </c>
      <c r="F1055" s="2" t="s">
        <v>16</v>
      </c>
      <c r="G1055" s="2" t="s">
        <v>31</v>
      </c>
      <c r="H1055" s="2">
        <v>6.83</v>
      </c>
      <c r="I1055" s="2">
        <v>3.3</v>
      </c>
      <c r="J1055" s="2">
        <v>10.13</v>
      </c>
      <c r="M1055" s="2">
        <f t="shared" si="44"/>
        <v>0</v>
      </c>
    </row>
    <row r="1056" ht="15.75" customHeight="1">
      <c r="A1056" s="2">
        <v>1055.0</v>
      </c>
      <c r="B1056" s="2">
        <v>2016.0</v>
      </c>
      <c r="C1056" s="2">
        <v>9.0</v>
      </c>
      <c r="D1056" s="2">
        <v>6.0</v>
      </c>
      <c r="E1056" s="2">
        <v>4.0</v>
      </c>
      <c r="F1056" s="2" t="s">
        <v>16</v>
      </c>
      <c r="G1056" s="2" t="s">
        <v>32</v>
      </c>
      <c r="H1056" s="2">
        <v>7.67</v>
      </c>
      <c r="I1056" s="2">
        <v>5.03</v>
      </c>
      <c r="J1056" s="2">
        <v>12.7</v>
      </c>
      <c r="M1056" s="2">
        <f t="shared" si="44"/>
        <v>0</v>
      </c>
    </row>
    <row r="1057" ht="15.75" customHeight="1">
      <c r="A1057" s="2">
        <v>1056.0</v>
      </c>
      <c r="B1057" s="2">
        <v>2016.0</v>
      </c>
      <c r="C1057" s="2">
        <v>9.0</v>
      </c>
      <c r="D1057" s="2">
        <v>6.0</v>
      </c>
      <c r="E1057" s="2">
        <v>4.0</v>
      </c>
      <c r="F1057" s="2" t="s">
        <v>16</v>
      </c>
      <c r="G1057" s="2" t="s">
        <v>60</v>
      </c>
      <c r="H1057" s="2">
        <v>4.83</v>
      </c>
      <c r="I1057" s="2">
        <v>5.1</v>
      </c>
      <c r="J1057" s="2">
        <v>9.93</v>
      </c>
      <c r="M1057" s="2">
        <f t="shared" si="44"/>
        <v>0</v>
      </c>
    </row>
    <row r="1058" ht="15.75" customHeight="1">
      <c r="A1058" s="2">
        <v>1057.0</v>
      </c>
      <c r="B1058" s="2">
        <v>2016.0</v>
      </c>
      <c r="C1058" s="2">
        <v>9.0</v>
      </c>
      <c r="D1058" s="2">
        <v>7.0</v>
      </c>
      <c r="E1058" s="2">
        <v>1.0</v>
      </c>
      <c r="F1058" s="2" t="s">
        <v>16</v>
      </c>
      <c r="G1058" s="2" t="s">
        <v>25</v>
      </c>
      <c r="H1058" s="2">
        <v>8.67</v>
      </c>
      <c r="I1058" s="2">
        <v>8.27</v>
      </c>
      <c r="J1058" s="2">
        <v>16.94</v>
      </c>
      <c r="M1058" s="2">
        <f t="shared" si="44"/>
        <v>0</v>
      </c>
    </row>
    <row r="1059" ht="15.75" customHeight="1">
      <c r="A1059" s="2">
        <v>1058.0</v>
      </c>
      <c r="B1059" s="2">
        <v>2016.0</v>
      </c>
      <c r="C1059" s="2">
        <v>9.0</v>
      </c>
      <c r="D1059" s="2">
        <v>7.0</v>
      </c>
      <c r="E1059" s="2">
        <v>1.0</v>
      </c>
      <c r="F1059" s="2" t="s">
        <v>16</v>
      </c>
      <c r="G1059" s="2" t="s">
        <v>26</v>
      </c>
      <c r="H1059" s="2">
        <v>7.67</v>
      </c>
      <c r="I1059" s="2">
        <v>8.4</v>
      </c>
      <c r="J1059" s="2">
        <v>16.07</v>
      </c>
      <c r="M1059" s="2">
        <f t="shared" si="44"/>
        <v>0</v>
      </c>
    </row>
    <row r="1060" ht="15.75" customHeight="1">
      <c r="A1060" s="2">
        <v>1059.0</v>
      </c>
      <c r="B1060" s="2">
        <v>2016.0</v>
      </c>
      <c r="C1060" s="2">
        <v>9.0</v>
      </c>
      <c r="D1060" s="2">
        <v>7.0</v>
      </c>
      <c r="E1060" s="2">
        <v>2.0</v>
      </c>
      <c r="F1060" s="2" t="s">
        <v>16</v>
      </c>
      <c r="G1060" s="2" t="s">
        <v>30</v>
      </c>
      <c r="H1060" s="2">
        <v>8.83</v>
      </c>
      <c r="I1060" s="2">
        <v>9.0</v>
      </c>
      <c r="J1060" s="2">
        <v>17.83</v>
      </c>
      <c r="M1060" s="2">
        <f t="shared" si="44"/>
        <v>0</v>
      </c>
    </row>
    <row r="1061" ht="15.75" customHeight="1">
      <c r="A1061" s="2">
        <v>1060.0</v>
      </c>
      <c r="B1061" s="2">
        <v>2016.0</v>
      </c>
      <c r="C1061" s="2">
        <v>9.0</v>
      </c>
      <c r="D1061" s="2">
        <v>7.0</v>
      </c>
      <c r="E1061" s="2">
        <v>2.0</v>
      </c>
      <c r="F1061" s="2" t="s">
        <v>16</v>
      </c>
      <c r="G1061" s="2" t="s">
        <v>32</v>
      </c>
      <c r="H1061" s="2">
        <v>7.33</v>
      </c>
      <c r="I1061" s="2">
        <v>7.77</v>
      </c>
      <c r="J1061" s="2">
        <v>15.1</v>
      </c>
      <c r="M1061" s="2">
        <f t="shared" si="44"/>
        <v>0</v>
      </c>
    </row>
    <row r="1062" ht="15.75" customHeight="1">
      <c r="A1062" s="2">
        <v>1061.0</v>
      </c>
      <c r="B1062" s="2">
        <v>2016.0</v>
      </c>
      <c r="C1062" s="2">
        <v>9.0</v>
      </c>
      <c r="D1062" s="2">
        <v>8.0</v>
      </c>
      <c r="E1062" s="2">
        <v>1.0</v>
      </c>
      <c r="F1062" s="2" t="s">
        <v>16</v>
      </c>
      <c r="G1062" s="2" t="s">
        <v>25</v>
      </c>
      <c r="H1062" s="2">
        <v>6.67</v>
      </c>
      <c r="I1062" s="2">
        <v>7.27</v>
      </c>
      <c r="J1062" s="2">
        <v>13.94</v>
      </c>
      <c r="M1062" s="2">
        <f t="shared" si="44"/>
        <v>0</v>
      </c>
    </row>
    <row r="1063" ht="15.75" customHeight="1">
      <c r="A1063" s="2">
        <v>1062.0</v>
      </c>
      <c r="B1063" s="2">
        <v>2016.0</v>
      </c>
      <c r="C1063" s="2">
        <v>9.0</v>
      </c>
      <c r="D1063" s="2">
        <v>8.0</v>
      </c>
      <c r="E1063" s="2">
        <v>1.0</v>
      </c>
      <c r="F1063" s="2" t="s">
        <v>16</v>
      </c>
      <c r="G1063" s="2" t="s">
        <v>30</v>
      </c>
      <c r="H1063" s="2">
        <v>7.0</v>
      </c>
      <c r="I1063" s="2">
        <v>0.0</v>
      </c>
      <c r="J1063" s="2">
        <v>7.0</v>
      </c>
      <c r="K1063" s="2" t="s">
        <v>48</v>
      </c>
      <c r="L1063" s="2" t="s">
        <v>49</v>
      </c>
      <c r="M1063" s="2">
        <f t="shared" si="44"/>
        <v>0</v>
      </c>
    </row>
    <row r="1064" ht="15.75" customHeight="1">
      <c r="A1064" s="2">
        <v>1063.0</v>
      </c>
      <c r="B1064" s="2">
        <v>2016.0</v>
      </c>
      <c r="C1064" s="2">
        <v>10.0</v>
      </c>
      <c r="D1064" s="2">
        <v>1.0</v>
      </c>
      <c r="E1064" s="2">
        <v>1.0</v>
      </c>
      <c r="F1064" s="2" t="s">
        <v>16</v>
      </c>
      <c r="G1064" s="2" t="s">
        <v>60</v>
      </c>
      <c r="H1064" s="2">
        <v>7.0</v>
      </c>
      <c r="I1064" s="2">
        <v>5.43</v>
      </c>
      <c r="J1064" s="2">
        <v>12.43</v>
      </c>
      <c r="M1064" s="2">
        <f t="shared" si="44"/>
        <v>0</v>
      </c>
    </row>
    <row r="1065" ht="15.75" customHeight="1">
      <c r="A1065" s="2">
        <v>1064.0</v>
      </c>
      <c r="B1065" s="2">
        <v>2016.0</v>
      </c>
      <c r="C1065" s="2">
        <v>10.0</v>
      </c>
      <c r="D1065" s="2">
        <v>1.0</v>
      </c>
      <c r="E1065" s="2">
        <v>1.0</v>
      </c>
      <c r="F1065" s="2" t="s">
        <v>16</v>
      </c>
      <c r="G1065" s="2" t="s">
        <v>56</v>
      </c>
      <c r="H1065" s="2">
        <v>5.17</v>
      </c>
      <c r="I1065" s="2">
        <v>6.6</v>
      </c>
      <c r="J1065" s="2">
        <v>11.77</v>
      </c>
      <c r="M1065" s="2">
        <f t="shared" si="44"/>
        <v>1</v>
      </c>
    </row>
    <row r="1066" ht="15.75" customHeight="1">
      <c r="A1066" s="2">
        <v>1065.0</v>
      </c>
      <c r="B1066" s="2">
        <v>2016.0</v>
      </c>
      <c r="C1066" s="2">
        <v>10.0</v>
      </c>
      <c r="D1066" s="2">
        <v>1.0</v>
      </c>
      <c r="E1066" s="2">
        <v>1.0</v>
      </c>
      <c r="F1066" s="2" t="s">
        <v>16</v>
      </c>
      <c r="G1066" s="2" t="s">
        <v>31</v>
      </c>
      <c r="H1066" s="2">
        <v>5.27</v>
      </c>
      <c r="I1066" s="2">
        <v>6.13</v>
      </c>
      <c r="J1066" s="2">
        <v>11.4</v>
      </c>
      <c r="M1066" s="2">
        <f t="shared" si="44"/>
        <v>0</v>
      </c>
    </row>
    <row r="1067" ht="15.75" customHeight="1">
      <c r="A1067" s="2">
        <v>1066.0</v>
      </c>
      <c r="B1067" s="2">
        <v>2016.0</v>
      </c>
      <c r="C1067" s="2">
        <v>10.0</v>
      </c>
      <c r="D1067" s="2">
        <v>1.0</v>
      </c>
      <c r="E1067" s="2">
        <v>2.0</v>
      </c>
      <c r="F1067" s="2" t="s">
        <v>16</v>
      </c>
      <c r="G1067" s="2" t="s">
        <v>32</v>
      </c>
      <c r="H1067" s="2">
        <v>5.83</v>
      </c>
      <c r="I1067" s="2">
        <v>4.93</v>
      </c>
      <c r="J1067" s="2">
        <v>10.76</v>
      </c>
      <c r="M1067" s="2">
        <f t="shared" si="44"/>
        <v>0</v>
      </c>
    </row>
    <row r="1068" ht="15.75" customHeight="1">
      <c r="A1068" s="2">
        <v>1067.0</v>
      </c>
      <c r="B1068" s="2">
        <v>2016.0</v>
      </c>
      <c r="C1068" s="2">
        <v>10.0</v>
      </c>
      <c r="D1068" s="2">
        <v>1.0</v>
      </c>
      <c r="E1068" s="2">
        <v>2.0</v>
      </c>
      <c r="F1068" s="2" t="s">
        <v>16</v>
      </c>
      <c r="G1068" s="2" t="s">
        <v>25</v>
      </c>
      <c r="H1068" s="2">
        <v>4.17</v>
      </c>
      <c r="I1068" s="2">
        <v>5.77</v>
      </c>
      <c r="J1068" s="2">
        <v>9.94</v>
      </c>
      <c r="M1068" s="2">
        <f t="shared" si="44"/>
        <v>0</v>
      </c>
    </row>
    <row r="1069" ht="15.75" customHeight="1">
      <c r="A1069" s="2">
        <v>1068.0</v>
      </c>
      <c r="B1069" s="2">
        <v>2016.0</v>
      </c>
      <c r="C1069" s="2">
        <v>10.0</v>
      </c>
      <c r="D1069" s="2">
        <v>1.0</v>
      </c>
      <c r="E1069" s="2">
        <v>2.0</v>
      </c>
      <c r="F1069" s="2" t="s">
        <v>16</v>
      </c>
      <c r="G1069" s="2" t="s">
        <v>58</v>
      </c>
      <c r="H1069" s="2">
        <v>3.0</v>
      </c>
      <c r="I1069" s="2">
        <v>4.23</v>
      </c>
      <c r="J1069" s="2">
        <v>7.23</v>
      </c>
      <c r="M1069" s="2">
        <f t="shared" si="44"/>
        <v>0</v>
      </c>
    </row>
    <row r="1070" ht="15.75" customHeight="1">
      <c r="A1070" s="2">
        <v>1069.0</v>
      </c>
      <c r="B1070" s="2">
        <v>2016.0</v>
      </c>
      <c r="C1070" s="2">
        <v>10.0</v>
      </c>
      <c r="D1070" s="2">
        <v>1.0</v>
      </c>
      <c r="E1070" s="2">
        <v>3.0</v>
      </c>
      <c r="F1070" s="2" t="s">
        <v>16</v>
      </c>
      <c r="G1070" s="2" t="s">
        <v>28</v>
      </c>
      <c r="H1070" s="2">
        <v>5.5</v>
      </c>
      <c r="I1070" s="2">
        <v>6.8</v>
      </c>
      <c r="J1070" s="2">
        <v>12.3</v>
      </c>
      <c r="M1070" s="2">
        <f t="shared" si="44"/>
        <v>0</v>
      </c>
    </row>
    <row r="1071" ht="15.75" customHeight="1">
      <c r="A1071" s="2">
        <v>1070.0</v>
      </c>
      <c r="B1071" s="2">
        <v>2016.0</v>
      </c>
      <c r="C1071" s="2">
        <v>10.0</v>
      </c>
      <c r="D1071" s="2">
        <v>1.0</v>
      </c>
      <c r="E1071" s="2">
        <v>3.0</v>
      </c>
      <c r="F1071" s="2" t="s">
        <v>16</v>
      </c>
      <c r="G1071" s="2" t="s">
        <v>50</v>
      </c>
      <c r="H1071" s="2">
        <v>6.27</v>
      </c>
      <c r="I1071" s="2">
        <v>5.67</v>
      </c>
      <c r="J1071" s="2">
        <v>11.94</v>
      </c>
      <c r="M1071" s="2">
        <f t="shared" si="44"/>
        <v>0</v>
      </c>
    </row>
    <row r="1072" ht="15.75" customHeight="1">
      <c r="A1072" s="2">
        <v>1071.0</v>
      </c>
      <c r="B1072" s="2">
        <v>2016.0</v>
      </c>
      <c r="C1072" s="2">
        <v>10.0</v>
      </c>
      <c r="D1072" s="2">
        <v>1.0</v>
      </c>
      <c r="E1072" s="2">
        <v>3.0</v>
      </c>
      <c r="F1072" s="2" t="s">
        <v>16</v>
      </c>
      <c r="G1072" s="2" t="s">
        <v>53</v>
      </c>
      <c r="H1072" s="2">
        <v>6.0</v>
      </c>
      <c r="I1072" s="2">
        <v>5.37</v>
      </c>
      <c r="J1072" s="2">
        <v>11.37</v>
      </c>
      <c r="M1072" s="2">
        <f t="shared" si="44"/>
        <v>0</v>
      </c>
    </row>
    <row r="1073" ht="15.75" customHeight="1">
      <c r="A1073" s="2">
        <v>1072.0</v>
      </c>
      <c r="B1073" s="2">
        <v>2016.0</v>
      </c>
      <c r="C1073" s="2">
        <v>10.0</v>
      </c>
      <c r="D1073" s="2">
        <v>1.0</v>
      </c>
      <c r="E1073" s="2">
        <v>4.0</v>
      </c>
      <c r="F1073" s="2" t="s">
        <v>16</v>
      </c>
      <c r="G1073" s="2" t="s">
        <v>55</v>
      </c>
      <c r="H1073" s="2">
        <v>6.17</v>
      </c>
      <c r="I1073" s="2">
        <v>8.17</v>
      </c>
      <c r="J1073" s="2">
        <v>14.34</v>
      </c>
      <c r="M1073" s="2">
        <f t="shared" si="44"/>
        <v>0</v>
      </c>
    </row>
    <row r="1074" ht="15.75" customHeight="1">
      <c r="A1074" s="2">
        <v>1073.0</v>
      </c>
      <c r="B1074" s="2">
        <v>2016.0</v>
      </c>
      <c r="C1074" s="2">
        <v>10.0</v>
      </c>
      <c r="D1074" s="2">
        <v>1.0</v>
      </c>
      <c r="E1074" s="2">
        <v>4.0</v>
      </c>
      <c r="F1074" s="2" t="s">
        <v>16</v>
      </c>
      <c r="G1074" s="2" t="s">
        <v>18</v>
      </c>
      <c r="H1074" s="2">
        <v>6.6</v>
      </c>
      <c r="I1074" s="2">
        <v>6.6</v>
      </c>
      <c r="J1074" s="2">
        <v>13.2</v>
      </c>
      <c r="M1074" s="2">
        <f t="shared" si="44"/>
        <v>0</v>
      </c>
    </row>
    <row r="1075" ht="15.75" customHeight="1">
      <c r="A1075" s="2">
        <v>1074.0</v>
      </c>
      <c r="B1075" s="2">
        <v>2016.0</v>
      </c>
      <c r="C1075" s="2">
        <v>10.0</v>
      </c>
      <c r="D1075" s="2">
        <v>1.0</v>
      </c>
      <c r="E1075" s="2">
        <v>4.0</v>
      </c>
      <c r="F1075" s="2" t="s">
        <v>16</v>
      </c>
      <c r="G1075" s="2" t="s">
        <v>34</v>
      </c>
      <c r="H1075" s="2">
        <v>3.7</v>
      </c>
      <c r="I1075" s="2">
        <v>3.93</v>
      </c>
      <c r="J1075" s="2">
        <v>7.63</v>
      </c>
      <c r="M1075" s="2">
        <f t="shared" si="44"/>
        <v>0</v>
      </c>
    </row>
    <row r="1076" ht="15.75" customHeight="1">
      <c r="A1076" s="2">
        <v>1075.0</v>
      </c>
      <c r="B1076" s="2">
        <v>2016.0</v>
      </c>
      <c r="C1076" s="2">
        <v>10.0</v>
      </c>
      <c r="D1076" s="2">
        <v>1.0</v>
      </c>
      <c r="E1076" s="2">
        <v>5.0</v>
      </c>
      <c r="F1076" s="2" t="s">
        <v>16</v>
      </c>
      <c r="G1076" s="2" t="s">
        <v>64</v>
      </c>
      <c r="H1076" s="2">
        <v>5.57</v>
      </c>
      <c r="I1076" s="2">
        <v>5.8</v>
      </c>
      <c r="J1076" s="2">
        <v>11.37</v>
      </c>
      <c r="M1076" s="2">
        <f t="shared" si="44"/>
        <v>0</v>
      </c>
    </row>
    <row r="1077" ht="15.75" customHeight="1">
      <c r="A1077" s="2">
        <v>1076.0</v>
      </c>
      <c r="B1077" s="2">
        <v>2016.0</v>
      </c>
      <c r="C1077" s="2">
        <v>10.0</v>
      </c>
      <c r="D1077" s="2">
        <v>1.0</v>
      </c>
      <c r="E1077" s="2">
        <v>5.0</v>
      </c>
      <c r="F1077" s="2" t="s">
        <v>16</v>
      </c>
      <c r="G1077" s="2" t="s">
        <v>30</v>
      </c>
      <c r="H1077" s="2">
        <v>4.73</v>
      </c>
      <c r="I1077" s="2">
        <v>5.03</v>
      </c>
      <c r="J1077" s="2">
        <v>9.76</v>
      </c>
      <c r="M1077" s="2">
        <f t="shared" si="44"/>
        <v>0</v>
      </c>
    </row>
    <row r="1078" ht="15.75" customHeight="1">
      <c r="A1078" s="2">
        <v>1077.0</v>
      </c>
      <c r="B1078" s="2">
        <v>2016.0</v>
      </c>
      <c r="C1078" s="2">
        <v>10.0</v>
      </c>
      <c r="D1078" s="2">
        <v>1.0</v>
      </c>
      <c r="E1078" s="2">
        <v>5.0</v>
      </c>
      <c r="F1078" s="2" t="s">
        <v>16</v>
      </c>
      <c r="G1078" s="2" t="s">
        <v>52</v>
      </c>
      <c r="H1078" s="2">
        <v>3.9</v>
      </c>
      <c r="I1078" s="2">
        <v>4.13</v>
      </c>
      <c r="J1078" s="2">
        <v>8.03</v>
      </c>
      <c r="M1078" s="2">
        <f t="shared" si="44"/>
        <v>0</v>
      </c>
    </row>
    <row r="1079" ht="15.75" customHeight="1">
      <c r="A1079" s="2">
        <v>1078.0</v>
      </c>
      <c r="B1079" s="2">
        <v>2016.0</v>
      </c>
      <c r="C1079" s="2">
        <v>10.0</v>
      </c>
      <c r="D1079" s="2">
        <v>1.0</v>
      </c>
      <c r="E1079" s="2">
        <v>6.0</v>
      </c>
      <c r="F1079" s="2" t="s">
        <v>16</v>
      </c>
      <c r="G1079" s="2" t="s">
        <v>35</v>
      </c>
      <c r="H1079" s="2">
        <v>6.67</v>
      </c>
      <c r="I1079" s="2">
        <v>6.53</v>
      </c>
      <c r="J1079" s="2">
        <v>13.2</v>
      </c>
      <c r="M1079" s="2">
        <f t="shared" si="44"/>
        <v>0</v>
      </c>
    </row>
    <row r="1080" ht="15.75" customHeight="1">
      <c r="A1080" s="2">
        <v>1079.0</v>
      </c>
      <c r="B1080" s="2">
        <v>2016.0</v>
      </c>
      <c r="C1080" s="2">
        <v>10.0</v>
      </c>
      <c r="D1080" s="2">
        <v>1.0</v>
      </c>
      <c r="E1080" s="2">
        <v>6.0</v>
      </c>
      <c r="F1080" s="2" t="s">
        <v>16</v>
      </c>
      <c r="G1080" s="2" t="s">
        <v>55</v>
      </c>
      <c r="H1080" s="2">
        <v>6.1</v>
      </c>
      <c r="I1080" s="2">
        <v>5.07</v>
      </c>
      <c r="J1080" s="2">
        <v>11.17</v>
      </c>
      <c r="M1080" s="2">
        <f t="shared" si="44"/>
        <v>0</v>
      </c>
    </row>
    <row r="1081" ht="15.75" customHeight="1">
      <c r="A1081" s="2">
        <v>1080.0</v>
      </c>
      <c r="B1081" s="2">
        <v>2016.0</v>
      </c>
      <c r="C1081" s="2">
        <v>10.0</v>
      </c>
      <c r="D1081" s="2">
        <v>1.0</v>
      </c>
      <c r="E1081" s="2">
        <v>6.0</v>
      </c>
      <c r="F1081" s="2" t="s">
        <v>16</v>
      </c>
      <c r="G1081" s="2" t="s">
        <v>26</v>
      </c>
      <c r="H1081" s="2">
        <v>4.67</v>
      </c>
      <c r="I1081" s="2">
        <v>5.27</v>
      </c>
      <c r="J1081" s="2">
        <v>9.94</v>
      </c>
      <c r="M1081" s="2">
        <f t="shared" si="44"/>
        <v>0</v>
      </c>
    </row>
    <row r="1082" ht="15.75" customHeight="1">
      <c r="A1082" s="2">
        <v>1081.0</v>
      </c>
      <c r="B1082" s="2">
        <v>2016.0</v>
      </c>
      <c r="C1082" s="2">
        <v>10.0</v>
      </c>
      <c r="D1082" s="2">
        <v>1.0</v>
      </c>
      <c r="E1082" s="2">
        <v>7.0</v>
      </c>
      <c r="F1082" s="2" t="s">
        <v>16</v>
      </c>
      <c r="G1082" s="2" t="s">
        <v>54</v>
      </c>
      <c r="H1082" s="2">
        <v>5.67</v>
      </c>
      <c r="I1082" s="2">
        <v>5.27</v>
      </c>
      <c r="J1082" s="2">
        <v>10.94</v>
      </c>
      <c r="M1082" s="2">
        <f t="shared" si="44"/>
        <v>0</v>
      </c>
    </row>
    <row r="1083" ht="15.75" customHeight="1">
      <c r="A1083" s="2">
        <v>1082.0</v>
      </c>
      <c r="B1083" s="2">
        <v>2016.0</v>
      </c>
      <c r="C1083" s="2">
        <v>10.0</v>
      </c>
      <c r="D1083" s="2">
        <v>1.0</v>
      </c>
      <c r="E1083" s="2">
        <v>7.0</v>
      </c>
      <c r="F1083" s="2" t="s">
        <v>16</v>
      </c>
      <c r="G1083" s="2" t="s">
        <v>33</v>
      </c>
      <c r="H1083" s="2">
        <v>4.7</v>
      </c>
      <c r="I1083" s="2">
        <v>4.83</v>
      </c>
      <c r="J1083" s="2">
        <v>9.53</v>
      </c>
      <c r="M1083" s="2">
        <f t="shared" si="44"/>
        <v>0</v>
      </c>
    </row>
    <row r="1084" ht="15.75" customHeight="1">
      <c r="A1084" s="2">
        <v>1083.0</v>
      </c>
      <c r="B1084" s="2">
        <v>2016.0</v>
      </c>
      <c r="C1084" s="2">
        <v>10.0</v>
      </c>
      <c r="D1084" s="2">
        <v>1.0</v>
      </c>
      <c r="E1084" s="2">
        <v>7.0</v>
      </c>
      <c r="F1084" s="2" t="s">
        <v>16</v>
      </c>
      <c r="G1084" s="2" t="s">
        <v>29</v>
      </c>
      <c r="H1084" s="2">
        <v>4.67</v>
      </c>
      <c r="I1084" s="2">
        <v>3.33</v>
      </c>
      <c r="J1084" s="2">
        <v>8.0</v>
      </c>
      <c r="M1084" s="2">
        <f t="shared" si="44"/>
        <v>0</v>
      </c>
    </row>
    <row r="1085" ht="15.75" customHeight="1">
      <c r="A1085" s="2">
        <v>1084.0</v>
      </c>
      <c r="B1085" s="2">
        <v>2016.0</v>
      </c>
      <c r="C1085" s="2">
        <v>10.0</v>
      </c>
      <c r="D1085" s="2">
        <v>1.0</v>
      </c>
      <c r="E1085" s="2">
        <v>8.0</v>
      </c>
      <c r="F1085" s="2" t="s">
        <v>16</v>
      </c>
      <c r="G1085" s="2" t="s">
        <v>25</v>
      </c>
      <c r="H1085" s="2">
        <v>9.0</v>
      </c>
      <c r="I1085" s="2">
        <v>6.83</v>
      </c>
      <c r="J1085" s="2">
        <v>15.83</v>
      </c>
      <c r="M1085" s="2">
        <f t="shared" si="44"/>
        <v>0</v>
      </c>
    </row>
    <row r="1086" ht="15.75" customHeight="1">
      <c r="A1086" s="2">
        <v>1085.0</v>
      </c>
      <c r="B1086" s="2">
        <v>2016.0</v>
      </c>
      <c r="C1086" s="2">
        <v>10.0</v>
      </c>
      <c r="D1086" s="2">
        <v>1.0</v>
      </c>
      <c r="E1086" s="2">
        <v>8.0</v>
      </c>
      <c r="F1086" s="2" t="s">
        <v>16</v>
      </c>
      <c r="G1086" s="2" t="s">
        <v>44</v>
      </c>
      <c r="H1086" s="2">
        <v>5.17</v>
      </c>
      <c r="I1086" s="2">
        <v>5.6</v>
      </c>
      <c r="J1086" s="2">
        <v>10.77</v>
      </c>
      <c r="M1086" s="2">
        <f t="shared" si="44"/>
        <v>0</v>
      </c>
    </row>
    <row r="1087" ht="15.75" customHeight="1">
      <c r="A1087" s="2">
        <v>1086.0</v>
      </c>
      <c r="B1087" s="2">
        <v>2016.0</v>
      </c>
      <c r="C1087" s="2">
        <v>10.0</v>
      </c>
      <c r="D1087" s="2">
        <v>1.0</v>
      </c>
      <c r="E1087" s="2">
        <v>8.0</v>
      </c>
      <c r="F1087" s="2" t="s">
        <v>16</v>
      </c>
      <c r="G1087" s="2" t="s">
        <v>36</v>
      </c>
      <c r="H1087" s="2">
        <v>4.6</v>
      </c>
      <c r="I1087" s="2">
        <v>5.03</v>
      </c>
      <c r="J1087" s="2">
        <v>9.63</v>
      </c>
      <c r="M1087" s="2">
        <f t="shared" si="44"/>
        <v>0</v>
      </c>
    </row>
    <row r="1088" ht="15.75" customHeight="1">
      <c r="A1088" s="2">
        <v>1087.0</v>
      </c>
      <c r="B1088" s="2">
        <v>2016.0</v>
      </c>
      <c r="C1088" s="2">
        <v>10.0</v>
      </c>
      <c r="D1088" s="2">
        <v>1.0</v>
      </c>
      <c r="E1088" s="2">
        <v>9.0</v>
      </c>
      <c r="F1088" s="2" t="s">
        <v>16</v>
      </c>
      <c r="G1088" s="2" t="s">
        <v>45</v>
      </c>
      <c r="H1088" s="2">
        <v>8.33</v>
      </c>
      <c r="I1088" s="2">
        <v>7.57</v>
      </c>
      <c r="J1088" s="2">
        <v>15.9</v>
      </c>
      <c r="M1088" s="2">
        <f t="shared" si="44"/>
        <v>0</v>
      </c>
    </row>
    <row r="1089" ht="15.75" customHeight="1">
      <c r="A1089" s="2">
        <v>1088.0</v>
      </c>
      <c r="B1089" s="2">
        <v>2016.0</v>
      </c>
      <c r="C1089" s="2">
        <v>10.0</v>
      </c>
      <c r="D1089" s="2">
        <v>1.0</v>
      </c>
      <c r="E1089" s="2">
        <v>9.0</v>
      </c>
      <c r="F1089" s="2" t="s">
        <v>16</v>
      </c>
      <c r="G1089" s="2" t="s">
        <v>76</v>
      </c>
      <c r="H1089" s="2">
        <v>7.83</v>
      </c>
      <c r="I1089" s="2">
        <v>7.93</v>
      </c>
      <c r="J1089" s="2">
        <v>15.76</v>
      </c>
      <c r="M1089" s="2">
        <f t="shared" si="44"/>
        <v>0</v>
      </c>
    </row>
    <row r="1090" ht="15.75" customHeight="1">
      <c r="A1090" s="2">
        <v>1089.0</v>
      </c>
      <c r="B1090" s="2">
        <v>2016.0</v>
      </c>
      <c r="C1090" s="2">
        <v>10.0</v>
      </c>
      <c r="D1090" s="2">
        <v>1.0</v>
      </c>
      <c r="E1090" s="2">
        <v>9.0</v>
      </c>
      <c r="F1090" s="2" t="s">
        <v>16</v>
      </c>
      <c r="G1090" s="2" t="s">
        <v>47</v>
      </c>
      <c r="H1090" s="2">
        <v>6.17</v>
      </c>
      <c r="I1090" s="2">
        <v>1.67</v>
      </c>
      <c r="J1090" s="2">
        <v>7.84</v>
      </c>
      <c r="M1090" s="2">
        <f t="shared" si="44"/>
        <v>0</v>
      </c>
    </row>
    <row r="1091" ht="15.75" customHeight="1">
      <c r="A1091" s="2">
        <v>1090.0</v>
      </c>
      <c r="B1091" s="2">
        <v>2016.0</v>
      </c>
      <c r="C1091" s="2">
        <v>10.0</v>
      </c>
      <c r="D1091" s="2">
        <v>1.0</v>
      </c>
      <c r="E1091" s="2">
        <v>10.0</v>
      </c>
      <c r="F1091" s="2" t="s">
        <v>16</v>
      </c>
      <c r="G1091" s="2" t="s">
        <v>42</v>
      </c>
      <c r="H1091" s="2">
        <v>6.87</v>
      </c>
      <c r="I1091" s="2">
        <v>7.3</v>
      </c>
      <c r="J1091" s="2">
        <v>14.17</v>
      </c>
      <c r="M1091" s="2">
        <f t="shared" si="44"/>
        <v>0</v>
      </c>
    </row>
    <row r="1092" ht="15.75" customHeight="1">
      <c r="A1092" s="2">
        <v>1091.0</v>
      </c>
      <c r="B1092" s="2">
        <v>2016.0</v>
      </c>
      <c r="C1092" s="2">
        <v>10.0</v>
      </c>
      <c r="D1092" s="2">
        <v>1.0</v>
      </c>
      <c r="E1092" s="2">
        <v>10.0</v>
      </c>
      <c r="F1092" s="2" t="s">
        <v>16</v>
      </c>
      <c r="G1092" s="2" t="s">
        <v>68</v>
      </c>
      <c r="H1092" s="2">
        <v>7.67</v>
      </c>
      <c r="I1092" s="2">
        <v>5.83</v>
      </c>
      <c r="J1092" s="2">
        <v>13.5</v>
      </c>
      <c r="M1092" s="2">
        <f t="shared" si="44"/>
        <v>0</v>
      </c>
    </row>
    <row r="1093" ht="15.75" customHeight="1">
      <c r="A1093" s="2">
        <v>1092.0</v>
      </c>
      <c r="B1093" s="2">
        <v>2016.0</v>
      </c>
      <c r="C1093" s="2">
        <v>10.0</v>
      </c>
      <c r="D1093" s="2">
        <v>1.0</v>
      </c>
      <c r="E1093" s="2">
        <v>10.0</v>
      </c>
      <c r="F1093" s="2" t="s">
        <v>16</v>
      </c>
      <c r="G1093" s="2" t="s">
        <v>40</v>
      </c>
      <c r="H1093" s="2">
        <v>6.67</v>
      </c>
      <c r="I1093" s="2">
        <v>4.57</v>
      </c>
      <c r="J1093" s="2">
        <v>11.24</v>
      </c>
      <c r="M1093" s="2">
        <f t="shared" si="44"/>
        <v>0</v>
      </c>
    </row>
    <row r="1094" ht="15.75" customHeight="1">
      <c r="A1094" s="2">
        <v>1093.0</v>
      </c>
      <c r="B1094" s="2">
        <v>2016.0</v>
      </c>
      <c r="C1094" s="2">
        <v>10.0</v>
      </c>
      <c r="D1094" s="2">
        <v>1.0</v>
      </c>
      <c r="E1094" s="2">
        <v>11.0</v>
      </c>
      <c r="F1094" s="2" t="s">
        <v>16</v>
      </c>
      <c r="G1094" s="2" t="s">
        <v>39</v>
      </c>
      <c r="H1094" s="2">
        <v>6.83</v>
      </c>
      <c r="I1094" s="2">
        <v>8.0</v>
      </c>
      <c r="J1094" s="2">
        <v>14.83</v>
      </c>
      <c r="M1094" s="2">
        <f t="shared" si="44"/>
        <v>0</v>
      </c>
    </row>
    <row r="1095" ht="15.75" customHeight="1">
      <c r="A1095" s="2">
        <v>1094.0</v>
      </c>
      <c r="B1095" s="2">
        <v>2016.0</v>
      </c>
      <c r="C1095" s="2">
        <v>10.0</v>
      </c>
      <c r="D1095" s="2">
        <v>1.0</v>
      </c>
      <c r="E1095" s="2">
        <v>11.0</v>
      </c>
      <c r="F1095" s="2" t="s">
        <v>16</v>
      </c>
      <c r="G1095" s="2" t="s">
        <v>51</v>
      </c>
      <c r="H1095" s="2">
        <v>6.23</v>
      </c>
      <c r="I1095" s="2">
        <v>6.43</v>
      </c>
      <c r="J1095" s="2">
        <v>12.66</v>
      </c>
      <c r="M1095" s="2">
        <f t="shared" si="44"/>
        <v>0</v>
      </c>
    </row>
    <row r="1096" ht="15.75" customHeight="1">
      <c r="A1096" s="2">
        <v>1095.0</v>
      </c>
      <c r="B1096" s="2">
        <v>2016.0</v>
      </c>
      <c r="C1096" s="2">
        <v>10.0</v>
      </c>
      <c r="D1096" s="2">
        <v>1.0</v>
      </c>
      <c r="E1096" s="2">
        <v>11.0</v>
      </c>
      <c r="F1096" s="2" t="s">
        <v>16</v>
      </c>
      <c r="G1096" s="2" t="s">
        <v>27</v>
      </c>
      <c r="H1096" s="2">
        <v>5.83</v>
      </c>
      <c r="I1096" s="2">
        <v>4.83</v>
      </c>
      <c r="J1096" s="2">
        <v>10.66</v>
      </c>
      <c r="M1096" s="2">
        <f t="shared" si="44"/>
        <v>0</v>
      </c>
    </row>
    <row r="1097" ht="15.75" customHeight="1">
      <c r="A1097" s="2">
        <v>1096.0</v>
      </c>
      <c r="B1097" s="2">
        <v>2016.0</v>
      </c>
      <c r="C1097" s="2">
        <v>10.0</v>
      </c>
      <c r="D1097" s="2">
        <v>1.0</v>
      </c>
      <c r="E1097" s="2">
        <v>12.0</v>
      </c>
      <c r="F1097" s="2" t="s">
        <v>16</v>
      </c>
      <c r="G1097" s="2" t="s">
        <v>17</v>
      </c>
      <c r="H1097" s="2">
        <v>8.67</v>
      </c>
      <c r="I1097" s="2">
        <v>7.23</v>
      </c>
      <c r="J1097" s="2">
        <v>15.9</v>
      </c>
      <c r="M1097" s="2">
        <f t="shared" si="44"/>
        <v>0</v>
      </c>
    </row>
    <row r="1098" ht="15.75" customHeight="1">
      <c r="A1098" s="2">
        <v>1097.0</v>
      </c>
      <c r="B1098" s="2">
        <v>2016.0</v>
      </c>
      <c r="C1098" s="2">
        <v>10.0</v>
      </c>
      <c r="D1098" s="2">
        <v>1.0</v>
      </c>
      <c r="E1098" s="2">
        <v>12.0</v>
      </c>
      <c r="F1098" s="2" t="s">
        <v>16</v>
      </c>
      <c r="G1098" s="2" t="s">
        <v>38</v>
      </c>
      <c r="H1098" s="2">
        <v>7.5</v>
      </c>
      <c r="I1098" s="2">
        <v>7.33</v>
      </c>
      <c r="J1098" s="2">
        <v>14.83</v>
      </c>
      <c r="M1098" s="2">
        <f t="shared" si="44"/>
        <v>0</v>
      </c>
    </row>
    <row r="1099" ht="15.75" customHeight="1">
      <c r="A1099" s="2">
        <v>1098.0</v>
      </c>
      <c r="B1099" s="2">
        <v>2016.0</v>
      </c>
      <c r="C1099" s="2">
        <v>10.0</v>
      </c>
      <c r="D1099" s="2">
        <v>1.0</v>
      </c>
      <c r="E1099" s="2">
        <v>12.0</v>
      </c>
      <c r="F1099" s="2" t="s">
        <v>16</v>
      </c>
      <c r="G1099" s="2" t="s">
        <v>70</v>
      </c>
      <c r="H1099" s="2">
        <v>5.17</v>
      </c>
      <c r="I1099" s="2">
        <v>7.1</v>
      </c>
      <c r="J1099" s="2">
        <v>12.27</v>
      </c>
      <c r="M1099" s="2">
        <f t="shared" si="44"/>
        <v>0</v>
      </c>
    </row>
    <row r="1100" ht="15.75" customHeight="1">
      <c r="A1100" s="2">
        <v>1099.0</v>
      </c>
      <c r="B1100" s="2">
        <v>2016.0</v>
      </c>
      <c r="C1100" s="2">
        <v>10.0</v>
      </c>
      <c r="D1100" s="2">
        <v>2.0</v>
      </c>
      <c r="E1100" s="2">
        <v>1.0</v>
      </c>
      <c r="F1100" s="2" t="s">
        <v>16</v>
      </c>
      <c r="G1100" s="2" t="s">
        <v>26</v>
      </c>
      <c r="H1100" s="2">
        <v>5.17</v>
      </c>
      <c r="I1100" s="2">
        <v>5.37</v>
      </c>
      <c r="J1100" s="2">
        <v>10.54</v>
      </c>
      <c r="M1100" s="2">
        <f t="shared" si="44"/>
        <v>0</v>
      </c>
    </row>
    <row r="1101" ht="15.75" customHeight="1">
      <c r="A1101" s="2">
        <v>1100.0</v>
      </c>
      <c r="B1101" s="2">
        <v>2016.0</v>
      </c>
      <c r="C1101" s="2">
        <v>10.0</v>
      </c>
      <c r="D1101" s="2">
        <v>2.0</v>
      </c>
      <c r="E1101" s="2">
        <v>1.0</v>
      </c>
      <c r="F1101" s="2" t="s">
        <v>16</v>
      </c>
      <c r="G1101" s="2" t="s">
        <v>55</v>
      </c>
      <c r="H1101" s="2">
        <v>3.83</v>
      </c>
      <c r="I1101" s="2">
        <v>4.77</v>
      </c>
      <c r="J1101" s="2">
        <v>8.6</v>
      </c>
      <c r="M1101" s="2">
        <f t="shared" si="44"/>
        <v>0</v>
      </c>
    </row>
    <row r="1102" ht="15.75" customHeight="1">
      <c r="A1102" s="2">
        <v>1101.0</v>
      </c>
      <c r="B1102" s="2">
        <v>2016.0</v>
      </c>
      <c r="C1102" s="2">
        <v>10.0</v>
      </c>
      <c r="D1102" s="2">
        <v>2.0</v>
      </c>
      <c r="E1102" s="2">
        <v>2.0</v>
      </c>
      <c r="F1102" s="2" t="s">
        <v>16</v>
      </c>
      <c r="G1102" s="2" t="s">
        <v>30</v>
      </c>
      <c r="H1102" s="2">
        <v>5.67</v>
      </c>
      <c r="I1102" s="2">
        <v>4.17</v>
      </c>
      <c r="J1102" s="2">
        <v>9.84</v>
      </c>
      <c r="M1102" s="2">
        <f t="shared" si="44"/>
        <v>0</v>
      </c>
    </row>
    <row r="1103" ht="15.75" customHeight="1">
      <c r="A1103" s="2">
        <v>1102.0</v>
      </c>
      <c r="B1103" s="2">
        <v>2016.0</v>
      </c>
      <c r="C1103" s="2">
        <v>10.0</v>
      </c>
      <c r="D1103" s="2">
        <v>2.0</v>
      </c>
      <c r="E1103" s="2">
        <v>2.0</v>
      </c>
      <c r="F1103" s="2" t="s">
        <v>16</v>
      </c>
      <c r="G1103" s="2" t="s">
        <v>18</v>
      </c>
      <c r="H1103" s="2">
        <v>4.33</v>
      </c>
      <c r="I1103" s="2">
        <v>5.1</v>
      </c>
      <c r="J1103" s="2">
        <v>9.43</v>
      </c>
      <c r="M1103" s="2">
        <f t="shared" si="44"/>
        <v>0</v>
      </c>
    </row>
    <row r="1104" ht="15.75" customHeight="1">
      <c r="A1104" s="2">
        <v>1103.0</v>
      </c>
      <c r="B1104" s="2">
        <v>2016.0</v>
      </c>
      <c r="C1104" s="2">
        <v>10.0</v>
      </c>
      <c r="D1104" s="2">
        <v>2.0</v>
      </c>
      <c r="E1104" s="2">
        <v>3.0</v>
      </c>
      <c r="F1104" s="2" t="s">
        <v>16</v>
      </c>
      <c r="G1104" s="2" t="s">
        <v>50</v>
      </c>
      <c r="H1104" s="2">
        <v>9.0</v>
      </c>
      <c r="I1104" s="2">
        <v>8.0</v>
      </c>
      <c r="J1104" s="2">
        <v>17.0</v>
      </c>
      <c r="M1104" s="2">
        <f t="shared" si="44"/>
        <v>0</v>
      </c>
    </row>
    <row r="1105" ht="15.75" customHeight="1">
      <c r="A1105" s="2">
        <v>1104.0</v>
      </c>
      <c r="B1105" s="2">
        <v>2016.0</v>
      </c>
      <c r="C1105" s="2">
        <v>10.0</v>
      </c>
      <c r="D1105" s="2">
        <v>2.0</v>
      </c>
      <c r="E1105" s="2">
        <v>3.0</v>
      </c>
      <c r="F1105" s="2" t="s">
        <v>16</v>
      </c>
      <c r="G1105" s="2" t="s">
        <v>34</v>
      </c>
      <c r="H1105" s="2">
        <v>2.0</v>
      </c>
      <c r="I1105" s="2">
        <v>8.0</v>
      </c>
      <c r="J1105" s="2">
        <v>10.0</v>
      </c>
      <c r="M1105" s="2">
        <f t="shared" si="44"/>
        <v>0</v>
      </c>
    </row>
    <row r="1106" ht="15.75" customHeight="1">
      <c r="A1106" s="2">
        <v>1105.0</v>
      </c>
      <c r="B1106" s="2">
        <v>2016.0</v>
      </c>
      <c r="C1106" s="2">
        <v>10.0</v>
      </c>
      <c r="D1106" s="2">
        <v>2.0</v>
      </c>
      <c r="E1106" s="2">
        <v>4.0</v>
      </c>
      <c r="F1106" s="2" t="s">
        <v>16</v>
      </c>
      <c r="G1106" s="2" t="s">
        <v>31</v>
      </c>
      <c r="H1106" s="2">
        <v>3.93</v>
      </c>
      <c r="I1106" s="2">
        <v>4.4</v>
      </c>
      <c r="J1106" s="2">
        <v>8.33</v>
      </c>
      <c r="M1106" s="2">
        <f t="shared" si="44"/>
        <v>0</v>
      </c>
    </row>
    <row r="1107" ht="15.75" customHeight="1">
      <c r="A1107" s="2">
        <v>1106.0</v>
      </c>
      <c r="B1107" s="2">
        <v>2016.0</v>
      </c>
      <c r="C1107" s="2">
        <v>10.0</v>
      </c>
      <c r="D1107" s="2">
        <v>2.0</v>
      </c>
      <c r="E1107" s="2">
        <v>4.0</v>
      </c>
      <c r="F1107" s="2" t="s">
        <v>16</v>
      </c>
      <c r="G1107" s="2" t="s">
        <v>58</v>
      </c>
      <c r="H1107" s="2">
        <v>3.5</v>
      </c>
      <c r="I1107" s="2">
        <v>3.23</v>
      </c>
      <c r="J1107" s="2">
        <v>6.73</v>
      </c>
      <c r="M1107" s="2">
        <f t="shared" si="44"/>
        <v>0</v>
      </c>
    </row>
    <row r="1108" ht="15.75" customHeight="1">
      <c r="A1108" s="2">
        <v>1107.0</v>
      </c>
      <c r="B1108" s="2">
        <v>2016.0</v>
      </c>
      <c r="C1108" s="2">
        <v>10.0</v>
      </c>
      <c r="D1108" s="2">
        <v>2.0</v>
      </c>
      <c r="E1108" s="2">
        <v>5.0</v>
      </c>
      <c r="F1108" s="2" t="s">
        <v>16</v>
      </c>
      <c r="G1108" s="2" t="s">
        <v>33</v>
      </c>
      <c r="H1108" s="2">
        <v>7.67</v>
      </c>
      <c r="I1108" s="2">
        <v>7.5</v>
      </c>
      <c r="J1108" s="2">
        <v>15.17</v>
      </c>
      <c r="M1108" s="2">
        <f t="shared" si="44"/>
        <v>0</v>
      </c>
    </row>
    <row r="1109" ht="15.75" customHeight="1">
      <c r="A1109" s="2">
        <v>1108.0</v>
      </c>
      <c r="B1109" s="2">
        <v>2016.0</v>
      </c>
      <c r="C1109" s="2">
        <v>10.0</v>
      </c>
      <c r="D1109" s="2">
        <v>2.0</v>
      </c>
      <c r="E1109" s="2">
        <v>5.0</v>
      </c>
      <c r="F1109" s="2" t="s">
        <v>16</v>
      </c>
      <c r="G1109" s="2" t="s">
        <v>29</v>
      </c>
      <c r="H1109" s="2">
        <v>1.17</v>
      </c>
      <c r="I1109" s="2">
        <v>3.73</v>
      </c>
      <c r="J1109" s="2">
        <v>4.9</v>
      </c>
      <c r="M1109" s="2">
        <f t="shared" si="44"/>
        <v>0</v>
      </c>
    </row>
    <row r="1110" ht="15.75" customHeight="1">
      <c r="A1110" s="2">
        <v>1109.0</v>
      </c>
      <c r="B1110" s="2">
        <v>2016.0</v>
      </c>
      <c r="C1110" s="2">
        <v>10.0</v>
      </c>
      <c r="D1110" s="2">
        <v>2.0</v>
      </c>
      <c r="E1110" s="2">
        <v>6.0</v>
      </c>
      <c r="F1110" s="2" t="s">
        <v>16</v>
      </c>
      <c r="G1110" s="2" t="s">
        <v>44</v>
      </c>
      <c r="H1110" s="2">
        <v>6.93</v>
      </c>
      <c r="I1110" s="2">
        <v>5.07</v>
      </c>
      <c r="J1110" s="2">
        <v>12.0</v>
      </c>
      <c r="M1110" s="2">
        <f t="shared" si="44"/>
        <v>0</v>
      </c>
    </row>
    <row r="1111" ht="15.75" customHeight="1">
      <c r="A1111" s="2">
        <v>1110.0</v>
      </c>
      <c r="B1111" s="2">
        <v>2016.0</v>
      </c>
      <c r="C1111" s="2">
        <v>10.0</v>
      </c>
      <c r="D1111" s="2">
        <v>2.0</v>
      </c>
      <c r="E1111" s="2">
        <v>6.0</v>
      </c>
      <c r="F1111" s="2" t="s">
        <v>16</v>
      </c>
      <c r="G1111" s="2" t="s">
        <v>47</v>
      </c>
      <c r="H1111" s="2">
        <v>6.67</v>
      </c>
      <c r="I1111" s="2">
        <v>4.67</v>
      </c>
      <c r="J1111" s="2">
        <v>11.34</v>
      </c>
      <c r="M1111" s="2">
        <f t="shared" si="44"/>
        <v>0</v>
      </c>
    </row>
    <row r="1112" ht="15.75" customHeight="1">
      <c r="A1112" s="2">
        <v>1111.0</v>
      </c>
      <c r="B1112" s="2">
        <v>2016.0</v>
      </c>
      <c r="C1112" s="2">
        <v>10.0</v>
      </c>
      <c r="D1112" s="2">
        <v>2.0</v>
      </c>
      <c r="E1112" s="2">
        <v>7.0</v>
      </c>
      <c r="F1112" s="2" t="s">
        <v>16</v>
      </c>
      <c r="G1112" s="2" t="s">
        <v>38</v>
      </c>
      <c r="H1112" s="2">
        <v>7.67</v>
      </c>
      <c r="I1112" s="2">
        <v>3.97</v>
      </c>
      <c r="J1112" s="2">
        <v>11.64</v>
      </c>
      <c r="M1112" s="2">
        <f t="shared" si="44"/>
        <v>0</v>
      </c>
    </row>
    <row r="1113" ht="15.75" customHeight="1">
      <c r="A1113" s="2">
        <v>1112.0</v>
      </c>
      <c r="B1113" s="2">
        <v>2016.0</v>
      </c>
      <c r="C1113" s="2">
        <v>10.0</v>
      </c>
      <c r="D1113" s="2">
        <v>2.0</v>
      </c>
      <c r="E1113" s="2">
        <v>7.0</v>
      </c>
      <c r="F1113" s="2" t="s">
        <v>16</v>
      </c>
      <c r="G1113" s="2" t="s">
        <v>76</v>
      </c>
      <c r="H1113" s="2">
        <v>5.33</v>
      </c>
      <c r="I1113" s="2">
        <v>3.93</v>
      </c>
      <c r="J1113" s="2">
        <v>9.26</v>
      </c>
      <c r="M1113" s="2">
        <f t="shared" si="44"/>
        <v>0</v>
      </c>
    </row>
    <row r="1114" ht="15.75" customHeight="1">
      <c r="A1114" s="2">
        <v>1113.0</v>
      </c>
      <c r="B1114" s="2">
        <v>2016.0</v>
      </c>
      <c r="C1114" s="2">
        <v>10.0</v>
      </c>
      <c r="D1114" s="2">
        <v>2.0</v>
      </c>
      <c r="E1114" s="2">
        <v>8.0</v>
      </c>
      <c r="F1114" s="2" t="s">
        <v>16</v>
      </c>
      <c r="G1114" s="2" t="s">
        <v>27</v>
      </c>
      <c r="H1114" s="2">
        <v>6.83</v>
      </c>
      <c r="I1114" s="2">
        <v>8.33</v>
      </c>
      <c r="J1114" s="2">
        <v>15.16</v>
      </c>
      <c r="M1114" s="2">
        <f t="shared" si="44"/>
        <v>0</v>
      </c>
    </row>
    <row r="1115" ht="15.75" customHeight="1">
      <c r="A1115" s="2">
        <v>1114.0</v>
      </c>
      <c r="B1115" s="2">
        <v>2016.0</v>
      </c>
      <c r="C1115" s="2">
        <v>10.0</v>
      </c>
      <c r="D1115" s="2">
        <v>2.0</v>
      </c>
      <c r="E1115" s="2">
        <v>8.0</v>
      </c>
      <c r="F1115" s="2" t="s">
        <v>16</v>
      </c>
      <c r="G1115" s="2" t="s">
        <v>68</v>
      </c>
      <c r="H1115" s="2">
        <v>5.67</v>
      </c>
      <c r="I1115" s="2">
        <v>7.6</v>
      </c>
      <c r="J1115" s="2">
        <v>13.27</v>
      </c>
      <c r="M1115" s="2">
        <f t="shared" si="44"/>
        <v>0</v>
      </c>
    </row>
    <row r="1116" ht="15.75" customHeight="1">
      <c r="A1116" s="2">
        <v>1115.0</v>
      </c>
      <c r="B1116" s="2">
        <v>2016.0</v>
      </c>
      <c r="C1116" s="2">
        <v>10.0</v>
      </c>
      <c r="D1116" s="2">
        <v>2.0</v>
      </c>
      <c r="E1116" s="2">
        <v>9.0</v>
      </c>
      <c r="F1116" s="2" t="s">
        <v>16</v>
      </c>
      <c r="G1116" s="2" t="s">
        <v>40</v>
      </c>
      <c r="H1116" s="2">
        <v>7.93</v>
      </c>
      <c r="I1116" s="2">
        <v>7.0</v>
      </c>
      <c r="J1116" s="2">
        <v>14.93</v>
      </c>
      <c r="M1116" s="2">
        <f t="shared" si="44"/>
        <v>0</v>
      </c>
    </row>
    <row r="1117" ht="15.75" customHeight="1">
      <c r="A1117" s="2">
        <v>1116.0</v>
      </c>
      <c r="B1117" s="2">
        <v>2016.0</v>
      </c>
      <c r="C1117" s="2">
        <v>10.0</v>
      </c>
      <c r="D1117" s="2">
        <v>2.0</v>
      </c>
      <c r="E1117" s="2">
        <v>9.0</v>
      </c>
      <c r="F1117" s="2" t="s">
        <v>16</v>
      </c>
      <c r="G1117" s="2" t="s">
        <v>51</v>
      </c>
      <c r="H1117" s="2">
        <v>5.67</v>
      </c>
      <c r="I1117" s="2">
        <v>5.53</v>
      </c>
      <c r="J1117" s="2">
        <v>11.2</v>
      </c>
      <c r="M1117" s="2">
        <f t="shared" si="44"/>
        <v>0</v>
      </c>
    </row>
    <row r="1118" ht="15.75" customHeight="1">
      <c r="A1118" s="2">
        <v>1117.0</v>
      </c>
      <c r="B1118" s="2">
        <v>2016.0</v>
      </c>
      <c r="C1118" s="2">
        <v>10.0</v>
      </c>
      <c r="D1118" s="2">
        <v>2.0</v>
      </c>
      <c r="E1118" s="2">
        <v>10.0</v>
      </c>
      <c r="F1118" s="2" t="s">
        <v>16</v>
      </c>
      <c r="G1118" s="2" t="s">
        <v>36</v>
      </c>
      <c r="H1118" s="2">
        <v>6.5</v>
      </c>
      <c r="I1118" s="2">
        <v>5.83</v>
      </c>
      <c r="J1118" s="2">
        <v>12.33</v>
      </c>
      <c r="M1118" s="2">
        <f t="shared" si="44"/>
        <v>0</v>
      </c>
    </row>
    <row r="1119" ht="15.75" customHeight="1">
      <c r="A1119" s="2">
        <v>1118.0</v>
      </c>
      <c r="B1119" s="2">
        <v>2016.0</v>
      </c>
      <c r="C1119" s="2">
        <v>10.0</v>
      </c>
      <c r="D1119" s="2">
        <v>2.0</v>
      </c>
      <c r="E1119" s="2">
        <v>10.0</v>
      </c>
      <c r="F1119" s="2" t="s">
        <v>16</v>
      </c>
      <c r="G1119" s="2" t="s">
        <v>70</v>
      </c>
      <c r="H1119" s="2">
        <v>5.17</v>
      </c>
      <c r="I1119" s="2">
        <v>1.23</v>
      </c>
      <c r="J1119" s="2">
        <v>6.4</v>
      </c>
      <c r="M1119" s="2">
        <f t="shared" si="44"/>
        <v>0</v>
      </c>
    </row>
    <row r="1120" ht="15.75" customHeight="1">
      <c r="A1120" s="2">
        <v>1119.0</v>
      </c>
      <c r="B1120" s="2">
        <v>2016.0</v>
      </c>
      <c r="C1120" s="2">
        <v>10.0</v>
      </c>
      <c r="D1120" s="2">
        <v>2.0</v>
      </c>
      <c r="E1120" s="2">
        <v>11.0</v>
      </c>
      <c r="F1120" s="2" t="s">
        <v>16</v>
      </c>
      <c r="G1120" s="2" t="s">
        <v>52</v>
      </c>
      <c r="H1120" s="2">
        <v>7.0</v>
      </c>
      <c r="I1120" s="2">
        <v>7.67</v>
      </c>
      <c r="J1120" s="2">
        <v>14.67</v>
      </c>
      <c r="M1120" s="2">
        <f t="shared" si="44"/>
        <v>0</v>
      </c>
    </row>
    <row r="1121" ht="15.75" customHeight="1">
      <c r="A1121" s="2">
        <v>1120.0</v>
      </c>
      <c r="B1121" s="2">
        <v>2016.0</v>
      </c>
      <c r="C1121" s="2">
        <v>10.0</v>
      </c>
      <c r="D1121" s="2">
        <v>2.0</v>
      </c>
      <c r="E1121" s="2">
        <v>11.0</v>
      </c>
      <c r="F1121" s="2" t="s">
        <v>16</v>
      </c>
      <c r="G1121" s="2" t="s">
        <v>56</v>
      </c>
      <c r="H1121" s="2">
        <v>6.83</v>
      </c>
      <c r="I1121" s="2">
        <v>6.83</v>
      </c>
      <c r="J1121" s="2">
        <v>13.66</v>
      </c>
      <c r="M1121" s="2">
        <f t="shared" si="44"/>
        <v>1</v>
      </c>
    </row>
    <row r="1122" ht="15.75" customHeight="1">
      <c r="A1122" s="2">
        <v>1121.0</v>
      </c>
      <c r="B1122" s="2">
        <v>2016.0</v>
      </c>
      <c r="C1122" s="2">
        <v>10.0</v>
      </c>
      <c r="D1122" s="2">
        <v>2.0</v>
      </c>
      <c r="E1122" s="2">
        <v>12.0</v>
      </c>
      <c r="F1122" s="2" t="s">
        <v>16</v>
      </c>
      <c r="G1122" s="2" t="s">
        <v>53</v>
      </c>
      <c r="H1122" s="2">
        <v>6.5</v>
      </c>
      <c r="I1122" s="2">
        <v>5.43</v>
      </c>
      <c r="J1122" s="2">
        <v>11.93</v>
      </c>
      <c r="M1122" s="2">
        <f t="shared" si="44"/>
        <v>0</v>
      </c>
    </row>
    <row r="1123" ht="15.75" customHeight="1">
      <c r="A1123" s="2">
        <v>1122.0</v>
      </c>
      <c r="B1123" s="2">
        <v>2016.0</v>
      </c>
      <c r="C1123" s="2">
        <v>10.0</v>
      </c>
      <c r="D1123" s="2">
        <v>2.0</v>
      </c>
      <c r="E1123" s="2">
        <v>12.0</v>
      </c>
      <c r="F1123" s="2" t="s">
        <v>16</v>
      </c>
      <c r="G1123" s="2" t="s">
        <v>25</v>
      </c>
      <c r="H1123" s="2">
        <v>4.4</v>
      </c>
      <c r="I1123" s="2">
        <v>6.43</v>
      </c>
      <c r="J1123" s="2">
        <v>10.83</v>
      </c>
      <c r="M1123" s="2">
        <f t="shared" si="44"/>
        <v>0</v>
      </c>
    </row>
    <row r="1124" ht="15.75" customHeight="1">
      <c r="A1124" s="2">
        <v>1123.0</v>
      </c>
      <c r="B1124" s="2">
        <v>2016.0</v>
      </c>
      <c r="C1124" s="2">
        <v>10.0</v>
      </c>
      <c r="D1124" s="2">
        <v>3.0</v>
      </c>
      <c r="E1124" s="2">
        <v>1.0</v>
      </c>
      <c r="F1124" s="2" t="s">
        <v>16</v>
      </c>
      <c r="G1124" s="2" t="s">
        <v>32</v>
      </c>
      <c r="H1124" s="2">
        <v>6.73</v>
      </c>
      <c r="I1124" s="2">
        <v>5.7</v>
      </c>
      <c r="J1124" s="2">
        <v>12.43</v>
      </c>
      <c r="M1124" s="2">
        <f t="shared" si="44"/>
        <v>0</v>
      </c>
    </row>
    <row r="1125" ht="15.75" customHeight="1">
      <c r="A1125" s="2">
        <v>1124.0</v>
      </c>
      <c r="B1125" s="2">
        <v>2016.0</v>
      </c>
      <c r="C1125" s="2">
        <v>10.0</v>
      </c>
      <c r="D1125" s="2">
        <v>3.0</v>
      </c>
      <c r="E1125" s="2">
        <v>1.0</v>
      </c>
      <c r="F1125" s="2" t="s">
        <v>16</v>
      </c>
      <c r="G1125" s="2" t="s">
        <v>44</v>
      </c>
      <c r="H1125" s="2">
        <v>7.17</v>
      </c>
      <c r="I1125" s="2">
        <v>4.87</v>
      </c>
      <c r="J1125" s="2">
        <v>12.04</v>
      </c>
      <c r="M1125" s="2">
        <f t="shared" si="44"/>
        <v>0</v>
      </c>
    </row>
    <row r="1126" ht="15.75" customHeight="1">
      <c r="A1126" s="2">
        <v>1125.0</v>
      </c>
      <c r="B1126" s="2">
        <v>2016.0</v>
      </c>
      <c r="C1126" s="2">
        <v>10.0</v>
      </c>
      <c r="D1126" s="2">
        <v>3.0</v>
      </c>
      <c r="E1126" s="2">
        <v>2.0</v>
      </c>
      <c r="F1126" s="2" t="s">
        <v>16</v>
      </c>
      <c r="G1126" s="2" t="s">
        <v>39</v>
      </c>
      <c r="H1126" s="2">
        <v>6.77</v>
      </c>
      <c r="I1126" s="2">
        <v>9.33</v>
      </c>
      <c r="J1126" s="2">
        <v>16.1</v>
      </c>
      <c r="M1126" s="2">
        <f t="shared" si="44"/>
        <v>0</v>
      </c>
    </row>
    <row r="1127" ht="15.75" customHeight="1">
      <c r="A1127" s="2">
        <v>1126.0</v>
      </c>
      <c r="B1127" s="2">
        <v>2016.0</v>
      </c>
      <c r="C1127" s="2">
        <v>10.0</v>
      </c>
      <c r="D1127" s="2">
        <v>3.0</v>
      </c>
      <c r="E1127" s="2">
        <v>2.0</v>
      </c>
      <c r="F1127" s="2" t="s">
        <v>16</v>
      </c>
      <c r="G1127" s="2" t="s">
        <v>54</v>
      </c>
      <c r="H1127" s="2">
        <v>8.33</v>
      </c>
      <c r="I1127" s="2">
        <v>6.67</v>
      </c>
      <c r="J1127" s="2">
        <v>15.0</v>
      </c>
      <c r="M1127" s="2">
        <f t="shared" si="44"/>
        <v>0</v>
      </c>
    </row>
    <row r="1128" ht="15.75" customHeight="1">
      <c r="A1128" s="2">
        <v>1127.0</v>
      </c>
      <c r="B1128" s="2">
        <v>2016.0</v>
      </c>
      <c r="C1128" s="2">
        <v>10.0</v>
      </c>
      <c r="D1128" s="2">
        <v>3.0</v>
      </c>
      <c r="E1128" s="2">
        <v>3.0</v>
      </c>
      <c r="F1128" s="2" t="s">
        <v>16</v>
      </c>
      <c r="G1128" s="2" t="s">
        <v>31</v>
      </c>
      <c r="H1128" s="2">
        <v>8.5</v>
      </c>
      <c r="I1128" s="2">
        <v>6.47</v>
      </c>
      <c r="J1128" s="2">
        <v>14.97</v>
      </c>
      <c r="M1128" s="2">
        <f t="shared" si="44"/>
        <v>0</v>
      </c>
    </row>
    <row r="1129" ht="15.75" customHeight="1">
      <c r="A1129" s="2">
        <v>1128.0</v>
      </c>
      <c r="B1129" s="2">
        <v>2016.0</v>
      </c>
      <c r="C1129" s="2">
        <v>10.0</v>
      </c>
      <c r="D1129" s="2">
        <v>3.0</v>
      </c>
      <c r="E1129" s="2">
        <v>3.0</v>
      </c>
      <c r="F1129" s="2" t="s">
        <v>16</v>
      </c>
      <c r="G1129" s="2" t="s">
        <v>35</v>
      </c>
      <c r="H1129" s="2">
        <v>7.67</v>
      </c>
      <c r="I1129" s="2">
        <v>7.23</v>
      </c>
      <c r="J1129" s="2">
        <v>14.9</v>
      </c>
      <c r="M1129" s="2">
        <f t="shared" si="44"/>
        <v>0</v>
      </c>
    </row>
    <row r="1130" ht="15.75" customHeight="1">
      <c r="A1130" s="2">
        <v>1129.0</v>
      </c>
      <c r="B1130" s="2">
        <v>2016.0</v>
      </c>
      <c r="C1130" s="2">
        <v>10.0</v>
      </c>
      <c r="D1130" s="2">
        <v>3.0</v>
      </c>
      <c r="E1130" s="2">
        <v>4.0</v>
      </c>
      <c r="F1130" s="2" t="s">
        <v>16</v>
      </c>
      <c r="G1130" s="2" t="s">
        <v>42</v>
      </c>
      <c r="H1130" s="2">
        <v>6.83</v>
      </c>
      <c r="I1130" s="2">
        <v>7.03</v>
      </c>
      <c r="J1130" s="2">
        <v>13.86</v>
      </c>
      <c r="M1130" s="2">
        <f t="shared" si="44"/>
        <v>0</v>
      </c>
    </row>
    <row r="1131" ht="15.75" customHeight="1">
      <c r="A1131" s="2">
        <v>1130.0</v>
      </c>
      <c r="B1131" s="2">
        <v>2016.0</v>
      </c>
      <c r="C1131" s="2">
        <v>10.0</v>
      </c>
      <c r="D1131" s="2">
        <v>3.0</v>
      </c>
      <c r="E1131" s="2">
        <v>4.0</v>
      </c>
      <c r="F1131" s="2" t="s">
        <v>16</v>
      </c>
      <c r="G1131" s="2" t="s">
        <v>53</v>
      </c>
      <c r="H1131" s="2">
        <v>4.5</v>
      </c>
      <c r="I1131" s="2">
        <v>5.53</v>
      </c>
      <c r="J1131" s="2">
        <v>10.03</v>
      </c>
      <c r="M1131" s="2">
        <f t="shared" si="44"/>
        <v>0</v>
      </c>
    </row>
    <row r="1132" ht="15.75" customHeight="1">
      <c r="A1132" s="2">
        <v>1131.0</v>
      </c>
      <c r="B1132" s="2">
        <v>2016.0</v>
      </c>
      <c r="C1132" s="2">
        <v>10.0</v>
      </c>
      <c r="D1132" s="2">
        <v>3.0</v>
      </c>
      <c r="E1132" s="2">
        <v>5.0</v>
      </c>
      <c r="F1132" s="2" t="s">
        <v>16</v>
      </c>
      <c r="G1132" s="2" t="s">
        <v>27</v>
      </c>
      <c r="H1132" s="2">
        <v>7.53</v>
      </c>
      <c r="I1132" s="2">
        <v>9.7</v>
      </c>
      <c r="J1132" s="2">
        <v>17.23</v>
      </c>
      <c r="M1132" s="2">
        <f t="shared" si="44"/>
        <v>0</v>
      </c>
    </row>
    <row r="1133" ht="15.75" customHeight="1">
      <c r="A1133" s="2">
        <v>1132.0</v>
      </c>
      <c r="B1133" s="2">
        <v>2016.0</v>
      </c>
      <c r="C1133" s="2">
        <v>10.0</v>
      </c>
      <c r="D1133" s="2">
        <v>3.0</v>
      </c>
      <c r="E1133" s="2">
        <v>5.0</v>
      </c>
      <c r="F1133" s="2" t="s">
        <v>16</v>
      </c>
      <c r="G1133" s="2" t="s">
        <v>40</v>
      </c>
      <c r="H1133" s="2">
        <v>6.67</v>
      </c>
      <c r="I1133" s="2">
        <v>5.7</v>
      </c>
      <c r="J1133" s="2">
        <v>12.37</v>
      </c>
      <c r="M1133" s="2">
        <f t="shared" si="44"/>
        <v>0</v>
      </c>
    </row>
    <row r="1134" ht="15.75" customHeight="1">
      <c r="A1134" s="2">
        <v>1133.0</v>
      </c>
      <c r="B1134" s="2">
        <v>2016.0</v>
      </c>
      <c r="C1134" s="2">
        <v>10.0</v>
      </c>
      <c r="D1134" s="2">
        <v>3.0</v>
      </c>
      <c r="E1134" s="2">
        <v>6.0</v>
      </c>
      <c r="F1134" s="2" t="s">
        <v>16</v>
      </c>
      <c r="G1134" s="2" t="s">
        <v>26</v>
      </c>
      <c r="H1134" s="2">
        <v>8.5</v>
      </c>
      <c r="I1134" s="2">
        <v>7.7</v>
      </c>
      <c r="J1134" s="2">
        <v>16.2</v>
      </c>
      <c r="M1134" s="2">
        <f t="shared" si="44"/>
        <v>0</v>
      </c>
    </row>
    <row r="1135" ht="15.75" customHeight="1">
      <c r="A1135" s="2">
        <v>1134.0</v>
      </c>
      <c r="B1135" s="2">
        <v>2016.0</v>
      </c>
      <c r="C1135" s="2">
        <v>10.0</v>
      </c>
      <c r="D1135" s="2">
        <v>3.0</v>
      </c>
      <c r="E1135" s="2">
        <v>6.0</v>
      </c>
      <c r="F1135" s="2" t="s">
        <v>16</v>
      </c>
      <c r="G1135" s="2" t="s">
        <v>64</v>
      </c>
      <c r="H1135" s="2">
        <v>6.37</v>
      </c>
      <c r="I1135" s="2">
        <v>6.93</v>
      </c>
      <c r="J1135" s="2">
        <v>13.3</v>
      </c>
      <c r="M1135" s="2">
        <f t="shared" si="44"/>
        <v>0</v>
      </c>
    </row>
    <row r="1136" ht="15.75" customHeight="1">
      <c r="A1136" s="2">
        <v>1135.0</v>
      </c>
      <c r="B1136" s="2">
        <v>2016.0</v>
      </c>
      <c r="C1136" s="2">
        <v>10.0</v>
      </c>
      <c r="D1136" s="2">
        <v>3.0</v>
      </c>
      <c r="E1136" s="2">
        <v>7.0</v>
      </c>
      <c r="F1136" s="2" t="s">
        <v>16</v>
      </c>
      <c r="G1136" s="2" t="s">
        <v>50</v>
      </c>
      <c r="H1136" s="2">
        <v>8.0</v>
      </c>
      <c r="I1136" s="2">
        <v>7.77</v>
      </c>
      <c r="J1136" s="2">
        <v>15.77</v>
      </c>
      <c r="M1136" s="2">
        <f t="shared" si="44"/>
        <v>0</v>
      </c>
    </row>
    <row r="1137" ht="15.75" customHeight="1">
      <c r="A1137" s="2">
        <v>1136.0</v>
      </c>
      <c r="B1137" s="2">
        <v>2016.0</v>
      </c>
      <c r="C1137" s="2">
        <v>10.0</v>
      </c>
      <c r="D1137" s="2">
        <v>3.0</v>
      </c>
      <c r="E1137" s="2">
        <v>7.0</v>
      </c>
      <c r="F1137" s="2" t="s">
        <v>16</v>
      </c>
      <c r="G1137" s="2" t="s">
        <v>30</v>
      </c>
      <c r="H1137" s="2">
        <v>7.17</v>
      </c>
      <c r="I1137" s="2">
        <v>7.0</v>
      </c>
      <c r="J1137" s="2">
        <v>14.17</v>
      </c>
      <c r="M1137" s="2">
        <f t="shared" si="44"/>
        <v>0</v>
      </c>
    </row>
    <row r="1138" ht="15.75" customHeight="1">
      <c r="A1138" s="2">
        <v>1137.0</v>
      </c>
      <c r="B1138" s="2">
        <v>2016.0</v>
      </c>
      <c r="C1138" s="2">
        <v>10.0</v>
      </c>
      <c r="D1138" s="2">
        <v>3.0</v>
      </c>
      <c r="E1138" s="2">
        <v>8.0</v>
      </c>
      <c r="F1138" s="2" t="s">
        <v>16</v>
      </c>
      <c r="G1138" s="2" t="s">
        <v>38</v>
      </c>
      <c r="H1138" s="2">
        <v>6.4</v>
      </c>
      <c r="I1138" s="2">
        <v>5.67</v>
      </c>
      <c r="J1138" s="2">
        <v>12.07</v>
      </c>
      <c r="M1138" s="2">
        <f t="shared" si="44"/>
        <v>0</v>
      </c>
    </row>
    <row r="1139" ht="15.75" customHeight="1">
      <c r="A1139" s="2">
        <v>1138.0</v>
      </c>
      <c r="B1139" s="2">
        <v>2016.0</v>
      </c>
      <c r="C1139" s="2">
        <v>10.0</v>
      </c>
      <c r="D1139" s="2">
        <v>3.0</v>
      </c>
      <c r="E1139" s="2">
        <v>8.0</v>
      </c>
      <c r="F1139" s="2" t="s">
        <v>16</v>
      </c>
      <c r="G1139" s="2" t="s">
        <v>45</v>
      </c>
      <c r="H1139" s="2">
        <v>5.33</v>
      </c>
      <c r="I1139" s="2">
        <v>5.43</v>
      </c>
      <c r="J1139" s="2">
        <v>10.76</v>
      </c>
      <c r="M1139" s="2">
        <f t="shared" si="44"/>
        <v>0</v>
      </c>
    </row>
    <row r="1140" ht="15.75" customHeight="1">
      <c r="A1140" s="2">
        <v>1139.0</v>
      </c>
      <c r="B1140" s="2">
        <v>2016.0</v>
      </c>
      <c r="C1140" s="2">
        <v>10.0</v>
      </c>
      <c r="D1140" s="2">
        <v>3.0</v>
      </c>
      <c r="E1140" s="2">
        <v>9.0</v>
      </c>
      <c r="F1140" s="2" t="s">
        <v>16</v>
      </c>
      <c r="G1140" s="2" t="s">
        <v>55</v>
      </c>
      <c r="H1140" s="2">
        <v>8.0</v>
      </c>
      <c r="I1140" s="2">
        <v>7.43</v>
      </c>
      <c r="J1140" s="2">
        <v>15.43</v>
      </c>
      <c r="M1140" s="2">
        <f t="shared" si="44"/>
        <v>0</v>
      </c>
    </row>
    <row r="1141" ht="15.75" customHeight="1">
      <c r="A1141" s="2">
        <v>1140.0</v>
      </c>
      <c r="B1141" s="2">
        <v>2016.0</v>
      </c>
      <c r="C1141" s="2">
        <v>10.0</v>
      </c>
      <c r="D1141" s="2">
        <v>3.0</v>
      </c>
      <c r="E1141" s="2">
        <v>9.0</v>
      </c>
      <c r="F1141" s="2" t="s">
        <v>16</v>
      </c>
      <c r="G1141" s="2" t="s">
        <v>37</v>
      </c>
      <c r="H1141" s="2">
        <v>8.43</v>
      </c>
      <c r="I1141" s="2">
        <v>5.83</v>
      </c>
      <c r="J1141" s="2">
        <v>14.26</v>
      </c>
      <c r="M1141" s="2">
        <f t="shared" si="44"/>
        <v>0</v>
      </c>
    </row>
    <row r="1142" ht="15.75" customHeight="1">
      <c r="A1142" s="2">
        <v>1141.0</v>
      </c>
      <c r="B1142" s="2">
        <v>2016.0</v>
      </c>
      <c r="C1142" s="2">
        <v>10.0</v>
      </c>
      <c r="D1142" s="2">
        <v>3.0</v>
      </c>
      <c r="E1142" s="2">
        <v>10.0</v>
      </c>
      <c r="F1142" s="2" t="s">
        <v>16</v>
      </c>
      <c r="G1142" s="2" t="s">
        <v>52</v>
      </c>
      <c r="H1142" s="2">
        <v>6.67</v>
      </c>
      <c r="I1142" s="2">
        <v>6.93</v>
      </c>
      <c r="J1142" s="2">
        <v>13.6</v>
      </c>
      <c r="M1142" s="2">
        <f t="shared" si="44"/>
        <v>0</v>
      </c>
    </row>
    <row r="1143" ht="15.75" customHeight="1">
      <c r="A1143" s="2">
        <v>1142.0</v>
      </c>
      <c r="B1143" s="2">
        <v>2016.0</v>
      </c>
      <c r="C1143" s="2">
        <v>10.0</v>
      </c>
      <c r="D1143" s="2">
        <v>3.0</v>
      </c>
      <c r="E1143" s="2">
        <v>10.0</v>
      </c>
      <c r="F1143" s="2" t="s">
        <v>16</v>
      </c>
      <c r="G1143" s="2" t="s">
        <v>33</v>
      </c>
      <c r="H1143" s="2">
        <v>6.3</v>
      </c>
      <c r="I1143" s="2">
        <v>6.67</v>
      </c>
      <c r="J1143" s="2">
        <v>12.97</v>
      </c>
      <c r="M1143" s="2">
        <f t="shared" si="44"/>
        <v>0</v>
      </c>
    </row>
    <row r="1144" ht="15.75" customHeight="1">
      <c r="A1144" s="2">
        <v>1143.0</v>
      </c>
      <c r="B1144" s="2">
        <v>2016.0</v>
      </c>
      <c r="C1144" s="2">
        <v>10.0</v>
      </c>
      <c r="D1144" s="2">
        <v>3.0</v>
      </c>
      <c r="E1144" s="2">
        <v>11.0</v>
      </c>
      <c r="F1144" s="2" t="s">
        <v>16</v>
      </c>
      <c r="G1144" s="2" t="s">
        <v>36</v>
      </c>
      <c r="H1144" s="2">
        <v>6.0</v>
      </c>
      <c r="I1144" s="2">
        <v>5.63</v>
      </c>
      <c r="J1144" s="2">
        <v>11.63</v>
      </c>
      <c r="M1144" s="2">
        <f t="shared" si="44"/>
        <v>0</v>
      </c>
    </row>
    <row r="1145" ht="15.75" customHeight="1">
      <c r="A1145" s="2">
        <v>1144.0</v>
      </c>
      <c r="B1145" s="2">
        <v>2016.0</v>
      </c>
      <c r="C1145" s="2">
        <v>10.0</v>
      </c>
      <c r="D1145" s="2">
        <v>3.0</v>
      </c>
      <c r="E1145" s="2">
        <v>11.0</v>
      </c>
      <c r="F1145" s="2" t="s">
        <v>16</v>
      </c>
      <c r="G1145" s="2" t="s">
        <v>17</v>
      </c>
      <c r="H1145" s="2">
        <v>5.0</v>
      </c>
      <c r="I1145" s="2">
        <v>6.33</v>
      </c>
      <c r="J1145" s="2">
        <v>11.33</v>
      </c>
      <c r="M1145" s="2">
        <f t="shared" si="44"/>
        <v>0</v>
      </c>
    </row>
    <row r="1146" ht="15.75" customHeight="1">
      <c r="A1146" s="2">
        <v>1145.0</v>
      </c>
      <c r="B1146" s="2">
        <v>2016.0</v>
      </c>
      <c r="C1146" s="2">
        <v>10.0</v>
      </c>
      <c r="D1146" s="2">
        <v>3.0</v>
      </c>
      <c r="E1146" s="2">
        <v>12.0</v>
      </c>
      <c r="F1146" s="2" t="s">
        <v>16</v>
      </c>
      <c r="G1146" s="2" t="s">
        <v>28</v>
      </c>
      <c r="H1146" s="2">
        <v>7.33</v>
      </c>
      <c r="I1146" s="2">
        <v>9.7</v>
      </c>
      <c r="J1146" s="2">
        <v>17.03</v>
      </c>
      <c r="M1146" s="2">
        <f t="shared" si="44"/>
        <v>0</v>
      </c>
    </row>
    <row r="1147" ht="15.75" customHeight="1">
      <c r="A1147" s="2">
        <v>1146.0</v>
      </c>
      <c r="B1147" s="2">
        <v>2016.0</v>
      </c>
      <c r="C1147" s="2">
        <v>10.0</v>
      </c>
      <c r="D1147" s="2">
        <v>3.0</v>
      </c>
      <c r="E1147" s="2">
        <v>12.0</v>
      </c>
      <c r="F1147" s="2" t="s">
        <v>16</v>
      </c>
      <c r="G1147" s="2" t="s">
        <v>60</v>
      </c>
      <c r="H1147" s="2">
        <v>4.33</v>
      </c>
      <c r="I1147" s="2">
        <v>4.4</v>
      </c>
      <c r="J1147" s="2">
        <v>8.73</v>
      </c>
      <c r="M1147" s="2">
        <f t="shared" si="44"/>
        <v>0</v>
      </c>
    </row>
    <row r="1148" ht="15.75" customHeight="1">
      <c r="A1148" s="2">
        <v>1147.0</v>
      </c>
      <c r="B1148" s="2">
        <v>2016.0</v>
      </c>
      <c r="C1148" s="2">
        <v>10.0</v>
      </c>
      <c r="D1148" s="2">
        <v>4.0</v>
      </c>
      <c r="E1148" s="2">
        <v>1.0</v>
      </c>
      <c r="F1148" s="2" t="s">
        <v>16</v>
      </c>
      <c r="G1148" s="2" t="s">
        <v>32</v>
      </c>
      <c r="H1148" s="2">
        <v>7.83</v>
      </c>
      <c r="I1148" s="2">
        <v>9.0</v>
      </c>
      <c r="J1148" s="2">
        <v>16.83</v>
      </c>
      <c r="M1148" s="2">
        <f t="shared" si="44"/>
        <v>0</v>
      </c>
    </row>
    <row r="1149" ht="15.75" customHeight="1">
      <c r="A1149" s="2">
        <v>1148.0</v>
      </c>
      <c r="B1149" s="2">
        <v>2016.0</v>
      </c>
      <c r="C1149" s="2">
        <v>10.0</v>
      </c>
      <c r="D1149" s="2">
        <v>4.0</v>
      </c>
      <c r="E1149" s="2">
        <v>1.0</v>
      </c>
      <c r="F1149" s="2" t="s">
        <v>16</v>
      </c>
      <c r="G1149" s="2" t="s">
        <v>39</v>
      </c>
      <c r="H1149" s="2">
        <v>6.0</v>
      </c>
      <c r="I1149" s="2">
        <v>7.1</v>
      </c>
      <c r="J1149" s="2">
        <v>13.1</v>
      </c>
      <c r="M1149" s="2">
        <f t="shared" si="44"/>
        <v>0</v>
      </c>
    </row>
    <row r="1150" ht="15.75" customHeight="1">
      <c r="A1150" s="2">
        <v>1149.0</v>
      </c>
      <c r="B1150" s="2">
        <v>2016.0</v>
      </c>
      <c r="C1150" s="2">
        <v>10.0</v>
      </c>
      <c r="D1150" s="2">
        <v>4.0</v>
      </c>
      <c r="E1150" s="2">
        <v>1.0</v>
      </c>
      <c r="F1150" s="2" t="s">
        <v>16</v>
      </c>
      <c r="G1150" s="2" t="s">
        <v>31</v>
      </c>
      <c r="H1150" s="2">
        <v>4.5</v>
      </c>
      <c r="I1150" s="2">
        <v>4.93</v>
      </c>
      <c r="J1150" s="2">
        <v>9.43</v>
      </c>
      <c r="M1150" s="2">
        <f t="shared" si="44"/>
        <v>0</v>
      </c>
    </row>
    <row r="1151" ht="15.75" customHeight="1">
      <c r="A1151" s="2">
        <v>1150.0</v>
      </c>
      <c r="B1151" s="2">
        <v>2016.0</v>
      </c>
      <c r="C1151" s="2">
        <v>10.0</v>
      </c>
      <c r="D1151" s="2">
        <v>4.0</v>
      </c>
      <c r="E1151" s="2">
        <v>2.0</v>
      </c>
      <c r="F1151" s="2" t="s">
        <v>16</v>
      </c>
      <c r="G1151" s="2" t="s">
        <v>26</v>
      </c>
      <c r="H1151" s="2">
        <v>8.5</v>
      </c>
      <c r="I1151" s="2">
        <v>7.83</v>
      </c>
      <c r="J1151" s="2">
        <v>16.33</v>
      </c>
      <c r="M1151" s="2">
        <f t="shared" si="44"/>
        <v>0</v>
      </c>
    </row>
    <row r="1152" ht="15.75" customHeight="1">
      <c r="A1152" s="2">
        <v>1151.0</v>
      </c>
      <c r="B1152" s="2">
        <v>2016.0</v>
      </c>
      <c r="C1152" s="2">
        <v>10.0</v>
      </c>
      <c r="D1152" s="2">
        <v>4.0</v>
      </c>
      <c r="E1152" s="2">
        <v>2.0</v>
      </c>
      <c r="F1152" s="2" t="s">
        <v>16</v>
      </c>
      <c r="G1152" s="2" t="s">
        <v>27</v>
      </c>
      <c r="H1152" s="2">
        <v>3.93</v>
      </c>
      <c r="I1152" s="2">
        <v>4.77</v>
      </c>
      <c r="J1152" s="2">
        <v>8.7</v>
      </c>
      <c r="M1152" s="2">
        <f t="shared" si="44"/>
        <v>0</v>
      </c>
    </row>
    <row r="1153" ht="15.75" customHeight="1">
      <c r="A1153" s="2">
        <v>1152.0</v>
      </c>
      <c r="B1153" s="2">
        <v>2016.0</v>
      </c>
      <c r="C1153" s="2">
        <v>10.0</v>
      </c>
      <c r="D1153" s="2">
        <v>4.0</v>
      </c>
      <c r="E1153" s="2">
        <v>2.0</v>
      </c>
      <c r="F1153" s="2" t="s">
        <v>16</v>
      </c>
      <c r="G1153" s="2" t="s">
        <v>42</v>
      </c>
      <c r="H1153" s="2">
        <v>0.57</v>
      </c>
      <c r="I1153" s="2">
        <v>5.13</v>
      </c>
      <c r="J1153" s="2">
        <v>5.7</v>
      </c>
      <c r="M1153" s="2">
        <f t="shared" si="44"/>
        <v>0</v>
      </c>
    </row>
    <row r="1154" ht="15.75" customHeight="1">
      <c r="A1154" s="2">
        <v>1153.0</v>
      </c>
      <c r="B1154" s="2">
        <v>2016.0</v>
      </c>
      <c r="C1154" s="2">
        <v>10.0</v>
      </c>
      <c r="D1154" s="2">
        <v>4.0</v>
      </c>
      <c r="E1154" s="2">
        <v>3.0</v>
      </c>
      <c r="F1154" s="2" t="s">
        <v>16</v>
      </c>
      <c r="G1154" s="2" t="s">
        <v>55</v>
      </c>
      <c r="H1154" s="2">
        <v>7.5</v>
      </c>
      <c r="I1154" s="2">
        <v>8.93</v>
      </c>
      <c r="J1154" s="2">
        <v>16.43</v>
      </c>
      <c r="M1154" s="2">
        <f t="shared" si="44"/>
        <v>0</v>
      </c>
    </row>
    <row r="1155" ht="15.75" customHeight="1">
      <c r="A1155" s="2">
        <v>1154.0</v>
      </c>
      <c r="B1155" s="2">
        <v>2016.0</v>
      </c>
      <c r="C1155" s="2">
        <v>10.0</v>
      </c>
      <c r="D1155" s="2">
        <v>4.0</v>
      </c>
      <c r="E1155" s="2">
        <v>3.0</v>
      </c>
      <c r="F1155" s="2" t="s">
        <v>16</v>
      </c>
      <c r="G1155" s="2" t="s">
        <v>50</v>
      </c>
      <c r="H1155" s="2">
        <v>5.83</v>
      </c>
      <c r="I1155" s="2">
        <v>7.33</v>
      </c>
      <c r="J1155" s="2">
        <v>13.16</v>
      </c>
      <c r="M1155" s="2">
        <f t="shared" si="44"/>
        <v>0</v>
      </c>
    </row>
    <row r="1156" ht="15.75" customHeight="1">
      <c r="A1156" s="2">
        <v>1155.0</v>
      </c>
      <c r="B1156" s="2">
        <v>2016.0</v>
      </c>
      <c r="C1156" s="2">
        <v>10.0</v>
      </c>
      <c r="D1156" s="2">
        <v>4.0</v>
      </c>
      <c r="E1156" s="2">
        <v>3.0</v>
      </c>
      <c r="F1156" s="2" t="s">
        <v>16</v>
      </c>
      <c r="G1156" s="2" t="s">
        <v>38</v>
      </c>
      <c r="H1156" s="2">
        <v>3.73</v>
      </c>
      <c r="I1156" s="2">
        <v>7.47</v>
      </c>
      <c r="J1156" s="2">
        <v>11.2</v>
      </c>
      <c r="M1156" s="2">
        <f t="shared" si="44"/>
        <v>0</v>
      </c>
    </row>
    <row r="1157" ht="15.75" customHeight="1">
      <c r="A1157" s="2">
        <v>1156.0</v>
      </c>
      <c r="B1157" s="2">
        <v>2016.0</v>
      </c>
      <c r="C1157" s="2">
        <v>10.0</v>
      </c>
      <c r="D1157" s="2">
        <v>4.0</v>
      </c>
      <c r="E1157" s="2">
        <v>4.0</v>
      </c>
      <c r="F1157" s="2" t="s">
        <v>16</v>
      </c>
      <c r="G1157" s="2" t="s">
        <v>28</v>
      </c>
      <c r="H1157" s="2">
        <v>5.83</v>
      </c>
      <c r="I1157" s="2">
        <v>8.83</v>
      </c>
      <c r="J1157" s="2">
        <v>14.66</v>
      </c>
      <c r="M1157" s="2">
        <f t="shared" si="44"/>
        <v>0</v>
      </c>
    </row>
    <row r="1158" ht="15.75" customHeight="1">
      <c r="A1158" s="2">
        <v>1157.0</v>
      </c>
      <c r="B1158" s="2">
        <v>2016.0</v>
      </c>
      <c r="C1158" s="2">
        <v>10.0</v>
      </c>
      <c r="D1158" s="2">
        <v>4.0</v>
      </c>
      <c r="E1158" s="2">
        <v>4.0</v>
      </c>
      <c r="F1158" s="2" t="s">
        <v>16</v>
      </c>
      <c r="G1158" s="2" t="s">
        <v>36</v>
      </c>
      <c r="H1158" s="2">
        <v>6.83</v>
      </c>
      <c r="I1158" s="2">
        <v>4.03</v>
      </c>
      <c r="J1158" s="2">
        <v>10.86</v>
      </c>
      <c r="M1158" s="2">
        <f t="shared" si="44"/>
        <v>0</v>
      </c>
    </row>
    <row r="1159" ht="15.75" customHeight="1">
      <c r="A1159" s="2">
        <v>1158.0</v>
      </c>
      <c r="B1159" s="2">
        <v>2016.0</v>
      </c>
      <c r="C1159" s="2">
        <v>10.0</v>
      </c>
      <c r="D1159" s="2">
        <v>4.0</v>
      </c>
      <c r="E1159" s="2">
        <v>4.0</v>
      </c>
      <c r="F1159" s="2" t="s">
        <v>16</v>
      </c>
      <c r="G1159" s="2" t="s">
        <v>52</v>
      </c>
      <c r="H1159" s="2">
        <v>6.77</v>
      </c>
      <c r="I1159" s="2">
        <v>4.07</v>
      </c>
      <c r="J1159" s="2">
        <v>10.84</v>
      </c>
      <c r="M1159" s="2">
        <f t="shared" si="44"/>
        <v>0</v>
      </c>
    </row>
    <row r="1160" ht="15.75" customHeight="1">
      <c r="A1160" s="2">
        <v>1159.0</v>
      </c>
      <c r="B1160" s="2">
        <v>2016.0</v>
      </c>
      <c r="C1160" s="2">
        <v>10.0</v>
      </c>
      <c r="D1160" s="2">
        <v>5.0</v>
      </c>
      <c r="E1160" s="2">
        <v>1.0</v>
      </c>
      <c r="F1160" s="2" t="s">
        <v>16</v>
      </c>
      <c r="G1160" s="2" t="s">
        <v>42</v>
      </c>
      <c r="H1160" s="2">
        <v>6.5</v>
      </c>
      <c r="I1160" s="2">
        <v>3.4</v>
      </c>
      <c r="J1160" s="2">
        <v>9.9</v>
      </c>
      <c r="M1160" s="2">
        <f t="shared" si="44"/>
        <v>0</v>
      </c>
    </row>
    <row r="1161" ht="15.75" customHeight="1">
      <c r="A1161" s="2">
        <v>1160.0</v>
      </c>
      <c r="B1161" s="2">
        <v>2016.0</v>
      </c>
      <c r="C1161" s="2">
        <v>10.0</v>
      </c>
      <c r="D1161" s="2">
        <v>5.0</v>
      </c>
      <c r="E1161" s="2">
        <v>1.0</v>
      </c>
      <c r="F1161" s="2" t="s">
        <v>16</v>
      </c>
      <c r="G1161" s="2" t="s">
        <v>39</v>
      </c>
      <c r="H1161" s="2">
        <v>3.07</v>
      </c>
      <c r="I1161" s="2">
        <v>4.5</v>
      </c>
      <c r="J1161" s="2">
        <v>7.57</v>
      </c>
      <c r="M1161" s="2">
        <f t="shared" si="44"/>
        <v>0</v>
      </c>
    </row>
    <row r="1162" ht="15.75" customHeight="1">
      <c r="A1162" s="2">
        <v>1161.0</v>
      </c>
      <c r="B1162" s="2">
        <v>2016.0</v>
      </c>
      <c r="C1162" s="2">
        <v>10.0</v>
      </c>
      <c r="D1162" s="2">
        <v>5.0</v>
      </c>
      <c r="E1162" s="2">
        <v>2.0</v>
      </c>
      <c r="F1162" s="2" t="s">
        <v>16</v>
      </c>
      <c r="G1162" s="2" t="s">
        <v>31</v>
      </c>
      <c r="H1162" s="2">
        <v>8.5</v>
      </c>
      <c r="I1162" s="2">
        <v>7.83</v>
      </c>
      <c r="J1162" s="2">
        <v>16.33</v>
      </c>
      <c r="M1162" s="2">
        <f t="shared" si="44"/>
        <v>0</v>
      </c>
    </row>
    <row r="1163" ht="15.75" customHeight="1">
      <c r="A1163" s="2">
        <v>1162.0</v>
      </c>
      <c r="B1163" s="2">
        <v>2016.0</v>
      </c>
      <c r="C1163" s="2">
        <v>10.0</v>
      </c>
      <c r="D1163" s="2">
        <v>5.0</v>
      </c>
      <c r="E1163" s="2">
        <v>2.0</v>
      </c>
      <c r="F1163" s="2" t="s">
        <v>16</v>
      </c>
      <c r="G1163" s="2" t="s">
        <v>27</v>
      </c>
      <c r="H1163" s="2">
        <v>4.33</v>
      </c>
      <c r="I1163" s="2">
        <v>1.73</v>
      </c>
      <c r="J1163" s="2">
        <v>6.06</v>
      </c>
      <c r="M1163" s="2">
        <f t="shared" si="44"/>
        <v>0</v>
      </c>
    </row>
    <row r="1164" ht="15.75" customHeight="1">
      <c r="A1164" s="2">
        <v>1163.0</v>
      </c>
      <c r="B1164" s="2">
        <v>2016.0</v>
      </c>
      <c r="C1164" s="2">
        <v>10.0</v>
      </c>
      <c r="D1164" s="2">
        <v>5.0</v>
      </c>
      <c r="E1164" s="2">
        <v>3.0</v>
      </c>
      <c r="F1164" s="2" t="s">
        <v>16</v>
      </c>
      <c r="G1164" s="2" t="s">
        <v>52</v>
      </c>
      <c r="H1164" s="2">
        <v>2.83</v>
      </c>
      <c r="I1164" s="2">
        <v>4.43</v>
      </c>
      <c r="J1164" s="2">
        <v>7.26</v>
      </c>
      <c r="M1164" s="2">
        <f t="shared" si="44"/>
        <v>0</v>
      </c>
    </row>
    <row r="1165" ht="15.75" customHeight="1">
      <c r="A1165" s="2">
        <v>1164.0</v>
      </c>
      <c r="B1165" s="2">
        <v>2016.0</v>
      </c>
      <c r="C1165" s="2">
        <v>10.0</v>
      </c>
      <c r="D1165" s="2">
        <v>5.0</v>
      </c>
      <c r="E1165" s="2">
        <v>3.0</v>
      </c>
      <c r="F1165" s="2" t="s">
        <v>16</v>
      </c>
      <c r="G1165" s="2" t="s">
        <v>50</v>
      </c>
      <c r="H1165" s="2">
        <v>3.5</v>
      </c>
      <c r="I1165" s="2">
        <v>2.67</v>
      </c>
      <c r="J1165" s="2">
        <v>6.17</v>
      </c>
      <c r="M1165" s="2">
        <f t="shared" si="44"/>
        <v>0</v>
      </c>
    </row>
    <row r="1166" ht="15.75" customHeight="1">
      <c r="A1166" s="2">
        <v>1165.0</v>
      </c>
      <c r="B1166" s="2">
        <v>2016.0</v>
      </c>
      <c r="C1166" s="2">
        <v>10.0</v>
      </c>
      <c r="D1166" s="2">
        <v>5.0</v>
      </c>
      <c r="E1166" s="2">
        <v>4.0</v>
      </c>
      <c r="F1166" s="2" t="s">
        <v>16</v>
      </c>
      <c r="G1166" s="2" t="s">
        <v>38</v>
      </c>
      <c r="H1166" s="2">
        <v>4.5</v>
      </c>
      <c r="I1166" s="2">
        <v>4.3</v>
      </c>
      <c r="J1166" s="2">
        <v>8.8</v>
      </c>
      <c r="M1166" s="2">
        <f t="shared" si="44"/>
        <v>0</v>
      </c>
    </row>
    <row r="1167" ht="15.75" customHeight="1">
      <c r="A1167" s="2">
        <v>1166.0</v>
      </c>
      <c r="B1167" s="2">
        <v>2016.0</v>
      </c>
      <c r="C1167" s="2">
        <v>10.0</v>
      </c>
      <c r="D1167" s="2">
        <v>5.0</v>
      </c>
      <c r="E1167" s="2">
        <v>4.0</v>
      </c>
      <c r="F1167" s="2" t="s">
        <v>16</v>
      </c>
      <c r="G1167" s="2" t="s">
        <v>36</v>
      </c>
      <c r="H1167" s="2">
        <v>5.83</v>
      </c>
      <c r="I1167" s="2">
        <v>2.6</v>
      </c>
      <c r="J1167" s="2">
        <v>8.43</v>
      </c>
      <c r="M1167" s="2">
        <f t="shared" si="44"/>
        <v>0</v>
      </c>
    </row>
    <row r="1168" ht="15.75" customHeight="1">
      <c r="A1168" s="2">
        <v>1167.0</v>
      </c>
      <c r="B1168" s="2">
        <v>2016.0</v>
      </c>
      <c r="C1168" s="2">
        <v>10.0</v>
      </c>
      <c r="D1168" s="2">
        <v>6.0</v>
      </c>
      <c r="E1168" s="2">
        <v>1.0</v>
      </c>
      <c r="F1168" s="2" t="s">
        <v>16</v>
      </c>
      <c r="G1168" s="2" t="s">
        <v>32</v>
      </c>
      <c r="H1168" s="2">
        <v>7.67</v>
      </c>
      <c r="I1168" s="2">
        <v>9.67</v>
      </c>
      <c r="J1168" s="2">
        <v>17.34</v>
      </c>
      <c r="M1168" s="2">
        <f t="shared" si="44"/>
        <v>0</v>
      </c>
    </row>
    <row r="1169" ht="15.75" customHeight="1">
      <c r="A1169" s="2">
        <v>1168.0</v>
      </c>
      <c r="B1169" s="2">
        <v>2016.0</v>
      </c>
      <c r="C1169" s="2">
        <v>10.0</v>
      </c>
      <c r="D1169" s="2">
        <v>6.0</v>
      </c>
      <c r="E1169" s="2">
        <v>1.0</v>
      </c>
      <c r="F1169" s="2" t="s">
        <v>16</v>
      </c>
      <c r="G1169" s="2" t="s">
        <v>42</v>
      </c>
      <c r="H1169" s="2">
        <v>5.0</v>
      </c>
      <c r="I1169" s="2">
        <v>3.1</v>
      </c>
      <c r="J1169" s="2">
        <v>8.1</v>
      </c>
      <c r="M1169" s="2">
        <f t="shared" si="44"/>
        <v>0</v>
      </c>
    </row>
    <row r="1170" ht="15.75" customHeight="1">
      <c r="A1170" s="2">
        <v>1169.0</v>
      </c>
      <c r="B1170" s="2">
        <v>2016.0</v>
      </c>
      <c r="C1170" s="2">
        <v>10.0</v>
      </c>
      <c r="D1170" s="2">
        <v>6.0</v>
      </c>
      <c r="E1170" s="2">
        <v>2.0</v>
      </c>
      <c r="F1170" s="2" t="s">
        <v>16</v>
      </c>
      <c r="G1170" s="2" t="s">
        <v>26</v>
      </c>
      <c r="H1170" s="2">
        <v>9.3</v>
      </c>
      <c r="I1170" s="2">
        <v>7.6</v>
      </c>
      <c r="J1170" s="2">
        <v>16.9</v>
      </c>
      <c r="M1170" s="2">
        <f t="shared" si="44"/>
        <v>0</v>
      </c>
    </row>
    <row r="1171" ht="15.75" customHeight="1">
      <c r="A1171" s="2">
        <v>1170.0</v>
      </c>
      <c r="B1171" s="2">
        <v>2016.0</v>
      </c>
      <c r="C1171" s="2">
        <v>10.0</v>
      </c>
      <c r="D1171" s="2">
        <v>6.0</v>
      </c>
      <c r="E1171" s="2">
        <v>2.0</v>
      </c>
      <c r="F1171" s="2" t="s">
        <v>16</v>
      </c>
      <c r="G1171" s="2" t="s">
        <v>31</v>
      </c>
      <c r="H1171" s="2">
        <v>6.67</v>
      </c>
      <c r="I1171" s="2">
        <v>6.9</v>
      </c>
      <c r="J1171" s="2">
        <v>13.57</v>
      </c>
      <c r="M1171" s="2">
        <f t="shared" si="44"/>
        <v>0</v>
      </c>
    </row>
    <row r="1172" ht="15.75" customHeight="1">
      <c r="A1172" s="2">
        <v>1171.0</v>
      </c>
      <c r="B1172" s="2">
        <v>2016.0</v>
      </c>
      <c r="C1172" s="2">
        <v>10.0</v>
      </c>
      <c r="D1172" s="2">
        <v>6.0</v>
      </c>
      <c r="E1172" s="2">
        <v>3.0</v>
      </c>
      <c r="F1172" s="2" t="s">
        <v>16</v>
      </c>
      <c r="G1172" s="2" t="s">
        <v>52</v>
      </c>
      <c r="H1172" s="2">
        <v>5.83</v>
      </c>
      <c r="I1172" s="2">
        <v>6.83</v>
      </c>
      <c r="J1172" s="2">
        <v>12.66</v>
      </c>
      <c r="M1172" s="2">
        <f t="shared" si="44"/>
        <v>0</v>
      </c>
    </row>
    <row r="1173" ht="15.75" customHeight="1">
      <c r="A1173" s="2">
        <v>1172.0</v>
      </c>
      <c r="B1173" s="2">
        <v>2016.0</v>
      </c>
      <c r="C1173" s="2">
        <v>10.0</v>
      </c>
      <c r="D1173" s="2">
        <v>6.0</v>
      </c>
      <c r="E1173" s="2">
        <v>3.0</v>
      </c>
      <c r="F1173" s="2" t="s">
        <v>16</v>
      </c>
      <c r="G1173" s="2" t="s">
        <v>55</v>
      </c>
      <c r="H1173" s="2">
        <v>4.17</v>
      </c>
      <c r="I1173" s="2">
        <v>1.77</v>
      </c>
      <c r="J1173" s="2">
        <v>5.94</v>
      </c>
      <c r="M1173" s="2">
        <f t="shared" si="44"/>
        <v>0</v>
      </c>
    </row>
    <row r="1174" ht="15.75" customHeight="1">
      <c r="A1174" s="2">
        <v>1173.0</v>
      </c>
      <c r="B1174" s="2">
        <v>2016.0</v>
      </c>
      <c r="C1174" s="2">
        <v>10.0</v>
      </c>
      <c r="D1174" s="2">
        <v>6.0</v>
      </c>
      <c r="E1174" s="2">
        <v>4.0</v>
      </c>
      <c r="F1174" s="2" t="s">
        <v>16</v>
      </c>
      <c r="G1174" s="2" t="s">
        <v>28</v>
      </c>
      <c r="H1174" s="2">
        <v>7.4</v>
      </c>
      <c r="I1174" s="2">
        <v>10.0</v>
      </c>
      <c r="J1174" s="2">
        <v>17.4</v>
      </c>
      <c r="M1174" s="2">
        <f t="shared" si="44"/>
        <v>0</v>
      </c>
    </row>
    <row r="1175" ht="15.75" customHeight="1">
      <c r="A1175" s="2">
        <v>1174.0</v>
      </c>
      <c r="B1175" s="2">
        <v>2016.0</v>
      </c>
      <c r="C1175" s="2">
        <v>10.0</v>
      </c>
      <c r="D1175" s="2">
        <v>6.0</v>
      </c>
      <c r="E1175" s="2">
        <v>4.0</v>
      </c>
      <c r="F1175" s="2" t="s">
        <v>16</v>
      </c>
      <c r="G1175" s="2" t="s">
        <v>38</v>
      </c>
      <c r="H1175" s="2">
        <v>9.23</v>
      </c>
      <c r="I1175" s="2">
        <v>4.33</v>
      </c>
      <c r="J1175" s="2">
        <v>13.56</v>
      </c>
      <c r="M1175" s="2">
        <f t="shared" si="44"/>
        <v>0</v>
      </c>
    </row>
    <row r="1176" ht="15.75" customHeight="1">
      <c r="A1176" s="2">
        <v>1175.0</v>
      </c>
      <c r="B1176" s="2">
        <v>2016.0</v>
      </c>
      <c r="C1176" s="2">
        <v>10.0</v>
      </c>
      <c r="D1176" s="2">
        <v>7.0</v>
      </c>
      <c r="E1176" s="2">
        <v>1.0</v>
      </c>
      <c r="F1176" s="2" t="s">
        <v>16</v>
      </c>
      <c r="G1176" s="2" t="s">
        <v>26</v>
      </c>
      <c r="H1176" s="2">
        <v>6.17</v>
      </c>
      <c r="I1176" s="2">
        <v>7.67</v>
      </c>
      <c r="J1176" s="2">
        <v>13.84</v>
      </c>
      <c r="M1176" s="2">
        <f t="shared" si="44"/>
        <v>0</v>
      </c>
    </row>
    <row r="1177" ht="15.75" customHeight="1">
      <c r="A1177" s="2">
        <v>1176.0</v>
      </c>
      <c r="B1177" s="2">
        <v>2016.0</v>
      </c>
      <c r="C1177" s="2">
        <v>10.0</v>
      </c>
      <c r="D1177" s="2">
        <v>7.0</v>
      </c>
      <c r="E1177" s="2">
        <v>1.0</v>
      </c>
      <c r="F1177" s="2" t="s">
        <v>16</v>
      </c>
      <c r="G1177" s="2" t="s">
        <v>32</v>
      </c>
      <c r="H1177" s="2">
        <v>4.0</v>
      </c>
      <c r="I1177" s="2">
        <v>4.47</v>
      </c>
      <c r="J1177" s="2">
        <v>8.47</v>
      </c>
      <c r="M1177" s="2">
        <f t="shared" si="44"/>
        <v>0</v>
      </c>
    </row>
    <row r="1178" ht="15.75" customHeight="1">
      <c r="A1178" s="2">
        <v>1177.0</v>
      </c>
      <c r="B1178" s="2">
        <v>2016.0</v>
      </c>
      <c r="C1178" s="2">
        <v>10.0</v>
      </c>
      <c r="D1178" s="2">
        <v>7.0</v>
      </c>
      <c r="E1178" s="2">
        <v>2.0</v>
      </c>
      <c r="F1178" s="2" t="s">
        <v>16</v>
      </c>
      <c r="G1178" s="2" t="s">
        <v>52</v>
      </c>
      <c r="H1178" s="2">
        <v>6.0</v>
      </c>
      <c r="I1178" s="2">
        <v>9.0</v>
      </c>
      <c r="J1178" s="2">
        <v>15.0</v>
      </c>
      <c r="M1178" s="2">
        <f t="shared" si="44"/>
        <v>0</v>
      </c>
    </row>
    <row r="1179" ht="15.75" customHeight="1">
      <c r="A1179" s="2">
        <v>1178.0</v>
      </c>
      <c r="B1179" s="2">
        <v>2016.0</v>
      </c>
      <c r="C1179" s="2">
        <v>10.0</v>
      </c>
      <c r="D1179" s="2">
        <v>7.0</v>
      </c>
      <c r="E1179" s="2">
        <v>2.0</v>
      </c>
      <c r="F1179" s="2" t="s">
        <v>16</v>
      </c>
      <c r="G1179" s="2" t="s">
        <v>28</v>
      </c>
      <c r="H1179" s="2">
        <v>7.2</v>
      </c>
      <c r="I1179" s="2">
        <v>7.17</v>
      </c>
      <c r="J1179" s="2">
        <v>14.37</v>
      </c>
      <c r="M1179" s="2">
        <f t="shared" si="44"/>
        <v>0</v>
      </c>
    </row>
    <row r="1180" ht="15.75" customHeight="1">
      <c r="A1180" s="2">
        <v>1179.0</v>
      </c>
      <c r="B1180" s="2">
        <v>2016.0</v>
      </c>
      <c r="C1180" s="2">
        <v>10.0</v>
      </c>
      <c r="D1180" s="2">
        <v>8.0</v>
      </c>
      <c r="E1180" s="2">
        <v>1.0</v>
      </c>
      <c r="F1180" s="2" t="s">
        <v>16</v>
      </c>
      <c r="G1180" s="2" t="s">
        <v>26</v>
      </c>
      <c r="H1180" s="2">
        <v>7.17</v>
      </c>
      <c r="I1180" s="2">
        <v>9.5</v>
      </c>
      <c r="J1180" s="2">
        <v>16.67</v>
      </c>
      <c r="M1180" s="2">
        <f t="shared" si="44"/>
        <v>0</v>
      </c>
    </row>
    <row r="1181" ht="15.75" customHeight="1">
      <c r="A1181" s="2">
        <v>1180.0</v>
      </c>
      <c r="B1181" s="2">
        <v>2016.0</v>
      </c>
      <c r="C1181" s="2">
        <v>10.0</v>
      </c>
      <c r="D1181" s="2">
        <v>8.0</v>
      </c>
      <c r="E1181" s="2">
        <v>1.0</v>
      </c>
      <c r="F1181" s="2" t="s">
        <v>16</v>
      </c>
      <c r="G1181" s="2" t="s">
        <v>52</v>
      </c>
      <c r="H1181" s="2">
        <v>1.33</v>
      </c>
      <c r="I1181" s="2">
        <v>8.6</v>
      </c>
      <c r="J1181" s="2">
        <v>9.93</v>
      </c>
      <c r="M1181" s="2">
        <f t="shared" si="44"/>
        <v>0</v>
      </c>
    </row>
    <row r="1182" ht="15.75" customHeight="1">
      <c r="A1182" s="2">
        <v>1181.0</v>
      </c>
      <c r="B1182" s="2">
        <v>2016.0</v>
      </c>
      <c r="C1182" s="2">
        <v>11.0</v>
      </c>
      <c r="D1182" s="2">
        <v>1.0</v>
      </c>
      <c r="E1182" s="2">
        <v>1.0</v>
      </c>
      <c r="F1182" s="2" t="s">
        <v>16</v>
      </c>
      <c r="G1182" s="2" t="s">
        <v>31</v>
      </c>
      <c r="H1182" s="2">
        <v>8.5</v>
      </c>
      <c r="I1182" s="2">
        <v>6.57</v>
      </c>
      <c r="J1182" s="2">
        <v>15.07</v>
      </c>
      <c r="M1182" s="2">
        <f t="shared" si="44"/>
        <v>0</v>
      </c>
    </row>
    <row r="1183" ht="15.75" customHeight="1">
      <c r="A1183" s="2">
        <v>1182.0</v>
      </c>
      <c r="B1183" s="2">
        <v>2016.0</v>
      </c>
      <c r="C1183" s="2">
        <v>11.0</v>
      </c>
      <c r="D1183" s="2">
        <v>1.0</v>
      </c>
      <c r="E1183" s="2">
        <v>1.0</v>
      </c>
      <c r="F1183" s="2" t="s">
        <v>16</v>
      </c>
      <c r="G1183" s="2" t="s">
        <v>54</v>
      </c>
      <c r="H1183" s="2">
        <v>4.83</v>
      </c>
      <c r="I1183" s="2">
        <v>3.77</v>
      </c>
      <c r="J1183" s="2">
        <v>8.6</v>
      </c>
      <c r="M1183" s="2">
        <f t="shared" si="44"/>
        <v>0</v>
      </c>
    </row>
    <row r="1184" ht="15.75" customHeight="1">
      <c r="A1184" s="2">
        <v>1183.0</v>
      </c>
      <c r="B1184" s="2">
        <v>2016.0</v>
      </c>
      <c r="C1184" s="2">
        <v>11.0</v>
      </c>
      <c r="D1184" s="2">
        <v>1.0</v>
      </c>
      <c r="E1184" s="2">
        <v>1.0</v>
      </c>
      <c r="F1184" s="2" t="s">
        <v>16</v>
      </c>
      <c r="G1184" s="2" t="s">
        <v>18</v>
      </c>
      <c r="H1184" s="2">
        <v>5.83</v>
      </c>
      <c r="I1184" s="2">
        <v>2.67</v>
      </c>
      <c r="J1184" s="2">
        <v>8.5</v>
      </c>
      <c r="M1184" s="2">
        <f t="shared" si="44"/>
        <v>0</v>
      </c>
    </row>
    <row r="1185" ht="15.75" customHeight="1">
      <c r="A1185" s="2">
        <v>1184.0</v>
      </c>
      <c r="B1185" s="2">
        <v>2016.0</v>
      </c>
      <c r="C1185" s="2">
        <v>11.0</v>
      </c>
      <c r="D1185" s="2">
        <v>1.0</v>
      </c>
      <c r="E1185" s="2">
        <v>2.0</v>
      </c>
      <c r="F1185" s="2" t="s">
        <v>16</v>
      </c>
      <c r="G1185" s="2" t="s">
        <v>55</v>
      </c>
      <c r="H1185" s="2">
        <v>6.33</v>
      </c>
      <c r="I1185" s="2">
        <v>5.07</v>
      </c>
      <c r="J1185" s="2">
        <v>11.4</v>
      </c>
      <c r="M1185" s="2">
        <f t="shared" si="44"/>
        <v>0</v>
      </c>
    </row>
    <row r="1186" ht="15.75" customHeight="1">
      <c r="A1186" s="2">
        <v>1185.0</v>
      </c>
      <c r="B1186" s="2">
        <v>2016.0</v>
      </c>
      <c r="C1186" s="2">
        <v>11.0</v>
      </c>
      <c r="D1186" s="2">
        <v>1.0</v>
      </c>
      <c r="E1186" s="2">
        <v>2.0</v>
      </c>
      <c r="F1186" s="2" t="s">
        <v>16</v>
      </c>
      <c r="G1186" s="2" t="s">
        <v>32</v>
      </c>
      <c r="H1186" s="2">
        <v>5.0</v>
      </c>
      <c r="I1186" s="2">
        <v>4.33</v>
      </c>
      <c r="J1186" s="2">
        <v>9.33</v>
      </c>
      <c r="M1186" s="2">
        <f t="shared" si="44"/>
        <v>0</v>
      </c>
    </row>
    <row r="1187" ht="15.75" customHeight="1">
      <c r="A1187" s="2">
        <v>1186.0</v>
      </c>
      <c r="B1187" s="2">
        <v>2016.0</v>
      </c>
      <c r="C1187" s="2">
        <v>11.0</v>
      </c>
      <c r="D1187" s="2">
        <v>1.0</v>
      </c>
      <c r="E1187" s="2">
        <v>2.0</v>
      </c>
      <c r="F1187" s="2" t="s">
        <v>16</v>
      </c>
      <c r="G1187" s="2" t="s">
        <v>59</v>
      </c>
      <c r="H1187" s="2">
        <v>0.57</v>
      </c>
      <c r="I1187" s="2">
        <v>4.83</v>
      </c>
      <c r="J1187" s="2">
        <v>5.4</v>
      </c>
      <c r="M1187" s="2">
        <f t="shared" si="44"/>
        <v>0</v>
      </c>
    </row>
    <row r="1188" ht="15.75" customHeight="1">
      <c r="A1188" s="2">
        <v>1187.0</v>
      </c>
      <c r="B1188" s="2">
        <v>2016.0</v>
      </c>
      <c r="C1188" s="2">
        <v>11.0</v>
      </c>
      <c r="D1188" s="2">
        <v>1.0</v>
      </c>
      <c r="E1188" s="2">
        <v>3.0</v>
      </c>
      <c r="F1188" s="2" t="s">
        <v>16</v>
      </c>
      <c r="G1188" s="2" t="s">
        <v>34</v>
      </c>
      <c r="H1188" s="2">
        <v>6.27</v>
      </c>
      <c r="I1188" s="2">
        <v>7.07</v>
      </c>
      <c r="J1188" s="2">
        <v>13.34</v>
      </c>
      <c r="M1188" s="2">
        <f t="shared" si="44"/>
        <v>0</v>
      </c>
    </row>
    <row r="1189" ht="15.75" customHeight="1">
      <c r="A1189" s="2">
        <v>1188.0</v>
      </c>
      <c r="B1189" s="2">
        <v>2016.0</v>
      </c>
      <c r="C1189" s="2">
        <v>11.0</v>
      </c>
      <c r="D1189" s="2">
        <v>1.0</v>
      </c>
      <c r="E1189" s="2">
        <v>3.0</v>
      </c>
      <c r="F1189" s="2" t="s">
        <v>16</v>
      </c>
      <c r="G1189" s="2" t="s">
        <v>64</v>
      </c>
      <c r="H1189" s="2">
        <v>5.27</v>
      </c>
      <c r="I1189" s="2">
        <v>8.0</v>
      </c>
      <c r="J1189" s="2">
        <v>13.27</v>
      </c>
      <c r="M1189" s="2">
        <f t="shared" si="44"/>
        <v>0</v>
      </c>
    </row>
    <row r="1190" ht="15.75" customHeight="1">
      <c r="A1190" s="2">
        <v>1189.0</v>
      </c>
      <c r="B1190" s="2">
        <v>2016.0</v>
      </c>
      <c r="C1190" s="2">
        <v>11.0</v>
      </c>
      <c r="D1190" s="2">
        <v>1.0</v>
      </c>
      <c r="E1190" s="2">
        <v>3.0</v>
      </c>
      <c r="F1190" s="2" t="s">
        <v>16</v>
      </c>
      <c r="G1190" s="2" t="s">
        <v>56</v>
      </c>
      <c r="H1190" s="2">
        <v>6.6</v>
      </c>
      <c r="I1190" s="2">
        <v>5.8</v>
      </c>
      <c r="J1190" s="2">
        <v>12.4</v>
      </c>
      <c r="M1190" s="2">
        <f t="shared" si="44"/>
        <v>1</v>
      </c>
    </row>
    <row r="1191" ht="15.75" customHeight="1">
      <c r="A1191" s="2">
        <v>1190.0</v>
      </c>
      <c r="B1191" s="2">
        <v>2016.0</v>
      </c>
      <c r="C1191" s="2">
        <v>11.0</v>
      </c>
      <c r="D1191" s="2">
        <v>1.0</v>
      </c>
      <c r="E1191" s="2">
        <v>4.0</v>
      </c>
      <c r="F1191" s="2" t="s">
        <v>16</v>
      </c>
      <c r="G1191" s="2" t="s">
        <v>28</v>
      </c>
      <c r="H1191" s="2">
        <v>5.27</v>
      </c>
      <c r="I1191" s="2">
        <v>7.33</v>
      </c>
      <c r="J1191" s="2">
        <v>12.6</v>
      </c>
      <c r="M1191" s="2">
        <f t="shared" si="44"/>
        <v>0</v>
      </c>
    </row>
    <row r="1192" ht="15.75" customHeight="1">
      <c r="A1192" s="2">
        <v>1191.0</v>
      </c>
      <c r="B1192" s="2">
        <v>2016.0</v>
      </c>
      <c r="C1192" s="2">
        <v>11.0</v>
      </c>
      <c r="D1192" s="2">
        <v>1.0</v>
      </c>
      <c r="E1192" s="2">
        <v>4.0</v>
      </c>
      <c r="F1192" s="2" t="s">
        <v>16</v>
      </c>
      <c r="G1192" s="2" t="s">
        <v>25</v>
      </c>
      <c r="H1192" s="2">
        <v>6.0</v>
      </c>
      <c r="I1192" s="2">
        <v>4.83</v>
      </c>
      <c r="J1192" s="2">
        <v>10.83</v>
      </c>
      <c r="M1192" s="2">
        <f t="shared" si="44"/>
        <v>0</v>
      </c>
    </row>
    <row r="1193" ht="15.75" customHeight="1">
      <c r="A1193" s="2">
        <v>1192.0</v>
      </c>
      <c r="B1193" s="2">
        <v>2016.0</v>
      </c>
      <c r="C1193" s="2">
        <v>11.0</v>
      </c>
      <c r="D1193" s="2">
        <v>1.0</v>
      </c>
      <c r="E1193" s="2">
        <v>4.0</v>
      </c>
      <c r="F1193" s="2" t="s">
        <v>16</v>
      </c>
      <c r="G1193" s="2" t="s">
        <v>92</v>
      </c>
      <c r="H1193" s="2">
        <v>5.03</v>
      </c>
      <c r="I1193" s="2">
        <v>5.47</v>
      </c>
      <c r="J1193" s="2">
        <v>10.5</v>
      </c>
      <c r="M1193" s="2">
        <f t="shared" si="44"/>
        <v>0</v>
      </c>
    </row>
    <row r="1194" ht="15.75" customHeight="1">
      <c r="A1194" s="2">
        <v>1193.0</v>
      </c>
      <c r="B1194" s="2">
        <v>2016.0</v>
      </c>
      <c r="C1194" s="2">
        <v>11.0</v>
      </c>
      <c r="D1194" s="2">
        <v>1.0</v>
      </c>
      <c r="E1194" s="2">
        <v>5.0</v>
      </c>
      <c r="F1194" s="2" t="s">
        <v>16</v>
      </c>
      <c r="G1194" s="2" t="s">
        <v>30</v>
      </c>
      <c r="H1194" s="2">
        <v>8.6</v>
      </c>
      <c r="I1194" s="2">
        <v>6.5</v>
      </c>
      <c r="J1194" s="2">
        <v>15.1</v>
      </c>
      <c r="M1194" s="2">
        <f t="shared" si="44"/>
        <v>0</v>
      </c>
    </row>
    <row r="1195" ht="15.75" customHeight="1">
      <c r="A1195" s="2">
        <v>1194.0</v>
      </c>
      <c r="B1195" s="2">
        <v>2016.0</v>
      </c>
      <c r="C1195" s="2">
        <v>11.0</v>
      </c>
      <c r="D1195" s="2">
        <v>1.0</v>
      </c>
      <c r="E1195" s="2">
        <v>5.0</v>
      </c>
      <c r="F1195" s="2" t="s">
        <v>16</v>
      </c>
      <c r="G1195" s="2" t="s">
        <v>53</v>
      </c>
      <c r="H1195" s="2">
        <v>5.67</v>
      </c>
      <c r="I1195" s="2">
        <v>5.57</v>
      </c>
      <c r="J1195" s="2">
        <v>11.24</v>
      </c>
      <c r="M1195" s="2">
        <f t="shared" si="44"/>
        <v>0</v>
      </c>
    </row>
    <row r="1196" ht="15.75" customHeight="1">
      <c r="A1196" s="2">
        <v>1195.0</v>
      </c>
      <c r="B1196" s="2">
        <v>2016.0</v>
      </c>
      <c r="C1196" s="2">
        <v>11.0</v>
      </c>
      <c r="D1196" s="2">
        <v>1.0</v>
      </c>
      <c r="E1196" s="2">
        <v>5.0</v>
      </c>
      <c r="F1196" s="2" t="s">
        <v>16</v>
      </c>
      <c r="G1196" s="2" t="s">
        <v>93</v>
      </c>
      <c r="H1196" s="2">
        <v>3.17</v>
      </c>
      <c r="I1196" s="2">
        <v>0.23</v>
      </c>
      <c r="J1196" s="2">
        <v>3.4</v>
      </c>
      <c r="M1196" s="2">
        <f t="shared" si="44"/>
        <v>0</v>
      </c>
    </row>
    <row r="1197" ht="15.75" customHeight="1">
      <c r="A1197" s="2">
        <v>1196.0</v>
      </c>
      <c r="B1197" s="2">
        <v>2016.0</v>
      </c>
      <c r="C1197" s="2">
        <v>11.0</v>
      </c>
      <c r="D1197" s="2">
        <v>1.0</v>
      </c>
      <c r="E1197" s="2">
        <v>6.0</v>
      </c>
      <c r="F1197" s="2" t="s">
        <v>16</v>
      </c>
      <c r="G1197" s="2" t="s">
        <v>26</v>
      </c>
      <c r="H1197" s="2">
        <v>8.83</v>
      </c>
      <c r="I1197" s="2">
        <v>7.83</v>
      </c>
      <c r="J1197" s="2">
        <v>16.66</v>
      </c>
      <c r="M1197" s="2">
        <f t="shared" si="44"/>
        <v>0</v>
      </c>
    </row>
    <row r="1198" ht="15.75" customHeight="1">
      <c r="A1198" s="2">
        <v>1197.0</v>
      </c>
      <c r="B1198" s="2">
        <v>2016.0</v>
      </c>
      <c r="C1198" s="2">
        <v>11.0</v>
      </c>
      <c r="D1198" s="2">
        <v>1.0</v>
      </c>
      <c r="E1198" s="2">
        <v>6.0</v>
      </c>
      <c r="F1198" s="2" t="s">
        <v>16</v>
      </c>
      <c r="G1198" s="2" t="s">
        <v>35</v>
      </c>
      <c r="H1198" s="2">
        <v>7.0</v>
      </c>
      <c r="I1198" s="2">
        <v>3.27</v>
      </c>
      <c r="J1198" s="2">
        <v>10.27</v>
      </c>
      <c r="M1198" s="2">
        <f t="shared" si="44"/>
        <v>0</v>
      </c>
    </row>
    <row r="1199" ht="15.75" customHeight="1">
      <c r="A1199" s="2">
        <v>1198.0</v>
      </c>
      <c r="B1199" s="2">
        <v>2016.0</v>
      </c>
      <c r="C1199" s="2">
        <v>11.0</v>
      </c>
      <c r="D1199" s="2">
        <v>1.0</v>
      </c>
      <c r="E1199" s="2">
        <v>6.0</v>
      </c>
      <c r="F1199" s="2" t="s">
        <v>16</v>
      </c>
      <c r="G1199" s="2" t="s">
        <v>94</v>
      </c>
      <c r="H1199" s="2">
        <v>4.17</v>
      </c>
      <c r="I1199" s="2">
        <v>3.67</v>
      </c>
      <c r="J1199" s="2">
        <v>7.84</v>
      </c>
      <c r="M1199" s="2">
        <f t="shared" si="44"/>
        <v>0</v>
      </c>
    </row>
    <row r="1200" ht="15.75" customHeight="1">
      <c r="A1200" s="2">
        <v>1199.0</v>
      </c>
      <c r="B1200" s="2">
        <v>2016.0</v>
      </c>
      <c r="C1200" s="2">
        <v>11.0</v>
      </c>
      <c r="D1200" s="2">
        <v>1.0</v>
      </c>
      <c r="E1200" s="2">
        <v>7.0</v>
      </c>
      <c r="F1200" s="2" t="s">
        <v>16</v>
      </c>
      <c r="G1200" s="2" t="s">
        <v>58</v>
      </c>
      <c r="H1200" s="2">
        <v>5.5</v>
      </c>
      <c r="I1200" s="2">
        <v>5.77</v>
      </c>
      <c r="J1200" s="2">
        <v>11.27</v>
      </c>
      <c r="M1200" s="2">
        <f t="shared" si="44"/>
        <v>0</v>
      </c>
    </row>
    <row r="1201" ht="15.75" customHeight="1">
      <c r="A1201" s="2">
        <v>1200.0</v>
      </c>
      <c r="B1201" s="2">
        <v>2016.0</v>
      </c>
      <c r="C1201" s="2">
        <v>11.0</v>
      </c>
      <c r="D1201" s="2">
        <v>1.0</v>
      </c>
      <c r="E1201" s="2">
        <v>7.0</v>
      </c>
      <c r="F1201" s="2" t="s">
        <v>16</v>
      </c>
      <c r="G1201" s="2" t="s">
        <v>42</v>
      </c>
      <c r="H1201" s="2">
        <v>7.17</v>
      </c>
      <c r="I1201" s="2">
        <v>3.37</v>
      </c>
      <c r="J1201" s="2">
        <v>10.54</v>
      </c>
      <c r="M1201" s="2">
        <f t="shared" si="44"/>
        <v>0</v>
      </c>
    </row>
    <row r="1202" ht="15.75" customHeight="1">
      <c r="A1202" s="2">
        <v>1201.0</v>
      </c>
      <c r="B1202" s="2">
        <v>2016.0</v>
      </c>
      <c r="C1202" s="2">
        <v>11.0</v>
      </c>
      <c r="D1202" s="2">
        <v>1.0</v>
      </c>
      <c r="E1202" s="2">
        <v>7.0</v>
      </c>
      <c r="F1202" s="2" t="s">
        <v>16</v>
      </c>
      <c r="G1202" s="2" t="s">
        <v>52</v>
      </c>
      <c r="H1202" s="2">
        <v>5.67</v>
      </c>
      <c r="I1202" s="2">
        <v>4.6</v>
      </c>
      <c r="J1202" s="2">
        <v>10.27</v>
      </c>
      <c r="M1202" s="2">
        <f t="shared" si="44"/>
        <v>0</v>
      </c>
    </row>
    <row r="1203" ht="15.75" customHeight="1">
      <c r="A1203" s="2">
        <v>1202.0</v>
      </c>
      <c r="B1203" s="2">
        <v>2016.0</v>
      </c>
      <c r="C1203" s="2">
        <v>11.0</v>
      </c>
      <c r="D1203" s="2">
        <v>1.0</v>
      </c>
      <c r="E1203" s="2">
        <v>8.0</v>
      </c>
      <c r="F1203" s="2" t="s">
        <v>16</v>
      </c>
      <c r="G1203" s="2" t="s">
        <v>50</v>
      </c>
      <c r="H1203" s="2">
        <v>7.83</v>
      </c>
      <c r="I1203" s="2">
        <v>1.17</v>
      </c>
      <c r="J1203" s="2">
        <v>9.0</v>
      </c>
      <c r="M1203" s="2">
        <f t="shared" si="44"/>
        <v>0</v>
      </c>
    </row>
    <row r="1204" ht="15.75" customHeight="1">
      <c r="A1204" s="2">
        <v>1203.0</v>
      </c>
      <c r="B1204" s="2">
        <v>2016.0</v>
      </c>
      <c r="C1204" s="2">
        <v>11.0</v>
      </c>
      <c r="D1204" s="2">
        <v>1.0</v>
      </c>
      <c r="E1204" s="2">
        <v>8.0</v>
      </c>
      <c r="F1204" s="2" t="s">
        <v>16</v>
      </c>
      <c r="G1204" s="2" t="s">
        <v>36</v>
      </c>
      <c r="H1204" s="2">
        <v>5.0</v>
      </c>
      <c r="I1204" s="2">
        <v>4.0</v>
      </c>
      <c r="J1204" s="2">
        <v>9.0</v>
      </c>
      <c r="M1204" s="2">
        <f t="shared" si="44"/>
        <v>0</v>
      </c>
    </row>
    <row r="1205" ht="15.75" customHeight="1">
      <c r="A1205" s="2">
        <v>1204.0</v>
      </c>
      <c r="B1205" s="2">
        <v>2016.0</v>
      </c>
      <c r="C1205" s="2">
        <v>11.0</v>
      </c>
      <c r="D1205" s="2">
        <v>1.0</v>
      </c>
      <c r="E1205" s="2">
        <v>8.0</v>
      </c>
      <c r="F1205" s="2" t="s">
        <v>16</v>
      </c>
      <c r="G1205" s="2" t="s">
        <v>39</v>
      </c>
      <c r="H1205" s="2">
        <v>6.67</v>
      </c>
      <c r="I1205" s="2">
        <v>2.1</v>
      </c>
      <c r="J1205" s="2">
        <v>8.77</v>
      </c>
      <c r="M1205" s="2">
        <f t="shared" si="44"/>
        <v>0</v>
      </c>
    </row>
    <row r="1206" ht="15.75" customHeight="1">
      <c r="A1206" s="2">
        <v>1205.0</v>
      </c>
      <c r="B1206" s="2">
        <v>2016.0</v>
      </c>
      <c r="C1206" s="2">
        <v>11.0</v>
      </c>
      <c r="D1206" s="2">
        <v>1.0</v>
      </c>
      <c r="E1206" s="2">
        <v>9.0</v>
      </c>
      <c r="F1206" s="2" t="s">
        <v>16</v>
      </c>
      <c r="G1206" s="2" t="s">
        <v>33</v>
      </c>
      <c r="H1206" s="2">
        <v>6.67</v>
      </c>
      <c r="I1206" s="2">
        <v>5.67</v>
      </c>
      <c r="J1206" s="2">
        <v>12.34</v>
      </c>
      <c r="M1206" s="2">
        <f t="shared" si="44"/>
        <v>0</v>
      </c>
    </row>
    <row r="1207" ht="15.75" customHeight="1">
      <c r="A1207" s="2">
        <v>1206.0</v>
      </c>
      <c r="B1207" s="2">
        <v>2016.0</v>
      </c>
      <c r="C1207" s="2">
        <v>11.0</v>
      </c>
      <c r="D1207" s="2">
        <v>1.0</v>
      </c>
      <c r="E1207" s="2">
        <v>9.0</v>
      </c>
      <c r="F1207" s="2" t="s">
        <v>16</v>
      </c>
      <c r="G1207" s="2" t="s">
        <v>45</v>
      </c>
      <c r="H1207" s="2">
        <v>5.83</v>
      </c>
      <c r="I1207" s="2">
        <v>6.2</v>
      </c>
      <c r="J1207" s="2">
        <v>12.03</v>
      </c>
      <c r="M1207" s="2">
        <f t="shared" si="44"/>
        <v>0</v>
      </c>
    </row>
    <row r="1208" ht="15.75" customHeight="1">
      <c r="A1208" s="2">
        <v>1207.0</v>
      </c>
      <c r="B1208" s="2">
        <v>2016.0</v>
      </c>
      <c r="C1208" s="2">
        <v>11.0</v>
      </c>
      <c r="D1208" s="2">
        <v>1.0</v>
      </c>
      <c r="E1208" s="2">
        <v>9.0</v>
      </c>
      <c r="F1208" s="2" t="s">
        <v>16</v>
      </c>
      <c r="G1208" s="2" t="s">
        <v>29</v>
      </c>
      <c r="H1208" s="2">
        <v>4.87</v>
      </c>
      <c r="I1208" s="2">
        <v>4.5</v>
      </c>
      <c r="J1208" s="2">
        <v>9.37</v>
      </c>
      <c r="M1208" s="2">
        <f t="shared" si="44"/>
        <v>0</v>
      </c>
    </row>
    <row r="1209" ht="15.75" customHeight="1">
      <c r="A1209" s="2">
        <v>1208.0</v>
      </c>
      <c r="B1209" s="2">
        <v>2016.0</v>
      </c>
      <c r="C1209" s="2">
        <v>11.0</v>
      </c>
      <c r="D1209" s="2">
        <v>1.0</v>
      </c>
      <c r="E1209" s="2">
        <v>10.0</v>
      </c>
      <c r="F1209" s="2" t="s">
        <v>16</v>
      </c>
      <c r="G1209" s="2" t="s">
        <v>37</v>
      </c>
      <c r="H1209" s="2">
        <v>6.33</v>
      </c>
      <c r="I1209" s="2">
        <v>6.37</v>
      </c>
      <c r="J1209" s="2">
        <v>12.7</v>
      </c>
      <c r="M1209" s="2">
        <f t="shared" si="44"/>
        <v>0</v>
      </c>
    </row>
    <row r="1210" ht="15.75" customHeight="1">
      <c r="A1210" s="2">
        <v>1209.0</v>
      </c>
      <c r="B1210" s="2">
        <v>2016.0</v>
      </c>
      <c r="C1210" s="2">
        <v>11.0</v>
      </c>
      <c r="D1210" s="2">
        <v>1.0</v>
      </c>
      <c r="E1210" s="2">
        <v>10.0</v>
      </c>
      <c r="F1210" s="2" t="s">
        <v>16</v>
      </c>
      <c r="G1210" s="2" t="s">
        <v>60</v>
      </c>
      <c r="H1210" s="2">
        <v>6.17</v>
      </c>
      <c r="I1210" s="2">
        <v>5.73</v>
      </c>
      <c r="J1210" s="2">
        <v>11.9</v>
      </c>
      <c r="M1210" s="2">
        <f t="shared" si="44"/>
        <v>0</v>
      </c>
    </row>
    <row r="1211" ht="15.75" customHeight="1">
      <c r="A1211" s="2">
        <v>1210.0</v>
      </c>
      <c r="B1211" s="2">
        <v>2016.0</v>
      </c>
      <c r="C1211" s="2">
        <v>11.0</v>
      </c>
      <c r="D1211" s="2">
        <v>1.0</v>
      </c>
      <c r="E1211" s="2">
        <v>10.0</v>
      </c>
      <c r="F1211" s="2" t="s">
        <v>16</v>
      </c>
      <c r="G1211" s="2" t="s">
        <v>40</v>
      </c>
      <c r="H1211" s="2">
        <v>6.5</v>
      </c>
      <c r="I1211" s="2">
        <v>5.0</v>
      </c>
      <c r="J1211" s="2">
        <v>11.5</v>
      </c>
      <c r="M1211" s="2">
        <f t="shared" si="44"/>
        <v>0</v>
      </c>
    </row>
    <row r="1212" ht="15.75" customHeight="1">
      <c r="A1212" s="2">
        <v>1211.0</v>
      </c>
      <c r="B1212" s="2">
        <v>2016.0</v>
      </c>
      <c r="C1212" s="2">
        <v>11.0</v>
      </c>
      <c r="D1212" s="2">
        <v>1.0</v>
      </c>
      <c r="E1212" s="2">
        <v>11.0</v>
      </c>
      <c r="F1212" s="2" t="s">
        <v>16</v>
      </c>
      <c r="G1212" s="2" t="s">
        <v>17</v>
      </c>
      <c r="H1212" s="2">
        <v>4.83</v>
      </c>
      <c r="I1212" s="2">
        <v>5.67</v>
      </c>
      <c r="J1212" s="2">
        <v>10.5</v>
      </c>
      <c r="M1212" s="2">
        <f t="shared" si="44"/>
        <v>0</v>
      </c>
    </row>
    <row r="1213" ht="15.75" customHeight="1">
      <c r="A1213" s="2">
        <v>1212.0</v>
      </c>
      <c r="B1213" s="2">
        <v>2016.0</v>
      </c>
      <c r="C1213" s="2">
        <v>11.0</v>
      </c>
      <c r="D1213" s="2">
        <v>1.0</v>
      </c>
      <c r="E1213" s="2">
        <v>11.0</v>
      </c>
      <c r="F1213" s="2" t="s">
        <v>16</v>
      </c>
      <c r="G1213" s="2" t="s">
        <v>38</v>
      </c>
      <c r="H1213" s="2">
        <v>2.87</v>
      </c>
      <c r="I1213" s="2">
        <v>7.33</v>
      </c>
      <c r="J1213" s="2">
        <v>10.2</v>
      </c>
      <c r="M1213" s="2">
        <f t="shared" si="44"/>
        <v>0</v>
      </c>
    </row>
    <row r="1214" ht="15.75" customHeight="1">
      <c r="A1214" s="2">
        <v>1213.0</v>
      </c>
      <c r="B1214" s="2">
        <v>2016.0</v>
      </c>
      <c r="C1214" s="2">
        <v>11.0</v>
      </c>
      <c r="D1214" s="2">
        <v>1.0</v>
      </c>
      <c r="E1214" s="2">
        <v>11.0</v>
      </c>
      <c r="F1214" s="2" t="s">
        <v>16</v>
      </c>
      <c r="G1214" s="2" t="s">
        <v>68</v>
      </c>
      <c r="H1214" s="2">
        <v>5.67</v>
      </c>
      <c r="I1214" s="2">
        <v>3.4</v>
      </c>
      <c r="J1214" s="2">
        <v>9.07</v>
      </c>
      <c r="M1214" s="2">
        <f t="shared" si="44"/>
        <v>0</v>
      </c>
    </row>
    <row r="1215" ht="15.75" customHeight="1">
      <c r="A1215" s="2">
        <v>1214.0</v>
      </c>
      <c r="B1215" s="2">
        <v>2016.0</v>
      </c>
      <c r="C1215" s="2">
        <v>11.0</v>
      </c>
      <c r="D1215" s="2">
        <v>1.0</v>
      </c>
      <c r="E1215" s="2">
        <v>12.0</v>
      </c>
      <c r="F1215" s="2" t="s">
        <v>16</v>
      </c>
      <c r="G1215" s="2" t="s">
        <v>27</v>
      </c>
      <c r="H1215" s="2">
        <v>6.77</v>
      </c>
      <c r="I1215" s="2">
        <v>7.47</v>
      </c>
      <c r="J1215" s="2">
        <v>14.24</v>
      </c>
      <c r="M1215" s="2">
        <f t="shared" si="44"/>
        <v>0</v>
      </c>
    </row>
    <row r="1216" ht="15.75" customHeight="1">
      <c r="A1216" s="2">
        <v>1215.0</v>
      </c>
      <c r="B1216" s="2">
        <v>2016.0</v>
      </c>
      <c r="C1216" s="2">
        <v>11.0</v>
      </c>
      <c r="D1216" s="2">
        <v>1.0</v>
      </c>
      <c r="E1216" s="2">
        <v>12.0</v>
      </c>
      <c r="F1216" s="2" t="s">
        <v>16</v>
      </c>
      <c r="G1216" s="2" t="s">
        <v>47</v>
      </c>
      <c r="H1216" s="2">
        <v>7.0</v>
      </c>
      <c r="I1216" s="2">
        <v>7.23</v>
      </c>
      <c r="J1216" s="2">
        <v>14.23</v>
      </c>
      <c r="M1216" s="2">
        <f t="shared" si="44"/>
        <v>0</v>
      </c>
    </row>
    <row r="1217" ht="15.75" customHeight="1">
      <c r="A1217" s="2">
        <v>1216.0</v>
      </c>
      <c r="B1217" s="2">
        <v>2016.0</v>
      </c>
      <c r="C1217" s="2">
        <v>11.0</v>
      </c>
      <c r="D1217" s="2">
        <v>1.0</v>
      </c>
      <c r="E1217" s="2">
        <v>12.0</v>
      </c>
      <c r="F1217" s="2" t="s">
        <v>16</v>
      </c>
      <c r="G1217" s="2" t="s">
        <v>51</v>
      </c>
      <c r="H1217" s="2">
        <v>7.9</v>
      </c>
      <c r="I1217" s="2">
        <v>5.33</v>
      </c>
      <c r="J1217" s="2">
        <v>13.23</v>
      </c>
      <c r="M1217" s="2">
        <f t="shared" si="44"/>
        <v>0</v>
      </c>
    </row>
    <row r="1218" ht="15.75" customHeight="1">
      <c r="A1218" s="2">
        <v>1217.0</v>
      </c>
      <c r="B1218" s="2">
        <v>2016.0</v>
      </c>
      <c r="C1218" s="2">
        <v>11.0</v>
      </c>
      <c r="D1218" s="2">
        <v>2.0</v>
      </c>
      <c r="E1218" s="2">
        <v>1.0</v>
      </c>
      <c r="F1218" s="2" t="s">
        <v>16</v>
      </c>
      <c r="G1218" s="2" t="s">
        <v>32</v>
      </c>
      <c r="H1218" s="2">
        <v>7.33</v>
      </c>
      <c r="I1218" s="2">
        <v>5.17</v>
      </c>
      <c r="J1218" s="2">
        <v>12.5</v>
      </c>
      <c r="M1218" s="2">
        <f t="shared" si="44"/>
        <v>0</v>
      </c>
    </row>
    <row r="1219" ht="15.75" customHeight="1">
      <c r="A1219" s="2">
        <v>1218.0</v>
      </c>
      <c r="B1219" s="2">
        <v>2016.0</v>
      </c>
      <c r="C1219" s="2">
        <v>11.0</v>
      </c>
      <c r="D1219" s="2">
        <v>2.0</v>
      </c>
      <c r="E1219" s="2">
        <v>1.0</v>
      </c>
      <c r="F1219" s="2" t="s">
        <v>16</v>
      </c>
      <c r="G1219" s="2" t="s">
        <v>94</v>
      </c>
      <c r="H1219" s="2">
        <v>2.0</v>
      </c>
      <c r="I1219" s="2">
        <v>1.6</v>
      </c>
      <c r="J1219" s="2">
        <v>3.6</v>
      </c>
      <c r="M1219" s="2">
        <f t="shared" si="44"/>
        <v>0</v>
      </c>
    </row>
    <row r="1220" ht="15.75" customHeight="1">
      <c r="A1220" s="2">
        <v>1219.0</v>
      </c>
      <c r="B1220" s="2">
        <v>2016.0</v>
      </c>
      <c r="C1220" s="2">
        <v>11.0</v>
      </c>
      <c r="D1220" s="2">
        <v>2.0</v>
      </c>
      <c r="E1220" s="2">
        <v>2.0</v>
      </c>
      <c r="F1220" s="2" t="s">
        <v>16</v>
      </c>
      <c r="G1220" s="2" t="s">
        <v>42</v>
      </c>
      <c r="H1220" s="2">
        <v>7.67</v>
      </c>
      <c r="I1220" s="2">
        <v>7.0</v>
      </c>
      <c r="J1220" s="2">
        <v>14.67</v>
      </c>
      <c r="M1220" s="2">
        <f t="shared" si="44"/>
        <v>0</v>
      </c>
    </row>
    <row r="1221" ht="15.75" customHeight="1">
      <c r="A1221" s="2">
        <v>1220.0</v>
      </c>
      <c r="B1221" s="2">
        <v>2016.0</v>
      </c>
      <c r="C1221" s="2">
        <v>11.0</v>
      </c>
      <c r="D1221" s="2">
        <v>2.0</v>
      </c>
      <c r="E1221" s="2">
        <v>2.0</v>
      </c>
      <c r="F1221" s="2" t="s">
        <v>16</v>
      </c>
      <c r="G1221" s="2" t="s">
        <v>93</v>
      </c>
      <c r="H1221" s="2">
        <v>4.53</v>
      </c>
      <c r="I1221" s="2">
        <v>6.77</v>
      </c>
      <c r="J1221" s="2">
        <v>11.3</v>
      </c>
      <c r="M1221" s="2">
        <f t="shared" si="44"/>
        <v>0</v>
      </c>
    </row>
    <row r="1222" ht="15.75" customHeight="1">
      <c r="A1222" s="2">
        <v>1221.0</v>
      </c>
      <c r="B1222" s="2">
        <v>2016.0</v>
      </c>
      <c r="C1222" s="2">
        <v>11.0</v>
      </c>
      <c r="D1222" s="2">
        <v>2.0</v>
      </c>
      <c r="E1222" s="2">
        <v>3.0</v>
      </c>
      <c r="F1222" s="2" t="s">
        <v>16</v>
      </c>
      <c r="G1222" s="2" t="s">
        <v>39</v>
      </c>
      <c r="H1222" s="2">
        <v>5.67</v>
      </c>
      <c r="I1222" s="2">
        <v>6.07</v>
      </c>
      <c r="J1222" s="2">
        <v>11.74</v>
      </c>
      <c r="M1222" s="2">
        <f t="shared" si="44"/>
        <v>0</v>
      </c>
    </row>
    <row r="1223" ht="15.75" customHeight="1">
      <c r="A1223" s="2">
        <v>1222.0</v>
      </c>
      <c r="B1223" s="2">
        <v>2016.0</v>
      </c>
      <c r="C1223" s="2">
        <v>11.0</v>
      </c>
      <c r="D1223" s="2">
        <v>2.0</v>
      </c>
      <c r="E1223" s="2">
        <v>3.0</v>
      </c>
      <c r="F1223" s="2" t="s">
        <v>16</v>
      </c>
      <c r="G1223" s="2" t="s">
        <v>92</v>
      </c>
      <c r="H1223" s="2">
        <v>4.33</v>
      </c>
      <c r="I1223" s="2">
        <v>6.67</v>
      </c>
      <c r="J1223" s="2">
        <v>11.0</v>
      </c>
      <c r="M1223" s="2">
        <f t="shared" si="44"/>
        <v>0</v>
      </c>
    </row>
    <row r="1224" ht="15.75" customHeight="1">
      <c r="A1224" s="2">
        <v>1223.0</v>
      </c>
      <c r="B1224" s="2">
        <v>2016.0</v>
      </c>
      <c r="C1224" s="2">
        <v>11.0</v>
      </c>
      <c r="D1224" s="2">
        <v>2.0</v>
      </c>
      <c r="E1224" s="2">
        <v>4.0</v>
      </c>
      <c r="F1224" s="2" t="s">
        <v>16</v>
      </c>
      <c r="G1224" s="2" t="s">
        <v>38</v>
      </c>
      <c r="H1224" s="2">
        <v>6.83</v>
      </c>
      <c r="I1224" s="2">
        <v>5.93</v>
      </c>
      <c r="J1224" s="2">
        <v>12.76</v>
      </c>
      <c r="M1224" s="2">
        <f t="shared" si="44"/>
        <v>0</v>
      </c>
    </row>
    <row r="1225" ht="15.75" customHeight="1">
      <c r="A1225" s="2">
        <v>1224.0</v>
      </c>
      <c r="B1225" s="2">
        <v>2016.0</v>
      </c>
      <c r="C1225" s="2">
        <v>11.0</v>
      </c>
      <c r="D1225" s="2">
        <v>2.0</v>
      </c>
      <c r="E1225" s="2">
        <v>4.0</v>
      </c>
      <c r="F1225" s="2" t="s">
        <v>16</v>
      </c>
      <c r="G1225" s="2" t="s">
        <v>64</v>
      </c>
      <c r="H1225" s="2">
        <v>3.17</v>
      </c>
      <c r="I1225" s="2">
        <v>5.0</v>
      </c>
      <c r="J1225" s="2">
        <v>8.17</v>
      </c>
      <c r="M1225" s="2">
        <f t="shared" si="44"/>
        <v>0</v>
      </c>
    </row>
    <row r="1226" ht="15.75" customHeight="1">
      <c r="A1226" s="2">
        <v>1225.0</v>
      </c>
      <c r="B1226" s="2">
        <v>2016.0</v>
      </c>
      <c r="C1226" s="2">
        <v>11.0</v>
      </c>
      <c r="D1226" s="2">
        <v>2.0</v>
      </c>
      <c r="E1226" s="2">
        <v>5.0</v>
      </c>
      <c r="F1226" s="2" t="s">
        <v>16</v>
      </c>
      <c r="G1226" s="2" t="s">
        <v>59</v>
      </c>
      <c r="H1226" s="2">
        <v>5.33</v>
      </c>
      <c r="I1226" s="2">
        <v>2.87</v>
      </c>
      <c r="J1226" s="2">
        <v>8.2</v>
      </c>
      <c r="M1226" s="2">
        <f t="shared" si="44"/>
        <v>0</v>
      </c>
    </row>
    <row r="1227" ht="15.75" customHeight="1">
      <c r="A1227" s="2">
        <v>1226.0</v>
      </c>
      <c r="B1227" s="2">
        <v>2016.0</v>
      </c>
      <c r="C1227" s="2">
        <v>11.0</v>
      </c>
      <c r="D1227" s="2">
        <v>2.0</v>
      </c>
      <c r="E1227" s="2">
        <v>5.0</v>
      </c>
      <c r="F1227" s="2" t="s">
        <v>16</v>
      </c>
      <c r="G1227" s="2" t="s">
        <v>47</v>
      </c>
      <c r="H1227" s="2">
        <v>1.67</v>
      </c>
      <c r="I1227" s="2">
        <v>3.5</v>
      </c>
      <c r="J1227" s="2">
        <v>5.17</v>
      </c>
      <c r="M1227" s="2">
        <f t="shared" si="44"/>
        <v>0</v>
      </c>
    </row>
    <row r="1228" ht="15.75" customHeight="1">
      <c r="A1228" s="2">
        <v>1227.0</v>
      </c>
      <c r="B1228" s="2">
        <v>2016.0</v>
      </c>
      <c r="C1228" s="2">
        <v>11.0</v>
      </c>
      <c r="D1228" s="2">
        <v>2.0</v>
      </c>
      <c r="E1228" s="2">
        <v>6.0</v>
      </c>
      <c r="F1228" s="2" t="s">
        <v>16</v>
      </c>
      <c r="G1228" s="2" t="s">
        <v>18</v>
      </c>
      <c r="H1228" s="2">
        <v>4.33</v>
      </c>
      <c r="I1228" s="2">
        <v>7.83</v>
      </c>
      <c r="J1228" s="2">
        <v>12.16</v>
      </c>
      <c r="M1228" s="2">
        <f t="shared" si="44"/>
        <v>0</v>
      </c>
    </row>
    <row r="1229" ht="15.75" customHeight="1">
      <c r="A1229" s="2">
        <v>1228.0</v>
      </c>
      <c r="B1229" s="2">
        <v>2016.0</v>
      </c>
      <c r="C1229" s="2">
        <v>11.0</v>
      </c>
      <c r="D1229" s="2">
        <v>2.0</v>
      </c>
      <c r="E1229" s="2">
        <v>6.0</v>
      </c>
      <c r="F1229" s="2" t="s">
        <v>16</v>
      </c>
      <c r="G1229" s="2" t="s">
        <v>40</v>
      </c>
      <c r="H1229" s="2">
        <v>1.93</v>
      </c>
      <c r="I1229" s="2">
        <v>2.5</v>
      </c>
      <c r="J1229" s="2">
        <v>4.43</v>
      </c>
      <c r="M1229" s="2">
        <f t="shared" si="44"/>
        <v>0</v>
      </c>
    </row>
    <row r="1230" ht="15.75" customHeight="1">
      <c r="A1230" s="2">
        <v>1229.0</v>
      </c>
      <c r="B1230" s="2">
        <v>2016.0</v>
      </c>
      <c r="C1230" s="2">
        <v>11.0</v>
      </c>
      <c r="D1230" s="2">
        <v>2.0</v>
      </c>
      <c r="E1230" s="2">
        <v>7.0</v>
      </c>
      <c r="F1230" s="2" t="s">
        <v>16</v>
      </c>
      <c r="G1230" s="2" t="s">
        <v>45</v>
      </c>
      <c r="H1230" s="2">
        <v>7.5</v>
      </c>
      <c r="I1230" s="2">
        <v>7.0</v>
      </c>
      <c r="J1230" s="2">
        <v>14.5</v>
      </c>
      <c r="M1230" s="2">
        <f t="shared" si="44"/>
        <v>0</v>
      </c>
    </row>
    <row r="1231" ht="15.75" customHeight="1">
      <c r="A1231" s="2">
        <v>1230.0</v>
      </c>
      <c r="B1231" s="2">
        <v>2016.0</v>
      </c>
      <c r="C1231" s="2">
        <v>11.0</v>
      </c>
      <c r="D1231" s="2">
        <v>2.0</v>
      </c>
      <c r="E1231" s="2">
        <v>7.0</v>
      </c>
      <c r="F1231" s="2" t="s">
        <v>16</v>
      </c>
      <c r="G1231" s="2" t="s">
        <v>29</v>
      </c>
      <c r="H1231" s="2">
        <v>2.0</v>
      </c>
      <c r="I1231" s="2">
        <v>5.0</v>
      </c>
      <c r="J1231" s="2">
        <v>7.0</v>
      </c>
      <c r="M1231" s="2">
        <f t="shared" si="44"/>
        <v>0</v>
      </c>
    </row>
    <row r="1232" ht="15.75" customHeight="1">
      <c r="A1232" s="2">
        <v>1231.0</v>
      </c>
      <c r="B1232" s="2">
        <v>2016.0</v>
      </c>
      <c r="C1232" s="2">
        <v>11.0</v>
      </c>
      <c r="D1232" s="2">
        <v>2.0</v>
      </c>
      <c r="E1232" s="2">
        <v>8.0</v>
      </c>
      <c r="F1232" s="2" t="s">
        <v>16</v>
      </c>
      <c r="G1232" s="2" t="s">
        <v>60</v>
      </c>
      <c r="H1232" s="2">
        <v>2.7</v>
      </c>
      <c r="I1232" s="2">
        <v>2.23</v>
      </c>
      <c r="J1232" s="2">
        <v>4.93</v>
      </c>
      <c r="M1232" s="2">
        <f t="shared" si="44"/>
        <v>0</v>
      </c>
    </row>
    <row r="1233" ht="15.75" customHeight="1">
      <c r="A1233" s="2">
        <v>1232.0</v>
      </c>
      <c r="B1233" s="2">
        <v>2016.0</v>
      </c>
      <c r="C1233" s="2">
        <v>11.0</v>
      </c>
      <c r="D1233" s="2">
        <v>2.0</v>
      </c>
      <c r="E1233" s="2">
        <v>8.0</v>
      </c>
      <c r="F1233" s="2" t="s">
        <v>16</v>
      </c>
      <c r="G1233" s="2" t="s">
        <v>36</v>
      </c>
      <c r="H1233" s="2">
        <v>1.33</v>
      </c>
      <c r="I1233" s="2">
        <v>1.4</v>
      </c>
      <c r="J1233" s="2">
        <v>2.73</v>
      </c>
      <c r="M1233" s="2">
        <f t="shared" si="44"/>
        <v>0</v>
      </c>
    </row>
    <row r="1234" ht="15.75" customHeight="1">
      <c r="A1234" s="2">
        <v>1233.0</v>
      </c>
      <c r="B1234" s="2">
        <v>2016.0</v>
      </c>
      <c r="C1234" s="2">
        <v>11.0</v>
      </c>
      <c r="D1234" s="2">
        <v>2.0</v>
      </c>
      <c r="E1234" s="2">
        <v>9.0</v>
      </c>
      <c r="F1234" s="2" t="s">
        <v>16</v>
      </c>
      <c r="G1234" s="2" t="s">
        <v>52</v>
      </c>
      <c r="H1234" s="2">
        <v>7.33</v>
      </c>
      <c r="I1234" s="2">
        <v>7.77</v>
      </c>
      <c r="J1234" s="2">
        <v>15.1</v>
      </c>
      <c r="M1234" s="2">
        <f t="shared" si="44"/>
        <v>0</v>
      </c>
    </row>
    <row r="1235" ht="15.75" customHeight="1">
      <c r="A1235" s="2">
        <v>1234.0</v>
      </c>
      <c r="B1235" s="2">
        <v>2016.0</v>
      </c>
      <c r="C1235" s="2">
        <v>11.0</v>
      </c>
      <c r="D1235" s="2">
        <v>2.0</v>
      </c>
      <c r="E1235" s="2">
        <v>9.0</v>
      </c>
      <c r="F1235" s="2" t="s">
        <v>16</v>
      </c>
      <c r="G1235" s="2" t="s">
        <v>68</v>
      </c>
      <c r="H1235" s="2">
        <v>7.83</v>
      </c>
      <c r="I1235" s="2">
        <v>6.1</v>
      </c>
      <c r="J1235" s="2">
        <v>13.93</v>
      </c>
      <c r="M1235" s="2">
        <f t="shared" si="44"/>
        <v>0</v>
      </c>
    </row>
    <row r="1236" ht="15.75" customHeight="1">
      <c r="A1236" s="2">
        <v>1235.0</v>
      </c>
      <c r="B1236" s="2">
        <v>2016.0</v>
      </c>
      <c r="C1236" s="2">
        <v>11.0</v>
      </c>
      <c r="D1236" s="2">
        <v>2.0</v>
      </c>
      <c r="E1236" s="2">
        <v>10.0</v>
      </c>
      <c r="F1236" s="2" t="s">
        <v>16</v>
      </c>
      <c r="G1236" s="2" t="s">
        <v>54</v>
      </c>
      <c r="H1236" s="2">
        <v>1.93</v>
      </c>
      <c r="I1236" s="2">
        <v>4.0</v>
      </c>
      <c r="J1236" s="2">
        <v>5.93</v>
      </c>
      <c r="M1236" s="2">
        <f t="shared" si="44"/>
        <v>0</v>
      </c>
    </row>
    <row r="1237" ht="15.75" customHeight="1">
      <c r="A1237" s="2">
        <v>1236.0</v>
      </c>
      <c r="B1237" s="2">
        <v>2016.0</v>
      </c>
      <c r="C1237" s="2">
        <v>11.0</v>
      </c>
      <c r="D1237" s="2">
        <v>2.0</v>
      </c>
      <c r="E1237" s="2">
        <v>10.0</v>
      </c>
      <c r="F1237" s="2" t="s">
        <v>16</v>
      </c>
      <c r="G1237" s="2" t="s">
        <v>51</v>
      </c>
      <c r="H1237" s="2">
        <v>2.73</v>
      </c>
      <c r="I1237" s="2">
        <v>3.17</v>
      </c>
      <c r="J1237" s="2">
        <v>5.9</v>
      </c>
      <c r="M1237" s="2">
        <f t="shared" si="44"/>
        <v>0</v>
      </c>
    </row>
    <row r="1238" ht="15.75" customHeight="1">
      <c r="A1238" s="2">
        <v>1237.0</v>
      </c>
      <c r="B1238" s="2">
        <v>2016.0</v>
      </c>
      <c r="C1238" s="2">
        <v>11.0</v>
      </c>
      <c r="D1238" s="2">
        <v>2.0</v>
      </c>
      <c r="E1238" s="2">
        <v>11.0</v>
      </c>
      <c r="F1238" s="2" t="s">
        <v>16</v>
      </c>
      <c r="G1238" s="2" t="s">
        <v>56</v>
      </c>
      <c r="H1238" s="2">
        <v>6.6</v>
      </c>
      <c r="I1238" s="2">
        <v>4.67</v>
      </c>
      <c r="J1238" s="2">
        <v>11.27</v>
      </c>
      <c r="M1238" s="2">
        <f t="shared" si="44"/>
        <v>1</v>
      </c>
    </row>
    <row r="1239" ht="15.75" customHeight="1">
      <c r="A1239" s="2">
        <v>1238.0</v>
      </c>
      <c r="B1239" s="2">
        <v>2016.0</v>
      </c>
      <c r="C1239" s="2">
        <v>11.0</v>
      </c>
      <c r="D1239" s="2">
        <v>2.0</v>
      </c>
      <c r="E1239" s="2">
        <v>11.0</v>
      </c>
      <c r="F1239" s="2" t="s">
        <v>16</v>
      </c>
      <c r="G1239" s="2" t="s">
        <v>35</v>
      </c>
      <c r="H1239" s="2">
        <v>2.5</v>
      </c>
      <c r="I1239" s="2">
        <v>3.5</v>
      </c>
      <c r="J1239" s="2">
        <v>6.0</v>
      </c>
      <c r="M1239" s="2">
        <f t="shared" si="44"/>
        <v>0</v>
      </c>
    </row>
    <row r="1240" ht="15.75" customHeight="1">
      <c r="A1240" s="2">
        <v>1239.0</v>
      </c>
      <c r="B1240" s="2">
        <v>2016.0</v>
      </c>
      <c r="C1240" s="2">
        <v>11.0</v>
      </c>
      <c r="D1240" s="2">
        <v>2.0</v>
      </c>
      <c r="E1240" s="2">
        <v>12.0</v>
      </c>
      <c r="F1240" s="2" t="s">
        <v>16</v>
      </c>
      <c r="G1240" s="2" t="s">
        <v>53</v>
      </c>
      <c r="H1240" s="2">
        <v>4.5</v>
      </c>
      <c r="I1240" s="2">
        <v>6.0</v>
      </c>
      <c r="J1240" s="2">
        <v>10.5</v>
      </c>
      <c r="M1240" s="2">
        <f t="shared" si="44"/>
        <v>0</v>
      </c>
    </row>
    <row r="1241" ht="15.75" customHeight="1">
      <c r="A1241" s="2">
        <v>1240.0</v>
      </c>
      <c r="B1241" s="2">
        <v>2016.0</v>
      </c>
      <c r="C1241" s="2">
        <v>11.0</v>
      </c>
      <c r="D1241" s="2">
        <v>2.0</v>
      </c>
      <c r="E1241" s="2">
        <v>12.0</v>
      </c>
      <c r="F1241" s="2" t="s">
        <v>16</v>
      </c>
      <c r="G1241" s="2" t="s">
        <v>25</v>
      </c>
      <c r="H1241" s="2">
        <v>3.33</v>
      </c>
      <c r="I1241" s="2">
        <v>4.93</v>
      </c>
      <c r="J1241" s="2">
        <v>8.26</v>
      </c>
      <c r="M1241" s="2">
        <f t="shared" si="44"/>
        <v>0</v>
      </c>
    </row>
    <row r="1242" ht="15.75" customHeight="1">
      <c r="A1242" s="2">
        <v>1241.0</v>
      </c>
      <c r="B1242" s="2">
        <v>2016.0</v>
      </c>
      <c r="C1242" s="2">
        <v>11.0</v>
      </c>
      <c r="D1242" s="2">
        <v>3.0</v>
      </c>
      <c r="E1242" s="2">
        <v>1.0</v>
      </c>
      <c r="F1242" s="2" t="s">
        <v>16</v>
      </c>
      <c r="G1242" s="2" t="s">
        <v>50</v>
      </c>
      <c r="H1242" s="2">
        <v>4.67</v>
      </c>
      <c r="I1242" s="2">
        <v>9.17</v>
      </c>
      <c r="J1242" s="2">
        <v>13.84</v>
      </c>
      <c r="M1242" s="2">
        <f t="shared" si="44"/>
        <v>0</v>
      </c>
    </row>
    <row r="1243" ht="15.75" customHeight="1">
      <c r="A1243" s="2">
        <v>1242.0</v>
      </c>
      <c r="B1243" s="2">
        <v>2016.0</v>
      </c>
      <c r="C1243" s="2">
        <v>11.0</v>
      </c>
      <c r="D1243" s="2">
        <v>3.0</v>
      </c>
      <c r="E1243" s="2">
        <v>1.0</v>
      </c>
      <c r="F1243" s="2" t="s">
        <v>16</v>
      </c>
      <c r="G1243" s="2" t="s">
        <v>34</v>
      </c>
      <c r="H1243" s="2">
        <v>3.33</v>
      </c>
      <c r="I1243" s="2">
        <v>4.1</v>
      </c>
      <c r="J1243" s="2">
        <v>7.43</v>
      </c>
      <c r="M1243" s="2">
        <f t="shared" si="44"/>
        <v>0</v>
      </c>
    </row>
    <row r="1244" ht="15.75" customHeight="1">
      <c r="A1244" s="2">
        <v>1243.0</v>
      </c>
      <c r="B1244" s="2">
        <v>2016.0</v>
      </c>
      <c r="C1244" s="2">
        <v>11.0</v>
      </c>
      <c r="D1244" s="2">
        <v>3.0</v>
      </c>
      <c r="E1244" s="2">
        <v>2.0</v>
      </c>
      <c r="F1244" s="2" t="s">
        <v>16</v>
      </c>
      <c r="G1244" s="2" t="s">
        <v>33</v>
      </c>
      <c r="H1244" s="2">
        <v>4.17</v>
      </c>
      <c r="I1244" s="2">
        <v>6.27</v>
      </c>
      <c r="J1244" s="2">
        <v>10.44</v>
      </c>
      <c r="M1244" s="2">
        <f t="shared" si="44"/>
        <v>0</v>
      </c>
    </row>
    <row r="1245" ht="15.75" customHeight="1">
      <c r="A1245" s="2">
        <v>1244.0</v>
      </c>
      <c r="B1245" s="2">
        <v>2016.0</v>
      </c>
      <c r="C1245" s="2">
        <v>11.0</v>
      </c>
      <c r="D1245" s="2">
        <v>3.0</v>
      </c>
      <c r="E1245" s="2">
        <v>2.0</v>
      </c>
      <c r="F1245" s="2" t="s">
        <v>16</v>
      </c>
      <c r="G1245" s="2" t="s">
        <v>54</v>
      </c>
      <c r="H1245" s="2">
        <v>1.13</v>
      </c>
      <c r="I1245" s="2">
        <v>3.0</v>
      </c>
      <c r="J1245" s="2">
        <v>4.13</v>
      </c>
      <c r="M1245" s="2">
        <f t="shared" si="44"/>
        <v>0</v>
      </c>
    </row>
    <row r="1246" ht="15.75" customHeight="1">
      <c r="A1246" s="2">
        <v>1245.0</v>
      </c>
      <c r="B1246" s="2">
        <v>2016.0</v>
      </c>
      <c r="C1246" s="2">
        <v>11.0</v>
      </c>
      <c r="D1246" s="2">
        <v>3.0</v>
      </c>
      <c r="E1246" s="2">
        <v>3.0</v>
      </c>
      <c r="F1246" s="2" t="s">
        <v>16</v>
      </c>
      <c r="G1246" s="2" t="s">
        <v>32</v>
      </c>
      <c r="H1246" s="2">
        <v>4.33</v>
      </c>
      <c r="I1246" s="2">
        <v>6.5</v>
      </c>
      <c r="J1246" s="2">
        <v>10.83</v>
      </c>
      <c r="M1246" s="2">
        <f t="shared" si="44"/>
        <v>0</v>
      </c>
    </row>
    <row r="1247" ht="15.75" customHeight="1">
      <c r="A1247" s="2">
        <v>1246.0</v>
      </c>
      <c r="B1247" s="2">
        <v>2016.0</v>
      </c>
      <c r="C1247" s="2">
        <v>11.0</v>
      </c>
      <c r="D1247" s="2">
        <v>3.0</v>
      </c>
      <c r="E1247" s="2">
        <v>3.0</v>
      </c>
      <c r="F1247" s="2" t="s">
        <v>16</v>
      </c>
      <c r="G1247" s="2" t="s">
        <v>60</v>
      </c>
      <c r="H1247" s="2">
        <v>5.17</v>
      </c>
      <c r="I1247" s="2">
        <v>4.9</v>
      </c>
      <c r="J1247" s="2">
        <v>10.07</v>
      </c>
      <c r="M1247" s="2">
        <f t="shared" si="44"/>
        <v>0</v>
      </c>
    </row>
    <row r="1248" ht="15.75" customHeight="1">
      <c r="A1248" s="2">
        <v>1247.0</v>
      </c>
      <c r="B1248" s="2">
        <v>2016.0</v>
      </c>
      <c r="C1248" s="2">
        <v>11.0</v>
      </c>
      <c r="D1248" s="2">
        <v>3.0</v>
      </c>
      <c r="E1248" s="2">
        <v>4.0</v>
      </c>
      <c r="F1248" s="2" t="s">
        <v>16</v>
      </c>
      <c r="G1248" s="2" t="s">
        <v>39</v>
      </c>
      <c r="H1248" s="2">
        <v>6.0</v>
      </c>
      <c r="I1248" s="2">
        <v>6.1</v>
      </c>
      <c r="J1248" s="2">
        <v>12.1</v>
      </c>
      <c r="M1248" s="2">
        <f t="shared" si="44"/>
        <v>0</v>
      </c>
    </row>
    <row r="1249" ht="15.75" customHeight="1">
      <c r="A1249" s="2">
        <v>1248.0</v>
      </c>
      <c r="B1249" s="2">
        <v>2016.0</v>
      </c>
      <c r="C1249" s="2">
        <v>11.0</v>
      </c>
      <c r="D1249" s="2">
        <v>3.0</v>
      </c>
      <c r="E1249" s="2">
        <v>4.0</v>
      </c>
      <c r="F1249" s="2" t="s">
        <v>16</v>
      </c>
      <c r="G1249" s="2" t="s">
        <v>55</v>
      </c>
      <c r="H1249" s="2">
        <v>5.07</v>
      </c>
      <c r="I1249" s="2">
        <v>3.67</v>
      </c>
      <c r="J1249" s="2">
        <v>8.74</v>
      </c>
      <c r="M1249" s="2">
        <f t="shared" si="44"/>
        <v>0</v>
      </c>
    </row>
    <row r="1250" ht="15.75" customHeight="1">
      <c r="A1250" s="2">
        <v>1249.0</v>
      </c>
      <c r="B1250" s="2">
        <v>2016.0</v>
      </c>
      <c r="C1250" s="2">
        <v>11.0</v>
      </c>
      <c r="D1250" s="2">
        <v>3.0</v>
      </c>
      <c r="E1250" s="2">
        <v>5.0</v>
      </c>
      <c r="F1250" s="2" t="s">
        <v>16</v>
      </c>
      <c r="G1250" s="2" t="s">
        <v>27</v>
      </c>
      <c r="H1250" s="2">
        <v>5.33</v>
      </c>
      <c r="I1250" s="2">
        <v>6.83</v>
      </c>
      <c r="J1250" s="2">
        <v>12.16</v>
      </c>
      <c r="M1250" s="2">
        <f t="shared" si="44"/>
        <v>0</v>
      </c>
    </row>
    <row r="1251" ht="15.75" customHeight="1">
      <c r="A1251" s="2">
        <v>1250.0</v>
      </c>
      <c r="B1251" s="2">
        <v>2016.0</v>
      </c>
      <c r="C1251" s="2">
        <v>11.0</v>
      </c>
      <c r="D1251" s="2">
        <v>3.0</v>
      </c>
      <c r="E1251" s="2">
        <v>5.0</v>
      </c>
      <c r="F1251" s="2" t="s">
        <v>16</v>
      </c>
      <c r="G1251" s="2" t="s">
        <v>17</v>
      </c>
      <c r="H1251" s="2">
        <v>3.17</v>
      </c>
      <c r="I1251" s="2">
        <v>7.17</v>
      </c>
      <c r="J1251" s="2">
        <v>10.34</v>
      </c>
      <c r="M1251" s="2">
        <f t="shared" si="44"/>
        <v>0</v>
      </c>
    </row>
    <row r="1252" ht="15.75" customHeight="1">
      <c r="A1252" s="2">
        <v>1251.0</v>
      </c>
      <c r="B1252" s="2">
        <v>2016.0</v>
      </c>
      <c r="C1252" s="2">
        <v>11.0</v>
      </c>
      <c r="D1252" s="2">
        <v>3.0</v>
      </c>
      <c r="E1252" s="2">
        <v>6.0</v>
      </c>
      <c r="F1252" s="2" t="s">
        <v>16</v>
      </c>
      <c r="G1252" s="2" t="s">
        <v>26</v>
      </c>
      <c r="H1252" s="2">
        <v>8.1</v>
      </c>
      <c r="I1252" s="2">
        <v>7.17</v>
      </c>
      <c r="J1252" s="2">
        <v>15.27</v>
      </c>
      <c r="M1252" s="2">
        <f t="shared" si="44"/>
        <v>0</v>
      </c>
    </row>
    <row r="1253" ht="15.75" customHeight="1">
      <c r="A1253" s="2">
        <v>1252.0</v>
      </c>
      <c r="B1253" s="2">
        <v>2016.0</v>
      </c>
      <c r="C1253" s="2">
        <v>11.0</v>
      </c>
      <c r="D1253" s="2">
        <v>3.0</v>
      </c>
      <c r="E1253" s="2">
        <v>6.0</v>
      </c>
      <c r="F1253" s="2" t="s">
        <v>16</v>
      </c>
      <c r="G1253" s="2" t="s">
        <v>59</v>
      </c>
      <c r="H1253" s="2">
        <v>4.37</v>
      </c>
      <c r="I1253" s="2">
        <v>5.57</v>
      </c>
      <c r="J1253" s="2">
        <v>9.94</v>
      </c>
      <c r="M1253" s="2">
        <f t="shared" si="44"/>
        <v>0</v>
      </c>
    </row>
    <row r="1254" ht="15.75" customHeight="1">
      <c r="A1254" s="2">
        <v>1253.0</v>
      </c>
      <c r="B1254" s="2">
        <v>2016.0</v>
      </c>
      <c r="C1254" s="2">
        <v>11.0</v>
      </c>
      <c r="D1254" s="2">
        <v>3.0</v>
      </c>
      <c r="E1254" s="2">
        <v>7.0</v>
      </c>
      <c r="F1254" s="2" t="s">
        <v>16</v>
      </c>
      <c r="G1254" s="2" t="s">
        <v>18</v>
      </c>
      <c r="H1254" s="2">
        <v>6.67</v>
      </c>
      <c r="I1254" s="2">
        <v>8.67</v>
      </c>
      <c r="J1254" s="2">
        <v>15.34</v>
      </c>
      <c r="M1254" s="2">
        <f t="shared" si="44"/>
        <v>0</v>
      </c>
    </row>
    <row r="1255" ht="15.75" customHeight="1">
      <c r="A1255" s="2">
        <v>1254.0</v>
      </c>
      <c r="B1255" s="2">
        <v>2016.0</v>
      </c>
      <c r="C1255" s="2">
        <v>11.0</v>
      </c>
      <c r="D1255" s="2">
        <v>3.0</v>
      </c>
      <c r="E1255" s="2">
        <v>7.0</v>
      </c>
      <c r="F1255" s="2" t="s">
        <v>16</v>
      </c>
      <c r="G1255" s="2" t="s">
        <v>30</v>
      </c>
      <c r="H1255" s="2">
        <v>2.83</v>
      </c>
      <c r="I1255" s="2">
        <v>8.6</v>
      </c>
      <c r="J1255" s="2">
        <v>11.43</v>
      </c>
      <c r="M1255" s="2">
        <f t="shared" si="44"/>
        <v>0</v>
      </c>
    </row>
    <row r="1256" ht="15.75" customHeight="1">
      <c r="A1256" s="2">
        <v>1255.0</v>
      </c>
      <c r="B1256" s="2">
        <v>2016.0</v>
      </c>
      <c r="C1256" s="2">
        <v>11.0</v>
      </c>
      <c r="D1256" s="2">
        <v>3.0</v>
      </c>
      <c r="E1256" s="2">
        <v>8.0</v>
      </c>
      <c r="F1256" s="2" t="s">
        <v>16</v>
      </c>
      <c r="G1256" s="2" t="s">
        <v>45</v>
      </c>
      <c r="H1256" s="2">
        <v>4.33</v>
      </c>
      <c r="I1256" s="2">
        <v>3.0</v>
      </c>
      <c r="J1256" s="2">
        <v>7.33</v>
      </c>
      <c r="M1256" s="2">
        <f t="shared" si="44"/>
        <v>0</v>
      </c>
    </row>
    <row r="1257" ht="15.75" customHeight="1">
      <c r="A1257" s="2">
        <v>1256.0</v>
      </c>
      <c r="B1257" s="2">
        <v>2016.0</v>
      </c>
      <c r="C1257" s="2">
        <v>11.0</v>
      </c>
      <c r="D1257" s="2">
        <v>3.0</v>
      </c>
      <c r="E1257" s="2">
        <v>8.0</v>
      </c>
      <c r="F1257" s="2" t="s">
        <v>16</v>
      </c>
      <c r="G1257" s="2" t="s">
        <v>38</v>
      </c>
      <c r="H1257" s="2">
        <v>1.57</v>
      </c>
      <c r="I1257" s="2">
        <v>1.37</v>
      </c>
      <c r="J1257" s="2">
        <v>2.94</v>
      </c>
      <c r="M1257" s="2">
        <f t="shared" si="44"/>
        <v>0</v>
      </c>
    </row>
    <row r="1258" ht="15.75" customHeight="1">
      <c r="A1258" s="2">
        <v>1257.0</v>
      </c>
      <c r="B1258" s="2">
        <v>2016.0</v>
      </c>
      <c r="C1258" s="2">
        <v>11.0</v>
      </c>
      <c r="D1258" s="2">
        <v>3.0</v>
      </c>
      <c r="E1258" s="2">
        <v>9.0</v>
      </c>
      <c r="F1258" s="2" t="s">
        <v>16</v>
      </c>
      <c r="G1258" s="2" t="s">
        <v>56</v>
      </c>
      <c r="H1258" s="2">
        <v>6.17</v>
      </c>
      <c r="I1258" s="2">
        <v>1.83</v>
      </c>
      <c r="J1258" s="2">
        <v>8.0</v>
      </c>
      <c r="M1258" s="2">
        <f t="shared" si="44"/>
        <v>1</v>
      </c>
    </row>
    <row r="1259" ht="15.75" customHeight="1">
      <c r="A1259" s="2">
        <v>1258.0</v>
      </c>
      <c r="B1259" s="2">
        <v>2016.0</v>
      </c>
      <c r="C1259" s="2">
        <v>11.0</v>
      </c>
      <c r="D1259" s="2">
        <v>3.0</v>
      </c>
      <c r="E1259" s="2">
        <v>9.0</v>
      </c>
      <c r="F1259" s="2" t="s">
        <v>16</v>
      </c>
      <c r="G1259" s="2" t="s">
        <v>42</v>
      </c>
      <c r="H1259" s="2">
        <v>0.77</v>
      </c>
      <c r="I1259" s="2">
        <v>2.57</v>
      </c>
      <c r="J1259" s="2">
        <v>3.34</v>
      </c>
      <c r="M1259" s="2">
        <f t="shared" si="44"/>
        <v>0</v>
      </c>
    </row>
    <row r="1260" ht="15.75" customHeight="1">
      <c r="A1260" s="2">
        <v>1259.0</v>
      </c>
      <c r="B1260" s="2">
        <v>2016.0</v>
      </c>
      <c r="C1260" s="2">
        <v>11.0</v>
      </c>
      <c r="D1260" s="2">
        <v>3.0</v>
      </c>
      <c r="E1260" s="2">
        <v>10.0</v>
      </c>
      <c r="F1260" s="2" t="s">
        <v>16</v>
      </c>
      <c r="G1260" s="2" t="s">
        <v>53</v>
      </c>
      <c r="H1260" s="2">
        <v>3.53</v>
      </c>
      <c r="I1260" s="2">
        <v>3.97</v>
      </c>
      <c r="J1260" s="2">
        <v>7.5</v>
      </c>
      <c r="M1260" s="2">
        <f t="shared" si="44"/>
        <v>0</v>
      </c>
    </row>
    <row r="1261" ht="15.75" customHeight="1">
      <c r="A1261" s="2">
        <v>1260.0</v>
      </c>
      <c r="B1261" s="2">
        <v>2016.0</v>
      </c>
      <c r="C1261" s="2">
        <v>11.0</v>
      </c>
      <c r="D1261" s="2">
        <v>3.0</v>
      </c>
      <c r="E1261" s="2">
        <v>10.0</v>
      </c>
      <c r="F1261" s="2" t="s">
        <v>16</v>
      </c>
      <c r="G1261" s="2" t="s">
        <v>31</v>
      </c>
      <c r="H1261" s="2">
        <v>2.43</v>
      </c>
      <c r="I1261" s="2">
        <v>1.17</v>
      </c>
      <c r="J1261" s="2">
        <v>3.6</v>
      </c>
      <c r="M1261" s="2">
        <f t="shared" si="44"/>
        <v>0</v>
      </c>
    </row>
    <row r="1262" ht="15.75" customHeight="1">
      <c r="A1262" s="2">
        <v>1261.0</v>
      </c>
      <c r="B1262" s="2">
        <v>2016.0</v>
      </c>
      <c r="C1262" s="2">
        <v>11.0</v>
      </c>
      <c r="D1262" s="2">
        <v>3.0</v>
      </c>
      <c r="E1262" s="2">
        <v>11.0</v>
      </c>
      <c r="F1262" s="2" t="s">
        <v>16</v>
      </c>
      <c r="G1262" s="2" t="s">
        <v>37</v>
      </c>
      <c r="H1262" s="2">
        <v>7.0</v>
      </c>
      <c r="I1262" s="2">
        <v>8.27</v>
      </c>
      <c r="J1262" s="2">
        <v>15.27</v>
      </c>
      <c r="M1262" s="2">
        <f t="shared" si="44"/>
        <v>0</v>
      </c>
    </row>
    <row r="1263" ht="15.75" customHeight="1">
      <c r="A1263" s="2">
        <v>1262.0</v>
      </c>
      <c r="B1263" s="2">
        <v>2016.0</v>
      </c>
      <c r="C1263" s="2">
        <v>11.0</v>
      </c>
      <c r="D1263" s="2">
        <v>3.0</v>
      </c>
      <c r="E1263" s="2">
        <v>11.0</v>
      </c>
      <c r="F1263" s="2" t="s">
        <v>16</v>
      </c>
      <c r="G1263" s="2" t="s">
        <v>52</v>
      </c>
      <c r="H1263" s="2">
        <v>6.13</v>
      </c>
      <c r="I1263" s="2">
        <v>9.07</v>
      </c>
      <c r="J1263" s="2">
        <v>15.2</v>
      </c>
      <c r="M1263" s="2">
        <f t="shared" si="44"/>
        <v>0</v>
      </c>
    </row>
    <row r="1264" ht="15.75" customHeight="1">
      <c r="A1264" s="2">
        <v>1263.0</v>
      </c>
      <c r="B1264" s="2">
        <v>2016.0</v>
      </c>
      <c r="C1264" s="2">
        <v>11.0</v>
      </c>
      <c r="D1264" s="2">
        <v>3.0</v>
      </c>
      <c r="E1264" s="2">
        <v>12.0</v>
      </c>
      <c r="F1264" s="2" t="s">
        <v>16</v>
      </c>
      <c r="G1264" s="2" t="s">
        <v>28</v>
      </c>
      <c r="H1264" s="2">
        <v>7.17</v>
      </c>
      <c r="I1264" s="2">
        <v>8.17</v>
      </c>
      <c r="J1264" s="2">
        <v>15.34</v>
      </c>
      <c r="M1264" s="2">
        <f t="shared" si="44"/>
        <v>0</v>
      </c>
    </row>
    <row r="1265" ht="15.75" customHeight="1">
      <c r="A1265" s="2">
        <v>1264.0</v>
      </c>
      <c r="B1265" s="2">
        <v>2016.0</v>
      </c>
      <c r="C1265" s="2">
        <v>11.0</v>
      </c>
      <c r="D1265" s="2">
        <v>3.0</v>
      </c>
      <c r="E1265" s="2">
        <v>12.0</v>
      </c>
      <c r="F1265" s="2" t="s">
        <v>16</v>
      </c>
      <c r="G1265" s="2" t="s">
        <v>58</v>
      </c>
      <c r="H1265" s="2">
        <v>0.8</v>
      </c>
      <c r="I1265" s="2">
        <v>1.13</v>
      </c>
      <c r="J1265" s="2">
        <v>1.93</v>
      </c>
      <c r="M1265" s="2">
        <f t="shared" si="44"/>
        <v>0</v>
      </c>
    </row>
    <row r="1266" ht="15.75" customHeight="1">
      <c r="A1266" s="2">
        <v>1265.0</v>
      </c>
      <c r="B1266" s="2">
        <v>2016.0</v>
      </c>
      <c r="C1266" s="2">
        <v>11.0</v>
      </c>
      <c r="D1266" s="2">
        <v>4.0</v>
      </c>
      <c r="E1266" s="2">
        <v>1.0</v>
      </c>
      <c r="F1266" s="2" t="s">
        <v>16</v>
      </c>
      <c r="G1266" s="2" t="s">
        <v>32</v>
      </c>
      <c r="H1266" s="2">
        <v>9.93</v>
      </c>
      <c r="I1266" s="2">
        <v>3.73</v>
      </c>
      <c r="J1266" s="2">
        <v>13.66</v>
      </c>
      <c r="M1266" s="2">
        <f t="shared" si="44"/>
        <v>0</v>
      </c>
    </row>
    <row r="1267" ht="15.75" customHeight="1">
      <c r="A1267" s="2">
        <v>1266.0</v>
      </c>
      <c r="B1267" s="2">
        <v>2016.0</v>
      </c>
      <c r="C1267" s="2">
        <v>11.0</v>
      </c>
      <c r="D1267" s="2">
        <v>4.0</v>
      </c>
      <c r="E1267" s="2">
        <v>1.0</v>
      </c>
      <c r="F1267" s="2" t="s">
        <v>16</v>
      </c>
      <c r="G1267" s="2" t="s">
        <v>50</v>
      </c>
      <c r="H1267" s="2">
        <v>2.83</v>
      </c>
      <c r="I1267" s="2">
        <v>7.33</v>
      </c>
      <c r="J1267" s="2">
        <v>10.16</v>
      </c>
      <c r="M1267" s="2">
        <f t="shared" si="44"/>
        <v>0</v>
      </c>
    </row>
    <row r="1268" ht="15.75" customHeight="1">
      <c r="A1268" s="2">
        <v>1267.0</v>
      </c>
      <c r="B1268" s="2">
        <v>2016.0</v>
      </c>
      <c r="C1268" s="2">
        <v>11.0</v>
      </c>
      <c r="D1268" s="2">
        <v>4.0</v>
      </c>
      <c r="E1268" s="2">
        <v>1.0</v>
      </c>
      <c r="F1268" s="2" t="s">
        <v>16</v>
      </c>
      <c r="G1268" s="2" t="s">
        <v>33</v>
      </c>
      <c r="H1268" s="2">
        <v>5.0</v>
      </c>
      <c r="I1268" s="2">
        <v>0.0</v>
      </c>
      <c r="J1268" s="2">
        <v>5.0</v>
      </c>
      <c r="K1268" s="2" t="s">
        <v>48</v>
      </c>
      <c r="L1268" s="2" t="s">
        <v>49</v>
      </c>
      <c r="M1268" s="2">
        <f t="shared" si="44"/>
        <v>0</v>
      </c>
    </row>
    <row r="1269" ht="15.75" customHeight="1">
      <c r="A1269" s="2">
        <v>1268.0</v>
      </c>
      <c r="B1269" s="2">
        <v>2016.0</v>
      </c>
      <c r="C1269" s="2">
        <v>11.0</v>
      </c>
      <c r="D1269" s="2">
        <v>4.0</v>
      </c>
      <c r="E1269" s="2">
        <v>2.0</v>
      </c>
      <c r="F1269" s="2" t="s">
        <v>16</v>
      </c>
      <c r="G1269" s="2" t="s">
        <v>26</v>
      </c>
      <c r="H1269" s="2">
        <v>4.33</v>
      </c>
      <c r="I1269" s="2">
        <v>6.67</v>
      </c>
      <c r="J1269" s="2">
        <v>11.0</v>
      </c>
      <c r="M1269" s="2">
        <f t="shared" si="44"/>
        <v>0</v>
      </c>
    </row>
    <row r="1270" ht="15.75" customHeight="1">
      <c r="A1270" s="2">
        <v>1269.0</v>
      </c>
      <c r="B1270" s="2">
        <v>2016.0</v>
      </c>
      <c r="C1270" s="2">
        <v>11.0</v>
      </c>
      <c r="D1270" s="2">
        <v>4.0</v>
      </c>
      <c r="E1270" s="2">
        <v>2.0</v>
      </c>
      <c r="F1270" s="2" t="s">
        <v>16</v>
      </c>
      <c r="G1270" s="2" t="s">
        <v>27</v>
      </c>
      <c r="H1270" s="2">
        <v>7.17</v>
      </c>
      <c r="I1270" s="2">
        <v>2.0</v>
      </c>
      <c r="J1270" s="2">
        <v>9.17</v>
      </c>
      <c r="M1270" s="2">
        <f t="shared" si="44"/>
        <v>0</v>
      </c>
    </row>
    <row r="1271" ht="15.75" customHeight="1">
      <c r="A1271" s="2">
        <v>1270.0</v>
      </c>
      <c r="B1271" s="2">
        <v>2016.0</v>
      </c>
      <c r="C1271" s="2">
        <v>11.0</v>
      </c>
      <c r="D1271" s="2">
        <v>4.0</v>
      </c>
      <c r="E1271" s="2">
        <v>2.0</v>
      </c>
      <c r="F1271" s="2" t="s">
        <v>16</v>
      </c>
      <c r="G1271" s="2" t="s">
        <v>39</v>
      </c>
      <c r="H1271" s="2">
        <v>3.0</v>
      </c>
      <c r="I1271" s="2">
        <v>5.83</v>
      </c>
      <c r="J1271" s="2">
        <v>8.83</v>
      </c>
      <c r="M1271" s="2">
        <f t="shared" si="44"/>
        <v>0</v>
      </c>
    </row>
    <row r="1272" ht="15.75" customHeight="1">
      <c r="A1272" s="2">
        <v>1271.0</v>
      </c>
      <c r="B1272" s="2">
        <v>2016.0</v>
      </c>
      <c r="C1272" s="2">
        <v>11.0</v>
      </c>
      <c r="D1272" s="2">
        <v>4.0</v>
      </c>
      <c r="E1272" s="2">
        <v>3.0</v>
      </c>
      <c r="F1272" s="2" t="s">
        <v>16</v>
      </c>
      <c r="G1272" s="2" t="s">
        <v>45</v>
      </c>
      <c r="H1272" s="2">
        <v>5.07</v>
      </c>
      <c r="I1272" s="2">
        <v>4.17</v>
      </c>
      <c r="J1272" s="2">
        <v>9.24</v>
      </c>
      <c r="M1272" s="2">
        <f t="shared" si="44"/>
        <v>0</v>
      </c>
    </row>
    <row r="1273" ht="15.75" customHeight="1">
      <c r="A1273" s="2">
        <v>1272.0</v>
      </c>
      <c r="B1273" s="2">
        <v>2016.0</v>
      </c>
      <c r="C1273" s="2">
        <v>11.0</v>
      </c>
      <c r="D1273" s="2">
        <v>4.0</v>
      </c>
      <c r="E1273" s="2">
        <v>3.0</v>
      </c>
      <c r="F1273" s="2" t="s">
        <v>16</v>
      </c>
      <c r="G1273" s="2" t="s">
        <v>18</v>
      </c>
      <c r="H1273" s="2">
        <v>2.4</v>
      </c>
      <c r="I1273" s="2">
        <v>0.37</v>
      </c>
      <c r="J1273" s="2">
        <v>2.77</v>
      </c>
      <c r="M1273" s="2">
        <f t="shared" si="44"/>
        <v>0</v>
      </c>
    </row>
    <row r="1274" ht="15.75" customHeight="1">
      <c r="A1274" s="2">
        <v>1273.0</v>
      </c>
      <c r="B1274" s="2">
        <v>2016.0</v>
      </c>
      <c r="C1274" s="2">
        <v>11.0</v>
      </c>
      <c r="D1274" s="2">
        <v>4.0</v>
      </c>
      <c r="E1274" s="2">
        <v>3.0</v>
      </c>
      <c r="F1274" s="2" t="s">
        <v>16</v>
      </c>
      <c r="G1274" s="2" t="s">
        <v>56</v>
      </c>
      <c r="H1274" s="2">
        <v>1.57</v>
      </c>
      <c r="I1274" s="2">
        <v>0.0</v>
      </c>
      <c r="J1274" s="2">
        <v>1.57</v>
      </c>
      <c r="K1274" s="2" t="s">
        <v>95</v>
      </c>
      <c r="L1274" s="2" t="s">
        <v>49</v>
      </c>
      <c r="M1274" s="2">
        <f t="shared" si="44"/>
        <v>1</v>
      </c>
    </row>
    <row r="1275" ht="15.75" customHeight="1">
      <c r="A1275" s="2">
        <v>1274.0</v>
      </c>
      <c r="B1275" s="2">
        <v>2016.0</v>
      </c>
      <c r="C1275" s="2">
        <v>11.0</v>
      </c>
      <c r="D1275" s="2">
        <v>4.0</v>
      </c>
      <c r="E1275" s="2">
        <v>4.0</v>
      </c>
      <c r="F1275" s="2" t="s">
        <v>16</v>
      </c>
      <c r="G1275" s="2" t="s">
        <v>53</v>
      </c>
      <c r="H1275" s="2">
        <v>7.0</v>
      </c>
      <c r="I1275" s="2">
        <v>5.0</v>
      </c>
      <c r="J1275" s="2">
        <v>12.0</v>
      </c>
      <c r="M1275" s="2">
        <f t="shared" si="44"/>
        <v>0</v>
      </c>
    </row>
    <row r="1276" ht="15.75" customHeight="1">
      <c r="A1276" s="2">
        <v>1275.0</v>
      </c>
      <c r="B1276" s="2">
        <v>2016.0</v>
      </c>
      <c r="C1276" s="2">
        <v>11.0</v>
      </c>
      <c r="D1276" s="2">
        <v>4.0</v>
      </c>
      <c r="E1276" s="2">
        <v>4.0</v>
      </c>
      <c r="F1276" s="2" t="s">
        <v>16</v>
      </c>
      <c r="G1276" s="2" t="s">
        <v>28</v>
      </c>
      <c r="H1276" s="2">
        <v>7.17</v>
      </c>
      <c r="I1276" s="2">
        <v>4.17</v>
      </c>
      <c r="J1276" s="2">
        <v>11.34</v>
      </c>
      <c r="M1276" s="2">
        <f t="shared" si="44"/>
        <v>0</v>
      </c>
    </row>
    <row r="1277" ht="15.75" customHeight="1">
      <c r="A1277" s="2">
        <v>1276.0</v>
      </c>
      <c r="B1277" s="2">
        <v>2016.0</v>
      </c>
      <c r="C1277" s="2">
        <v>11.0</v>
      </c>
      <c r="D1277" s="2">
        <v>4.0</v>
      </c>
      <c r="E1277" s="2">
        <v>4.0</v>
      </c>
      <c r="F1277" s="2" t="s">
        <v>16</v>
      </c>
      <c r="G1277" s="2" t="s">
        <v>37</v>
      </c>
      <c r="H1277" s="2">
        <v>1.87</v>
      </c>
      <c r="I1277" s="2">
        <v>0.37</v>
      </c>
      <c r="J1277" s="2">
        <v>2.24</v>
      </c>
      <c r="M1277" s="2">
        <f t="shared" si="44"/>
        <v>0</v>
      </c>
    </row>
    <row r="1278" ht="15.75" customHeight="1">
      <c r="A1278" s="2">
        <v>1277.0</v>
      </c>
      <c r="B1278" s="2">
        <v>2016.0</v>
      </c>
      <c r="C1278" s="2">
        <v>11.0</v>
      </c>
      <c r="D1278" s="2">
        <v>5.0</v>
      </c>
      <c r="E1278" s="2">
        <v>1.0</v>
      </c>
      <c r="F1278" s="2" t="s">
        <v>16</v>
      </c>
      <c r="G1278" s="2" t="s">
        <v>50</v>
      </c>
      <c r="H1278" s="2">
        <v>8.9</v>
      </c>
      <c r="I1278" s="2">
        <v>6.27</v>
      </c>
      <c r="J1278" s="2">
        <v>15.17</v>
      </c>
      <c r="M1278" s="2">
        <f t="shared" si="44"/>
        <v>0</v>
      </c>
    </row>
    <row r="1279" ht="15.75" customHeight="1">
      <c r="A1279" s="2">
        <v>1278.0</v>
      </c>
      <c r="B1279" s="2">
        <v>2016.0</v>
      </c>
      <c r="C1279" s="2">
        <v>11.0</v>
      </c>
      <c r="D1279" s="2">
        <v>5.0</v>
      </c>
      <c r="E1279" s="2">
        <v>1.0</v>
      </c>
      <c r="F1279" s="2" t="s">
        <v>16</v>
      </c>
      <c r="G1279" s="2" t="s">
        <v>39</v>
      </c>
      <c r="H1279" s="2">
        <v>1.7</v>
      </c>
      <c r="I1279" s="2">
        <v>2.83</v>
      </c>
      <c r="J1279" s="2">
        <v>4.53</v>
      </c>
      <c r="M1279" s="2">
        <f t="shared" si="44"/>
        <v>0</v>
      </c>
    </row>
    <row r="1280" ht="15.75" customHeight="1">
      <c r="A1280" s="2">
        <v>1279.0</v>
      </c>
      <c r="B1280" s="2">
        <v>2016.0</v>
      </c>
      <c r="C1280" s="2">
        <v>11.0</v>
      </c>
      <c r="D1280" s="2">
        <v>5.0</v>
      </c>
      <c r="E1280" s="2">
        <v>2.0</v>
      </c>
      <c r="F1280" s="2" t="s">
        <v>16</v>
      </c>
      <c r="G1280" s="2" t="s">
        <v>27</v>
      </c>
      <c r="H1280" s="2">
        <v>7.23</v>
      </c>
      <c r="I1280" s="2">
        <v>9.57</v>
      </c>
      <c r="J1280" s="2">
        <v>16.8</v>
      </c>
      <c r="M1280" s="2">
        <f t="shared" si="44"/>
        <v>0</v>
      </c>
    </row>
    <row r="1281" ht="15.75" customHeight="1">
      <c r="A1281" s="2">
        <v>1280.0</v>
      </c>
      <c r="B1281" s="2">
        <v>2016.0</v>
      </c>
      <c r="C1281" s="2">
        <v>11.0</v>
      </c>
      <c r="D1281" s="2">
        <v>5.0</v>
      </c>
      <c r="E1281" s="2">
        <v>2.0</v>
      </c>
      <c r="F1281" s="2" t="s">
        <v>16</v>
      </c>
      <c r="G1281" s="2" t="s">
        <v>33</v>
      </c>
      <c r="H1281" s="2">
        <v>5.5</v>
      </c>
      <c r="I1281" s="2">
        <v>10.0</v>
      </c>
      <c r="J1281" s="2">
        <v>15.5</v>
      </c>
      <c r="M1281" s="2">
        <f t="shared" si="44"/>
        <v>0</v>
      </c>
    </row>
    <row r="1282" ht="15.75" customHeight="1">
      <c r="A1282" s="2">
        <v>1281.0</v>
      </c>
      <c r="B1282" s="2">
        <v>2016.0</v>
      </c>
      <c r="C1282" s="2">
        <v>11.0</v>
      </c>
      <c r="D1282" s="2">
        <v>5.0</v>
      </c>
      <c r="E1282" s="2">
        <v>3.0</v>
      </c>
      <c r="F1282" s="2" t="s">
        <v>16</v>
      </c>
      <c r="G1282" s="2" t="s">
        <v>37</v>
      </c>
      <c r="H1282" s="2">
        <v>6.117</v>
      </c>
      <c r="I1282" s="2">
        <v>8.17</v>
      </c>
      <c r="J1282" s="2">
        <v>14.287</v>
      </c>
      <c r="M1282" s="2">
        <f t="shared" si="44"/>
        <v>0</v>
      </c>
    </row>
    <row r="1283" ht="15.75" customHeight="1">
      <c r="A1283" s="2">
        <v>1282.0</v>
      </c>
      <c r="B1283" s="2">
        <v>2016.0</v>
      </c>
      <c r="C1283" s="2">
        <v>11.0</v>
      </c>
      <c r="D1283" s="2">
        <v>5.0</v>
      </c>
      <c r="E1283" s="2">
        <v>3.0</v>
      </c>
      <c r="F1283" s="2" t="s">
        <v>16</v>
      </c>
      <c r="G1283" s="2" t="s">
        <v>18</v>
      </c>
      <c r="H1283" s="2">
        <v>4.5</v>
      </c>
      <c r="I1283" s="2">
        <v>5.67</v>
      </c>
      <c r="J1283" s="2">
        <v>10.17</v>
      </c>
      <c r="M1283" s="2">
        <f t="shared" si="44"/>
        <v>0</v>
      </c>
    </row>
    <row r="1284" ht="15.75" customHeight="1">
      <c r="A1284" s="2">
        <v>1283.0</v>
      </c>
      <c r="B1284" s="2">
        <v>2016.0</v>
      </c>
      <c r="C1284" s="2">
        <v>11.0</v>
      </c>
      <c r="D1284" s="2">
        <v>5.0</v>
      </c>
      <c r="E1284" s="2">
        <v>4.0</v>
      </c>
      <c r="F1284" s="2" t="s">
        <v>16</v>
      </c>
      <c r="G1284" s="2" t="s">
        <v>28</v>
      </c>
      <c r="H1284" s="2">
        <v>9.43</v>
      </c>
      <c r="I1284" s="2">
        <v>8.67</v>
      </c>
      <c r="J1284" s="2">
        <v>18.1</v>
      </c>
      <c r="M1284" s="2">
        <f t="shared" si="44"/>
        <v>0</v>
      </c>
    </row>
    <row r="1285" ht="15.75" customHeight="1">
      <c r="A1285" s="2">
        <v>1284.0</v>
      </c>
      <c r="B1285" s="2">
        <v>2016.0</v>
      </c>
      <c r="C1285" s="2">
        <v>11.0</v>
      </c>
      <c r="D1285" s="2">
        <v>5.0</v>
      </c>
      <c r="E1285" s="2">
        <v>4.0</v>
      </c>
      <c r="F1285" s="2" t="s">
        <v>16</v>
      </c>
      <c r="G1285" s="2" t="s">
        <v>56</v>
      </c>
      <c r="H1285" s="2">
        <v>8.0</v>
      </c>
      <c r="I1285" s="2">
        <v>8.17</v>
      </c>
      <c r="J1285" s="2">
        <v>16.17</v>
      </c>
      <c r="M1285" s="2">
        <f t="shared" si="44"/>
        <v>1</v>
      </c>
    </row>
    <row r="1286" ht="15.75" customHeight="1">
      <c r="A1286" s="2">
        <v>1285.0</v>
      </c>
      <c r="B1286" s="2">
        <v>2016.0</v>
      </c>
      <c r="C1286" s="2">
        <v>11.0</v>
      </c>
      <c r="D1286" s="2">
        <v>6.0</v>
      </c>
      <c r="E1286" s="2">
        <v>1.0</v>
      </c>
      <c r="F1286" s="2" t="s">
        <v>16</v>
      </c>
      <c r="G1286" s="2" t="s">
        <v>32</v>
      </c>
      <c r="H1286" s="2">
        <v>6.17</v>
      </c>
      <c r="I1286" s="2">
        <v>8.7</v>
      </c>
      <c r="J1286" s="2">
        <v>14.87</v>
      </c>
      <c r="M1286" s="2">
        <f t="shared" si="44"/>
        <v>0</v>
      </c>
    </row>
    <row r="1287" ht="15.75" customHeight="1">
      <c r="A1287" s="2">
        <v>1286.0</v>
      </c>
      <c r="B1287" s="2">
        <v>2016.0</v>
      </c>
      <c r="C1287" s="2">
        <v>11.0</v>
      </c>
      <c r="D1287" s="2">
        <v>6.0</v>
      </c>
      <c r="E1287" s="2">
        <v>1.0</v>
      </c>
      <c r="F1287" s="2" t="s">
        <v>16</v>
      </c>
      <c r="G1287" s="2" t="s">
        <v>50</v>
      </c>
      <c r="H1287" s="2">
        <v>4.67</v>
      </c>
      <c r="I1287" s="2">
        <v>8.0</v>
      </c>
      <c r="J1287" s="2">
        <v>12.67</v>
      </c>
      <c r="M1287" s="2">
        <f t="shared" si="44"/>
        <v>0</v>
      </c>
    </row>
    <row r="1288" ht="15.75" customHeight="1">
      <c r="A1288" s="2">
        <v>1287.0</v>
      </c>
      <c r="B1288" s="2">
        <v>2016.0</v>
      </c>
      <c r="C1288" s="2">
        <v>11.0</v>
      </c>
      <c r="D1288" s="2">
        <v>6.0</v>
      </c>
      <c r="E1288" s="2">
        <v>2.0</v>
      </c>
      <c r="F1288" s="2" t="s">
        <v>16</v>
      </c>
      <c r="G1288" s="2" t="s">
        <v>27</v>
      </c>
      <c r="H1288" s="2">
        <v>8.77</v>
      </c>
      <c r="I1288" s="2">
        <v>8.43</v>
      </c>
      <c r="J1288" s="2">
        <v>17.2</v>
      </c>
      <c r="M1288" s="2">
        <f t="shared" si="44"/>
        <v>0</v>
      </c>
    </row>
    <row r="1289" ht="15.75" customHeight="1">
      <c r="A1289" s="2">
        <v>1288.0</v>
      </c>
      <c r="B1289" s="2">
        <v>2016.0</v>
      </c>
      <c r="C1289" s="2">
        <v>11.0</v>
      </c>
      <c r="D1289" s="2">
        <v>6.0</v>
      </c>
      <c r="E1289" s="2">
        <v>2.0</v>
      </c>
      <c r="F1289" s="2" t="s">
        <v>16</v>
      </c>
      <c r="G1289" s="2" t="s">
        <v>26</v>
      </c>
      <c r="H1289" s="2">
        <v>7.33</v>
      </c>
      <c r="I1289" s="2">
        <v>6.67</v>
      </c>
      <c r="J1289" s="2">
        <v>14.0</v>
      </c>
      <c r="M1289" s="2">
        <f t="shared" si="44"/>
        <v>0</v>
      </c>
    </row>
    <row r="1290" ht="15.75" customHeight="1">
      <c r="A1290" s="2">
        <v>1289.0</v>
      </c>
      <c r="B1290" s="2">
        <v>2016.0</v>
      </c>
      <c r="C1290" s="2">
        <v>11.0</v>
      </c>
      <c r="D1290" s="2">
        <v>6.0</v>
      </c>
      <c r="E1290" s="2">
        <v>3.0</v>
      </c>
      <c r="F1290" s="2" t="s">
        <v>16</v>
      </c>
      <c r="G1290" s="2" t="s">
        <v>37</v>
      </c>
      <c r="H1290" s="2">
        <v>5.83</v>
      </c>
      <c r="I1290" s="2">
        <v>5.67</v>
      </c>
      <c r="J1290" s="2">
        <v>11.5</v>
      </c>
      <c r="M1290" s="2">
        <f t="shared" si="44"/>
        <v>0</v>
      </c>
    </row>
    <row r="1291" ht="15.75" customHeight="1">
      <c r="A1291" s="2">
        <v>1290.0</v>
      </c>
      <c r="B1291" s="2">
        <v>2016.0</v>
      </c>
      <c r="C1291" s="2">
        <v>11.0</v>
      </c>
      <c r="D1291" s="2">
        <v>6.0</v>
      </c>
      <c r="E1291" s="2">
        <v>3.0</v>
      </c>
      <c r="F1291" s="2" t="s">
        <v>16</v>
      </c>
      <c r="G1291" s="2" t="s">
        <v>45</v>
      </c>
      <c r="H1291" s="2">
        <v>5.27</v>
      </c>
      <c r="I1291" s="2">
        <v>4.97</v>
      </c>
      <c r="J1291" s="2">
        <v>10.24</v>
      </c>
      <c r="M1291" s="2">
        <f t="shared" si="44"/>
        <v>0</v>
      </c>
    </row>
    <row r="1292" ht="15.75" customHeight="1">
      <c r="A1292" s="2">
        <v>1291.0</v>
      </c>
      <c r="B1292" s="2">
        <v>2016.0</v>
      </c>
      <c r="C1292" s="2">
        <v>11.0</v>
      </c>
      <c r="D1292" s="2">
        <v>6.0</v>
      </c>
      <c r="E1292" s="2">
        <v>4.0</v>
      </c>
      <c r="F1292" s="2" t="s">
        <v>16</v>
      </c>
      <c r="G1292" s="2" t="s">
        <v>53</v>
      </c>
      <c r="H1292" s="2">
        <v>9.93</v>
      </c>
      <c r="I1292" s="2">
        <v>8.1</v>
      </c>
      <c r="J1292" s="2">
        <v>18.03</v>
      </c>
      <c r="M1292" s="2">
        <f t="shared" si="44"/>
        <v>0</v>
      </c>
    </row>
    <row r="1293" ht="15.75" customHeight="1">
      <c r="A1293" s="2">
        <v>1292.0</v>
      </c>
      <c r="B1293" s="2">
        <v>2016.0</v>
      </c>
      <c r="C1293" s="2">
        <v>11.0</v>
      </c>
      <c r="D1293" s="2">
        <v>6.0</v>
      </c>
      <c r="E1293" s="2">
        <v>4.0</v>
      </c>
      <c r="F1293" s="2" t="s">
        <v>16</v>
      </c>
      <c r="G1293" s="2" t="s">
        <v>28</v>
      </c>
      <c r="H1293" s="2">
        <v>7.57</v>
      </c>
      <c r="I1293" s="2">
        <v>8.17</v>
      </c>
      <c r="J1293" s="2">
        <v>15.74</v>
      </c>
      <c r="M1293" s="2">
        <f t="shared" si="44"/>
        <v>0</v>
      </c>
    </row>
    <row r="1294" ht="15.75" customHeight="1">
      <c r="A1294" s="2">
        <v>1293.0</v>
      </c>
      <c r="B1294" s="2">
        <v>2016.0</v>
      </c>
      <c r="C1294" s="2">
        <v>11.0</v>
      </c>
      <c r="D1294" s="2">
        <v>7.0</v>
      </c>
      <c r="E1294" s="2">
        <v>1.0</v>
      </c>
      <c r="F1294" s="2" t="s">
        <v>16</v>
      </c>
      <c r="G1294" s="2" t="s">
        <v>27</v>
      </c>
      <c r="H1294" s="2">
        <v>8.57</v>
      </c>
      <c r="I1294" s="2">
        <v>6.8</v>
      </c>
      <c r="J1294" s="2">
        <v>15.37</v>
      </c>
      <c r="M1294" s="2">
        <f t="shared" si="44"/>
        <v>0</v>
      </c>
    </row>
    <row r="1295" ht="15.75" customHeight="1">
      <c r="A1295" s="2">
        <v>1294.0</v>
      </c>
      <c r="B1295" s="2">
        <v>2016.0</v>
      </c>
      <c r="C1295" s="2">
        <v>11.0</v>
      </c>
      <c r="D1295" s="2">
        <v>7.0</v>
      </c>
      <c r="E1295" s="2">
        <v>1.0</v>
      </c>
      <c r="F1295" s="2" t="s">
        <v>16</v>
      </c>
      <c r="G1295" s="2" t="s">
        <v>32</v>
      </c>
      <c r="H1295" s="2">
        <v>5.33</v>
      </c>
      <c r="I1295" s="2">
        <v>8.6</v>
      </c>
      <c r="J1295" s="2">
        <v>13.93</v>
      </c>
      <c r="M1295" s="2">
        <f t="shared" si="44"/>
        <v>0</v>
      </c>
    </row>
    <row r="1296" ht="15.75" customHeight="1">
      <c r="A1296" s="2">
        <v>1295.0</v>
      </c>
      <c r="B1296" s="2">
        <v>2016.0</v>
      </c>
      <c r="C1296" s="2">
        <v>11.0</v>
      </c>
      <c r="D1296" s="2">
        <v>7.0</v>
      </c>
      <c r="E1296" s="2">
        <v>2.0</v>
      </c>
      <c r="F1296" s="2" t="s">
        <v>16</v>
      </c>
      <c r="G1296" s="2" t="s">
        <v>53</v>
      </c>
      <c r="H1296" s="2">
        <v>6.67</v>
      </c>
      <c r="I1296" s="2">
        <v>8.83</v>
      </c>
      <c r="J1296" s="2">
        <v>15.5</v>
      </c>
      <c r="M1296" s="2">
        <f t="shared" si="44"/>
        <v>0</v>
      </c>
    </row>
    <row r="1297" ht="15.75" customHeight="1">
      <c r="A1297" s="2">
        <v>1296.0</v>
      </c>
      <c r="B1297" s="2">
        <v>2016.0</v>
      </c>
      <c r="C1297" s="2">
        <v>11.0</v>
      </c>
      <c r="D1297" s="2">
        <v>7.0</v>
      </c>
      <c r="E1297" s="2">
        <v>2.0</v>
      </c>
      <c r="F1297" s="2" t="s">
        <v>16</v>
      </c>
      <c r="G1297" s="2" t="s">
        <v>37</v>
      </c>
      <c r="H1297" s="2">
        <v>8.1</v>
      </c>
      <c r="I1297" s="2">
        <v>6.9</v>
      </c>
      <c r="J1297" s="2">
        <v>15.0</v>
      </c>
      <c r="M1297" s="2">
        <f t="shared" si="44"/>
        <v>0</v>
      </c>
    </row>
    <row r="1298" ht="15.75" customHeight="1">
      <c r="A1298" s="2">
        <v>1297.0</v>
      </c>
      <c r="B1298" s="2">
        <v>2016.0</v>
      </c>
      <c r="C1298" s="2">
        <v>11.0</v>
      </c>
      <c r="D1298" s="2">
        <v>8.0</v>
      </c>
      <c r="E1298" s="2">
        <v>1.0</v>
      </c>
      <c r="F1298" s="2" t="s">
        <v>16</v>
      </c>
      <c r="G1298" s="2" t="s">
        <v>27</v>
      </c>
      <c r="H1298" s="2">
        <v>5.0</v>
      </c>
      <c r="I1298" s="2">
        <v>2.53</v>
      </c>
      <c r="J1298" s="2">
        <v>7.53</v>
      </c>
      <c r="M1298" s="2">
        <f t="shared" si="44"/>
        <v>0</v>
      </c>
    </row>
    <row r="1299" ht="15.75" customHeight="1">
      <c r="A1299" s="2">
        <v>1298.0</v>
      </c>
      <c r="B1299" s="2">
        <v>2016.0</v>
      </c>
      <c r="C1299" s="2">
        <v>11.0</v>
      </c>
      <c r="D1299" s="2">
        <v>8.0</v>
      </c>
      <c r="E1299" s="2">
        <v>1.0</v>
      </c>
      <c r="F1299" s="2" t="s">
        <v>16</v>
      </c>
      <c r="G1299" s="2" t="s">
        <v>53</v>
      </c>
      <c r="H1299" s="2">
        <v>4.17</v>
      </c>
      <c r="I1299" s="2">
        <v>2.0</v>
      </c>
      <c r="J1299" s="2">
        <v>6.17</v>
      </c>
      <c r="M1299" s="2">
        <f t="shared" si="44"/>
        <v>0</v>
      </c>
    </row>
    <row r="1300" ht="15.75" customHeight="1">
      <c r="A1300" s="2">
        <v>1299.0</v>
      </c>
      <c r="B1300" s="2">
        <v>2015.0</v>
      </c>
      <c r="C1300" s="2">
        <v>1.0</v>
      </c>
      <c r="D1300" s="2">
        <v>1.0</v>
      </c>
      <c r="E1300" s="2">
        <v>1.0</v>
      </c>
      <c r="F1300" s="2" t="s">
        <v>16</v>
      </c>
      <c r="G1300" s="3" t="s">
        <v>39</v>
      </c>
      <c r="H1300" s="2">
        <v>6.83</v>
      </c>
      <c r="I1300" s="2">
        <v>8.33</v>
      </c>
      <c r="J1300" s="2">
        <v>15.16</v>
      </c>
      <c r="N1300" s="2">
        <v>1.0</v>
      </c>
      <c r="R1300" s="2">
        <f t="shared" ref="R1300:R1417" si="45">IF(AND(G1300="Nat Young", N1300=1), 1, 0)</f>
        <v>0</v>
      </c>
    </row>
    <row r="1301" ht="15.75" customHeight="1">
      <c r="A1301" s="2">
        <v>1300.0</v>
      </c>
      <c r="B1301" s="2">
        <v>2015.0</v>
      </c>
      <c r="C1301" s="2">
        <v>1.0</v>
      </c>
      <c r="D1301" s="2">
        <v>1.0</v>
      </c>
      <c r="E1301" s="2">
        <v>1.0</v>
      </c>
      <c r="F1301" s="2" t="s">
        <v>16</v>
      </c>
      <c r="G1301" s="2" t="s">
        <v>91</v>
      </c>
      <c r="H1301" s="2">
        <v>5.17</v>
      </c>
      <c r="I1301" s="2">
        <v>6.7</v>
      </c>
      <c r="J1301" s="2">
        <v>11.87</v>
      </c>
      <c r="N1301" s="2">
        <v>0.0</v>
      </c>
      <c r="R1301" s="2">
        <f t="shared" si="45"/>
        <v>0</v>
      </c>
    </row>
    <row r="1302" ht="15.75" customHeight="1">
      <c r="A1302" s="2">
        <v>1301.0</v>
      </c>
      <c r="B1302" s="2">
        <v>2015.0</v>
      </c>
      <c r="C1302" s="2">
        <v>1.0</v>
      </c>
      <c r="D1302" s="2">
        <v>1.0</v>
      </c>
      <c r="E1302" s="2">
        <v>1.0</v>
      </c>
      <c r="F1302" s="2" t="s">
        <v>16</v>
      </c>
      <c r="G1302" s="2" t="s">
        <v>55</v>
      </c>
      <c r="H1302" s="2">
        <v>4.83</v>
      </c>
      <c r="I1302" s="2">
        <v>6.17</v>
      </c>
      <c r="J1302" s="2">
        <v>11.0</v>
      </c>
      <c r="N1302" s="2">
        <v>0.0</v>
      </c>
      <c r="R1302" s="2">
        <f t="shared" si="45"/>
        <v>0</v>
      </c>
    </row>
    <row r="1303" ht="15.75" customHeight="1">
      <c r="A1303" s="2">
        <v>1302.0</v>
      </c>
      <c r="B1303" s="2">
        <v>2015.0</v>
      </c>
      <c r="C1303" s="2">
        <v>1.0</v>
      </c>
      <c r="D1303" s="2">
        <v>1.0</v>
      </c>
      <c r="E1303" s="2">
        <v>2.0</v>
      </c>
      <c r="F1303" s="2" t="s">
        <v>16</v>
      </c>
      <c r="G1303" s="3" t="s">
        <v>38</v>
      </c>
      <c r="H1303" s="2">
        <v>6.77</v>
      </c>
      <c r="I1303" s="2">
        <v>7.83</v>
      </c>
      <c r="J1303" s="2">
        <v>14.6</v>
      </c>
      <c r="N1303" s="2">
        <v>1.0</v>
      </c>
      <c r="R1303" s="2">
        <f t="shared" si="45"/>
        <v>0</v>
      </c>
    </row>
    <row r="1304" ht="15.75" customHeight="1">
      <c r="A1304" s="2">
        <v>1303.0</v>
      </c>
      <c r="B1304" s="2">
        <v>2015.0</v>
      </c>
      <c r="C1304" s="2">
        <v>1.0</v>
      </c>
      <c r="D1304" s="2">
        <v>1.0</v>
      </c>
      <c r="E1304" s="2">
        <v>2.0</v>
      </c>
      <c r="F1304" s="2" t="s">
        <v>16</v>
      </c>
      <c r="G1304" s="2" t="s">
        <v>27</v>
      </c>
      <c r="H1304" s="2">
        <v>6.67</v>
      </c>
      <c r="I1304" s="2">
        <v>7.77</v>
      </c>
      <c r="J1304" s="2">
        <v>14.44</v>
      </c>
      <c r="N1304" s="2">
        <v>0.0</v>
      </c>
      <c r="R1304" s="2">
        <f t="shared" si="45"/>
        <v>0</v>
      </c>
    </row>
    <row r="1305" ht="15.75" customHeight="1">
      <c r="A1305" s="2">
        <v>1304.0</v>
      </c>
      <c r="B1305" s="2">
        <v>2015.0</v>
      </c>
      <c r="C1305" s="2">
        <v>1.0</v>
      </c>
      <c r="D1305" s="2">
        <v>1.0</v>
      </c>
      <c r="E1305" s="2">
        <v>2.0</v>
      </c>
      <c r="F1305" s="2" t="s">
        <v>16</v>
      </c>
      <c r="G1305" s="2" t="s">
        <v>96</v>
      </c>
      <c r="H1305" s="2">
        <v>4.17</v>
      </c>
      <c r="I1305" s="2">
        <v>4.77</v>
      </c>
      <c r="J1305" s="2">
        <v>8.94</v>
      </c>
      <c r="N1305" s="2">
        <v>0.0</v>
      </c>
      <c r="R1305" s="2">
        <f t="shared" si="45"/>
        <v>0</v>
      </c>
    </row>
    <row r="1306" ht="15.75" customHeight="1">
      <c r="A1306" s="2">
        <v>1305.0</v>
      </c>
      <c r="B1306" s="2">
        <v>2015.0</v>
      </c>
      <c r="C1306" s="2">
        <v>1.0</v>
      </c>
      <c r="D1306" s="2">
        <v>1.0</v>
      </c>
      <c r="E1306" s="2">
        <v>3.0</v>
      </c>
      <c r="F1306" s="2" t="s">
        <v>16</v>
      </c>
      <c r="G1306" s="3" t="s">
        <v>97</v>
      </c>
      <c r="H1306" s="2">
        <v>8.33</v>
      </c>
      <c r="I1306" s="2">
        <v>8.73</v>
      </c>
      <c r="J1306" s="2">
        <v>17.06</v>
      </c>
      <c r="N1306" s="2">
        <v>1.0</v>
      </c>
      <c r="R1306" s="2">
        <f t="shared" si="45"/>
        <v>0</v>
      </c>
    </row>
    <row r="1307" ht="15.75" customHeight="1">
      <c r="A1307" s="2">
        <v>1306.0</v>
      </c>
      <c r="B1307" s="2">
        <v>2015.0</v>
      </c>
      <c r="C1307" s="2">
        <v>1.0</v>
      </c>
      <c r="D1307" s="2">
        <v>1.0</v>
      </c>
      <c r="E1307" s="2">
        <v>3.0</v>
      </c>
      <c r="F1307" s="2" t="s">
        <v>16</v>
      </c>
      <c r="G1307" s="2" t="s">
        <v>37</v>
      </c>
      <c r="H1307" s="2">
        <v>6.53</v>
      </c>
      <c r="I1307" s="2">
        <v>7.9</v>
      </c>
      <c r="J1307" s="2">
        <v>14.43</v>
      </c>
      <c r="N1307" s="2">
        <v>0.0</v>
      </c>
      <c r="R1307" s="2">
        <f t="shared" si="45"/>
        <v>0</v>
      </c>
    </row>
    <row r="1308" ht="15.75" customHeight="1">
      <c r="A1308" s="2">
        <v>1307.0</v>
      </c>
      <c r="B1308" s="2">
        <v>2015.0</v>
      </c>
      <c r="C1308" s="2">
        <v>1.0</v>
      </c>
      <c r="D1308" s="2">
        <v>1.0</v>
      </c>
      <c r="E1308" s="2">
        <v>3.0</v>
      </c>
      <c r="F1308" s="2" t="s">
        <v>16</v>
      </c>
      <c r="G1308" s="2" t="s">
        <v>98</v>
      </c>
      <c r="H1308" s="2">
        <v>7.0</v>
      </c>
      <c r="I1308" s="2">
        <v>5.5</v>
      </c>
      <c r="J1308" s="2">
        <v>12.5</v>
      </c>
      <c r="N1308" s="2">
        <v>0.0</v>
      </c>
      <c r="R1308" s="2">
        <f t="shared" si="45"/>
        <v>0</v>
      </c>
    </row>
    <row r="1309" ht="15.75" customHeight="1">
      <c r="A1309" s="2">
        <v>1308.0</v>
      </c>
      <c r="B1309" s="2">
        <v>2015.0</v>
      </c>
      <c r="C1309" s="2">
        <v>1.0</v>
      </c>
      <c r="D1309" s="2">
        <v>1.0</v>
      </c>
      <c r="E1309" s="2">
        <v>4.0</v>
      </c>
      <c r="F1309" s="2" t="s">
        <v>16</v>
      </c>
      <c r="G1309" s="3" t="s">
        <v>26</v>
      </c>
      <c r="H1309" s="2">
        <v>7.73</v>
      </c>
      <c r="I1309" s="2">
        <v>9.07</v>
      </c>
      <c r="J1309" s="2">
        <v>16.8</v>
      </c>
      <c r="N1309" s="2">
        <v>1.0</v>
      </c>
      <c r="R1309" s="2">
        <f t="shared" si="45"/>
        <v>0</v>
      </c>
    </row>
    <row r="1310" ht="15.75" customHeight="1">
      <c r="A1310" s="2">
        <v>1309.0</v>
      </c>
      <c r="B1310" s="2">
        <v>2015.0</v>
      </c>
      <c r="C1310" s="2">
        <v>1.0</v>
      </c>
      <c r="D1310" s="2">
        <v>1.0</v>
      </c>
      <c r="E1310" s="2">
        <v>4.0</v>
      </c>
      <c r="F1310" s="2" t="s">
        <v>16</v>
      </c>
      <c r="G1310" s="2" t="s">
        <v>99</v>
      </c>
      <c r="H1310" s="2">
        <v>5.67</v>
      </c>
      <c r="I1310" s="2">
        <v>7.17</v>
      </c>
      <c r="J1310" s="2">
        <v>12.84</v>
      </c>
      <c r="N1310" s="2">
        <v>0.0</v>
      </c>
      <c r="R1310" s="2">
        <f t="shared" si="45"/>
        <v>0</v>
      </c>
    </row>
    <row r="1311" ht="15.75" customHeight="1">
      <c r="A1311" s="2">
        <v>1310.0</v>
      </c>
      <c r="B1311" s="2">
        <v>2015.0</v>
      </c>
      <c r="C1311" s="2">
        <v>1.0</v>
      </c>
      <c r="D1311" s="2">
        <v>1.0</v>
      </c>
      <c r="E1311" s="2">
        <v>4.0</v>
      </c>
      <c r="F1311" s="2" t="s">
        <v>16</v>
      </c>
      <c r="G1311" s="2" t="s">
        <v>35</v>
      </c>
      <c r="H1311" s="2">
        <v>5.4</v>
      </c>
      <c r="I1311" s="2">
        <v>7.17</v>
      </c>
      <c r="J1311" s="2">
        <v>12.57</v>
      </c>
      <c r="N1311" s="2">
        <v>0.0</v>
      </c>
      <c r="R1311" s="2">
        <f t="shared" si="45"/>
        <v>0</v>
      </c>
    </row>
    <row r="1312" ht="15.75" customHeight="1">
      <c r="A1312" s="2">
        <v>1311.0</v>
      </c>
      <c r="B1312" s="2">
        <v>2015.0</v>
      </c>
      <c r="C1312" s="2">
        <v>1.0</v>
      </c>
      <c r="D1312" s="2">
        <v>1.0</v>
      </c>
      <c r="E1312" s="2">
        <v>5.0</v>
      </c>
      <c r="F1312" s="2" t="s">
        <v>16</v>
      </c>
      <c r="G1312" s="3" t="s">
        <v>44</v>
      </c>
      <c r="H1312" s="2">
        <v>8.93</v>
      </c>
      <c r="I1312" s="2">
        <v>8.83</v>
      </c>
      <c r="J1312" s="2">
        <v>17.76</v>
      </c>
      <c r="N1312" s="2">
        <v>1.0</v>
      </c>
      <c r="R1312" s="2">
        <f t="shared" si="45"/>
        <v>0</v>
      </c>
    </row>
    <row r="1313" ht="15.75" customHeight="1">
      <c r="A1313" s="2">
        <v>1312.0</v>
      </c>
      <c r="B1313" s="2">
        <v>2015.0</v>
      </c>
      <c r="C1313" s="2">
        <v>1.0</v>
      </c>
      <c r="D1313" s="2">
        <v>1.0</v>
      </c>
      <c r="E1313" s="2">
        <v>5.0</v>
      </c>
      <c r="F1313" s="2" t="s">
        <v>16</v>
      </c>
      <c r="G1313" s="2" t="s">
        <v>41</v>
      </c>
      <c r="H1313" s="2">
        <v>7.33</v>
      </c>
      <c r="I1313" s="2">
        <v>9.73</v>
      </c>
      <c r="J1313" s="2">
        <v>17.06</v>
      </c>
      <c r="N1313" s="2">
        <v>0.0</v>
      </c>
      <c r="R1313" s="2">
        <f t="shared" si="45"/>
        <v>0</v>
      </c>
    </row>
    <row r="1314" ht="15.75" customHeight="1">
      <c r="A1314" s="2">
        <v>1313.0</v>
      </c>
      <c r="B1314" s="2">
        <v>2015.0</v>
      </c>
      <c r="C1314" s="2">
        <v>1.0</v>
      </c>
      <c r="D1314" s="2">
        <v>1.0</v>
      </c>
      <c r="E1314" s="2">
        <v>5.0</v>
      </c>
      <c r="F1314" s="2" t="s">
        <v>16</v>
      </c>
      <c r="G1314" s="2" t="s">
        <v>68</v>
      </c>
      <c r="H1314" s="2">
        <v>8.0</v>
      </c>
      <c r="I1314" s="2">
        <v>7.83</v>
      </c>
      <c r="J1314" s="2">
        <v>15.83</v>
      </c>
      <c r="N1314" s="2">
        <v>0.0</v>
      </c>
      <c r="R1314" s="2">
        <f t="shared" si="45"/>
        <v>0</v>
      </c>
    </row>
    <row r="1315" ht="15.75" customHeight="1">
      <c r="A1315" s="2">
        <v>1314.0</v>
      </c>
      <c r="B1315" s="2">
        <v>2015.0</v>
      </c>
      <c r="C1315" s="2">
        <v>1.0</v>
      </c>
      <c r="D1315" s="2">
        <v>1.0</v>
      </c>
      <c r="E1315" s="2">
        <v>6.0</v>
      </c>
      <c r="F1315" s="2" t="s">
        <v>16</v>
      </c>
      <c r="G1315" s="3" t="s">
        <v>30</v>
      </c>
      <c r="H1315" s="2">
        <v>8.8</v>
      </c>
      <c r="I1315" s="2">
        <v>9.5</v>
      </c>
      <c r="J1315" s="2">
        <v>18.3</v>
      </c>
      <c r="N1315" s="2">
        <v>1.0</v>
      </c>
      <c r="R1315" s="2">
        <f t="shared" si="45"/>
        <v>0</v>
      </c>
    </row>
    <row r="1316" ht="15.75" customHeight="1">
      <c r="A1316" s="2">
        <v>1315.0</v>
      </c>
      <c r="B1316" s="2">
        <v>2015.0</v>
      </c>
      <c r="C1316" s="2">
        <v>1.0</v>
      </c>
      <c r="D1316" s="2">
        <v>1.0</v>
      </c>
      <c r="E1316" s="2">
        <v>6.0</v>
      </c>
      <c r="F1316" s="2" t="s">
        <v>16</v>
      </c>
      <c r="G1316" s="2" t="s">
        <v>54</v>
      </c>
      <c r="H1316" s="2">
        <v>8.0</v>
      </c>
      <c r="I1316" s="2">
        <v>8.93</v>
      </c>
      <c r="J1316" s="2">
        <v>16.93</v>
      </c>
      <c r="N1316" s="2">
        <v>0.0</v>
      </c>
      <c r="R1316" s="2">
        <f t="shared" si="45"/>
        <v>0</v>
      </c>
    </row>
    <row r="1317" ht="15.75" customHeight="1">
      <c r="A1317" s="2">
        <v>1316.0</v>
      </c>
      <c r="B1317" s="2">
        <v>2015.0</v>
      </c>
      <c r="C1317" s="2">
        <v>1.0</v>
      </c>
      <c r="D1317" s="2">
        <v>1.0</v>
      </c>
      <c r="E1317" s="2">
        <v>6.0</v>
      </c>
      <c r="F1317" s="2" t="s">
        <v>16</v>
      </c>
      <c r="G1317" s="2" t="s">
        <v>100</v>
      </c>
      <c r="H1317" s="2">
        <v>4.1</v>
      </c>
      <c r="I1317" s="2">
        <v>4.17</v>
      </c>
      <c r="J1317" s="2">
        <v>8.27</v>
      </c>
      <c r="N1317" s="2">
        <v>0.0</v>
      </c>
      <c r="R1317" s="2">
        <f t="shared" si="45"/>
        <v>0</v>
      </c>
    </row>
    <row r="1318" ht="15.75" customHeight="1">
      <c r="A1318" s="2">
        <v>1317.0</v>
      </c>
      <c r="B1318" s="2">
        <v>2015.0</v>
      </c>
      <c r="C1318" s="2">
        <v>1.0</v>
      </c>
      <c r="D1318" s="2">
        <v>1.0</v>
      </c>
      <c r="E1318" s="2">
        <v>7.0</v>
      </c>
      <c r="F1318" s="2" t="s">
        <v>16</v>
      </c>
      <c r="G1318" s="3" t="s">
        <v>28</v>
      </c>
      <c r="H1318" s="2">
        <v>7.67</v>
      </c>
      <c r="I1318" s="2">
        <v>8.47</v>
      </c>
      <c r="J1318" s="2">
        <v>16.14</v>
      </c>
      <c r="N1318" s="2">
        <v>1.0</v>
      </c>
      <c r="R1318" s="2">
        <f t="shared" si="45"/>
        <v>0</v>
      </c>
    </row>
    <row r="1319" ht="15.75" customHeight="1">
      <c r="A1319" s="2">
        <v>1318.0</v>
      </c>
      <c r="B1319" s="2">
        <v>2015.0</v>
      </c>
      <c r="C1319" s="2">
        <v>1.0</v>
      </c>
      <c r="D1319" s="2">
        <v>1.0</v>
      </c>
      <c r="E1319" s="2">
        <v>7.0</v>
      </c>
      <c r="F1319" s="2" t="s">
        <v>16</v>
      </c>
      <c r="G1319" s="2" t="s">
        <v>60</v>
      </c>
      <c r="H1319" s="2">
        <v>6.83</v>
      </c>
      <c r="I1319" s="2">
        <v>8.2</v>
      </c>
      <c r="J1319" s="2">
        <v>15.03</v>
      </c>
      <c r="N1319" s="2">
        <v>0.0</v>
      </c>
      <c r="R1319" s="2">
        <f t="shared" si="45"/>
        <v>0</v>
      </c>
    </row>
    <row r="1320" ht="15.75" customHeight="1">
      <c r="A1320" s="2">
        <v>1319.0</v>
      </c>
      <c r="B1320" s="2">
        <v>2015.0</v>
      </c>
      <c r="C1320" s="2">
        <v>1.0</v>
      </c>
      <c r="D1320" s="2">
        <v>1.0</v>
      </c>
      <c r="E1320" s="2">
        <v>7.0</v>
      </c>
      <c r="F1320" s="2" t="s">
        <v>16</v>
      </c>
      <c r="G1320" s="2" t="s">
        <v>50</v>
      </c>
      <c r="H1320" s="2">
        <v>8.17</v>
      </c>
      <c r="I1320" s="2">
        <v>4.5</v>
      </c>
      <c r="J1320" s="2">
        <v>12.67</v>
      </c>
      <c r="N1320" s="2">
        <v>0.0</v>
      </c>
      <c r="R1320" s="2">
        <f t="shared" si="45"/>
        <v>0</v>
      </c>
    </row>
    <row r="1321" ht="15.75" customHeight="1">
      <c r="A1321" s="2">
        <v>1320.0</v>
      </c>
      <c r="B1321" s="2">
        <v>2015.0</v>
      </c>
      <c r="C1321" s="2">
        <v>1.0</v>
      </c>
      <c r="D1321" s="2">
        <v>1.0</v>
      </c>
      <c r="E1321" s="2">
        <v>8.0</v>
      </c>
      <c r="F1321" s="2" t="s">
        <v>16</v>
      </c>
      <c r="G1321" s="3" t="s">
        <v>70</v>
      </c>
      <c r="H1321" s="2">
        <v>6.67</v>
      </c>
      <c r="I1321" s="2">
        <v>9.67</v>
      </c>
      <c r="J1321" s="2">
        <v>16.34</v>
      </c>
      <c r="N1321" s="2">
        <v>1.0</v>
      </c>
      <c r="R1321" s="2">
        <f t="shared" si="45"/>
        <v>0</v>
      </c>
    </row>
    <row r="1322" ht="15.75" customHeight="1">
      <c r="A1322" s="2">
        <v>1321.0</v>
      </c>
      <c r="B1322" s="2">
        <v>2015.0</v>
      </c>
      <c r="C1322" s="2">
        <v>1.0</v>
      </c>
      <c r="D1322" s="2">
        <v>1.0</v>
      </c>
      <c r="E1322" s="2">
        <v>8.0</v>
      </c>
      <c r="F1322" s="2" t="s">
        <v>16</v>
      </c>
      <c r="G1322" s="2" t="s">
        <v>42</v>
      </c>
      <c r="H1322" s="2">
        <v>6.5</v>
      </c>
      <c r="I1322" s="2">
        <v>6.03</v>
      </c>
      <c r="J1322" s="2">
        <v>12.53</v>
      </c>
      <c r="N1322" s="2">
        <v>0.0</v>
      </c>
      <c r="R1322" s="2">
        <f t="shared" si="45"/>
        <v>0</v>
      </c>
    </row>
    <row r="1323" ht="15.75" customHeight="1">
      <c r="A1323" s="2">
        <v>1322.0</v>
      </c>
      <c r="B1323" s="2">
        <v>2015.0</v>
      </c>
      <c r="C1323" s="2">
        <v>1.0</v>
      </c>
      <c r="D1323" s="2">
        <v>1.0</v>
      </c>
      <c r="E1323" s="2">
        <v>8.0</v>
      </c>
      <c r="F1323" s="2" t="s">
        <v>16</v>
      </c>
      <c r="G1323" s="2" t="s">
        <v>33</v>
      </c>
      <c r="H1323" s="2">
        <v>7.33</v>
      </c>
      <c r="I1323" s="2">
        <v>4.33</v>
      </c>
      <c r="J1323" s="2">
        <v>11.66</v>
      </c>
      <c r="N1323" s="2">
        <v>0.0</v>
      </c>
      <c r="R1323" s="2">
        <f t="shared" si="45"/>
        <v>0</v>
      </c>
    </row>
    <row r="1324" ht="15.75" customHeight="1">
      <c r="A1324" s="2">
        <v>1323.0</v>
      </c>
      <c r="B1324" s="2">
        <v>2015.0</v>
      </c>
      <c r="C1324" s="2">
        <v>1.0</v>
      </c>
      <c r="D1324" s="2">
        <v>1.0</v>
      </c>
      <c r="E1324" s="2">
        <v>9.0</v>
      </c>
      <c r="F1324" s="2" t="s">
        <v>16</v>
      </c>
      <c r="G1324" s="3" t="s">
        <v>59</v>
      </c>
      <c r="H1324" s="2">
        <v>8.5</v>
      </c>
      <c r="I1324" s="2">
        <v>8.6</v>
      </c>
      <c r="J1324" s="2">
        <v>17.1</v>
      </c>
      <c r="N1324" s="2">
        <v>1.0</v>
      </c>
      <c r="R1324" s="2">
        <f t="shared" si="45"/>
        <v>0</v>
      </c>
    </row>
    <row r="1325" ht="15.75" customHeight="1">
      <c r="A1325" s="2">
        <v>1324.0</v>
      </c>
      <c r="B1325" s="2">
        <v>2015.0</v>
      </c>
      <c r="C1325" s="2">
        <v>1.0</v>
      </c>
      <c r="D1325" s="2">
        <v>1.0</v>
      </c>
      <c r="E1325" s="2">
        <v>9.0</v>
      </c>
      <c r="F1325" s="2" t="s">
        <v>16</v>
      </c>
      <c r="G1325" s="2" t="s">
        <v>62</v>
      </c>
      <c r="H1325" s="2">
        <v>7.5</v>
      </c>
      <c r="I1325" s="2">
        <v>8.3</v>
      </c>
      <c r="J1325" s="2">
        <v>15.8</v>
      </c>
      <c r="N1325" s="2">
        <v>0.0</v>
      </c>
      <c r="R1325" s="2">
        <f t="shared" si="45"/>
        <v>0</v>
      </c>
    </row>
    <row r="1326" ht="15.75" customHeight="1">
      <c r="A1326" s="2">
        <v>1325.0</v>
      </c>
      <c r="B1326" s="2">
        <v>2015.0</v>
      </c>
      <c r="C1326" s="2">
        <v>1.0</v>
      </c>
      <c r="D1326" s="2">
        <v>1.0</v>
      </c>
      <c r="E1326" s="2">
        <v>9.0</v>
      </c>
      <c r="F1326" s="2" t="s">
        <v>16</v>
      </c>
      <c r="G1326" s="2" t="s">
        <v>25</v>
      </c>
      <c r="H1326" s="2">
        <v>5.5</v>
      </c>
      <c r="I1326" s="2">
        <v>6.93</v>
      </c>
      <c r="J1326" s="2">
        <v>12.43</v>
      </c>
      <c r="N1326" s="2">
        <v>0.0</v>
      </c>
      <c r="R1326" s="2">
        <f t="shared" si="45"/>
        <v>0</v>
      </c>
    </row>
    <row r="1327" ht="15.75" customHeight="1">
      <c r="A1327" s="2">
        <v>1326.0</v>
      </c>
      <c r="B1327" s="2">
        <v>2015.0</v>
      </c>
      <c r="C1327" s="2">
        <v>1.0</v>
      </c>
      <c r="D1327" s="2">
        <v>1.0</v>
      </c>
      <c r="E1327" s="2">
        <v>10.0</v>
      </c>
      <c r="F1327" s="2" t="s">
        <v>16</v>
      </c>
      <c r="G1327" s="3" t="s">
        <v>34</v>
      </c>
      <c r="H1327" s="2">
        <v>5.67</v>
      </c>
      <c r="I1327" s="2">
        <v>7.77</v>
      </c>
      <c r="J1327" s="2">
        <v>13.44</v>
      </c>
      <c r="N1327" s="2">
        <v>1.0</v>
      </c>
      <c r="R1327" s="2">
        <f t="shared" si="45"/>
        <v>0</v>
      </c>
    </row>
    <row r="1328" ht="15.75" customHeight="1">
      <c r="A1328" s="2">
        <v>1327.0</v>
      </c>
      <c r="B1328" s="2">
        <v>2015.0</v>
      </c>
      <c r="C1328" s="2">
        <v>1.0</v>
      </c>
      <c r="D1328" s="2">
        <v>1.0</v>
      </c>
      <c r="E1328" s="2">
        <v>10.0</v>
      </c>
      <c r="F1328" s="2" t="s">
        <v>16</v>
      </c>
      <c r="G1328" s="2" t="s">
        <v>47</v>
      </c>
      <c r="H1328" s="2">
        <v>2.77</v>
      </c>
      <c r="I1328" s="2">
        <v>2.27</v>
      </c>
      <c r="J1328" s="2">
        <v>5.04</v>
      </c>
      <c r="N1328" s="2">
        <v>0.0</v>
      </c>
      <c r="R1328" s="2">
        <f t="shared" si="45"/>
        <v>0</v>
      </c>
    </row>
    <row r="1329" ht="15.75" customHeight="1">
      <c r="A1329" s="2">
        <v>1328.0</v>
      </c>
      <c r="B1329" s="2">
        <v>2015.0</v>
      </c>
      <c r="C1329" s="2">
        <v>1.0</v>
      </c>
      <c r="D1329" s="2">
        <v>1.0</v>
      </c>
      <c r="E1329" s="2">
        <v>10.0</v>
      </c>
      <c r="F1329" s="2" t="s">
        <v>16</v>
      </c>
      <c r="G1329" s="2" t="s">
        <v>45</v>
      </c>
      <c r="H1329" s="2">
        <v>0.43</v>
      </c>
      <c r="I1329" s="2">
        <v>3.67</v>
      </c>
      <c r="J1329" s="2">
        <v>4.1</v>
      </c>
      <c r="N1329" s="2">
        <v>0.0</v>
      </c>
      <c r="R1329" s="2">
        <f t="shared" si="45"/>
        <v>0</v>
      </c>
    </row>
    <row r="1330" ht="15.75" customHeight="1">
      <c r="A1330" s="2">
        <v>1329.0</v>
      </c>
      <c r="B1330" s="2">
        <v>2015.0</v>
      </c>
      <c r="C1330" s="2">
        <v>1.0</v>
      </c>
      <c r="D1330" s="2">
        <v>1.0</v>
      </c>
      <c r="E1330" s="2">
        <v>11.0</v>
      </c>
      <c r="F1330" s="2" t="s">
        <v>16</v>
      </c>
      <c r="G1330" s="3" t="s">
        <v>31</v>
      </c>
      <c r="H1330" s="2">
        <v>8.0</v>
      </c>
      <c r="I1330" s="2">
        <v>7.43</v>
      </c>
      <c r="J1330" s="2">
        <v>15.43</v>
      </c>
      <c r="N1330" s="2">
        <v>1.0</v>
      </c>
      <c r="R1330" s="2">
        <f t="shared" si="45"/>
        <v>0</v>
      </c>
    </row>
    <row r="1331" ht="15.75" customHeight="1">
      <c r="A1331" s="2">
        <v>1330.0</v>
      </c>
      <c r="B1331" s="2">
        <v>2015.0</v>
      </c>
      <c r="C1331" s="2">
        <v>1.0</v>
      </c>
      <c r="D1331" s="2">
        <v>1.0</v>
      </c>
      <c r="E1331" s="2">
        <v>11.0</v>
      </c>
      <c r="F1331" s="2" t="s">
        <v>16</v>
      </c>
      <c r="G1331" s="2" t="s">
        <v>17</v>
      </c>
      <c r="H1331" s="2">
        <v>6.67</v>
      </c>
      <c r="I1331" s="2">
        <v>8.3</v>
      </c>
      <c r="J1331" s="2">
        <v>14.97</v>
      </c>
      <c r="N1331" s="2">
        <v>0.0</v>
      </c>
      <c r="R1331" s="2">
        <f t="shared" si="45"/>
        <v>0</v>
      </c>
    </row>
    <row r="1332" ht="15.75" customHeight="1">
      <c r="A1332" s="2">
        <v>1331.0</v>
      </c>
      <c r="B1332" s="2">
        <v>2015.0</v>
      </c>
      <c r="C1332" s="2">
        <v>1.0</v>
      </c>
      <c r="D1332" s="2">
        <v>1.0</v>
      </c>
      <c r="E1332" s="2">
        <v>11.0</v>
      </c>
      <c r="F1332" s="2" t="s">
        <v>16</v>
      </c>
      <c r="G1332" s="2" t="s">
        <v>32</v>
      </c>
      <c r="H1332" s="2">
        <v>5.0</v>
      </c>
      <c r="I1332" s="2">
        <v>5.43</v>
      </c>
      <c r="J1332" s="2">
        <v>10.43</v>
      </c>
      <c r="N1332" s="2">
        <v>0.0</v>
      </c>
      <c r="R1332" s="2">
        <f t="shared" si="45"/>
        <v>0</v>
      </c>
    </row>
    <row r="1333" ht="15.75" customHeight="1">
      <c r="A1333" s="2">
        <v>1332.0</v>
      </c>
      <c r="B1333" s="2">
        <v>2015.0</v>
      </c>
      <c r="C1333" s="2">
        <v>1.0</v>
      </c>
      <c r="D1333" s="2">
        <v>1.0</v>
      </c>
      <c r="E1333" s="2">
        <v>12.0</v>
      </c>
      <c r="F1333" s="2" t="s">
        <v>16</v>
      </c>
      <c r="G1333" s="3" t="s">
        <v>56</v>
      </c>
      <c r="H1333" s="2">
        <v>8.63</v>
      </c>
      <c r="I1333" s="2">
        <v>7.17</v>
      </c>
      <c r="J1333" s="2">
        <v>15.8</v>
      </c>
      <c r="N1333" s="2">
        <v>1.0</v>
      </c>
      <c r="R1333" s="2">
        <f t="shared" si="45"/>
        <v>1</v>
      </c>
    </row>
    <row r="1334" ht="15.75" customHeight="1">
      <c r="A1334" s="2">
        <v>1333.0</v>
      </c>
      <c r="B1334" s="2">
        <v>2015.0</v>
      </c>
      <c r="C1334" s="2">
        <v>1.0</v>
      </c>
      <c r="D1334" s="2">
        <v>1.0</v>
      </c>
      <c r="E1334" s="2">
        <v>12.0</v>
      </c>
      <c r="F1334" s="2" t="s">
        <v>16</v>
      </c>
      <c r="G1334" s="2" t="s">
        <v>29</v>
      </c>
      <c r="H1334" s="2">
        <v>3.6</v>
      </c>
      <c r="I1334" s="2">
        <v>6.7</v>
      </c>
      <c r="J1334" s="2">
        <v>10.3</v>
      </c>
      <c r="N1334" s="2">
        <v>0.0</v>
      </c>
      <c r="R1334" s="2">
        <f t="shared" si="45"/>
        <v>0</v>
      </c>
    </row>
    <row r="1335" ht="15.75" customHeight="1">
      <c r="A1335" s="2">
        <v>1334.0</v>
      </c>
      <c r="B1335" s="2">
        <v>2015.0</v>
      </c>
      <c r="C1335" s="2">
        <v>1.0</v>
      </c>
      <c r="D1335" s="2">
        <v>1.0</v>
      </c>
      <c r="E1335" s="2">
        <v>12.0</v>
      </c>
      <c r="F1335" s="2" t="s">
        <v>16</v>
      </c>
      <c r="G1335" s="2" t="s">
        <v>57</v>
      </c>
      <c r="H1335" s="2">
        <v>4.67</v>
      </c>
      <c r="I1335" s="2">
        <v>4.43</v>
      </c>
      <c r="J1335" s="2">
        <v>9.1</v>
      </c>
      <c r="N1335" s="2">
        <v>0.0</v>
      </c>
      <c r="R1335" s="2">
        <f t="shared" si="45"/>
        <v>0</v>
      </c>
    </row>
    <row r="1336" ht="15.75" customHeight="1">
      <c r="A1336" s="2">
        <v>1335.0</v>
      </c>
      <c r="B1336" s="2">
        <v>2015.0</v>
      </c>
      <c r="C1336" s="2">
        <v>1.0</v>
      </c>
      <c r="D1336" s="2">
        <v>2.0</v>
      </c>
      <c r="E1336" s="2">
        <v>1.0</v>
      </c>
      <c r="F1336" s="2" t="s">
        <v>16</v>
      </c>
      <c r="G1336" s="3" t="s">
        <v>41</v>
      </c>
      <c r="H1336" s="2">
        <v>7.0</v>
      </c>
      <c r="I1336" s="2">
        <v>8.5</v>
      </c>
      <c r="J1336" s="2">
        <v>15.5</v>
      </c>
      <c r="N1336" s="2">
        <v>1.0</v>
      </c>
      <c r="R1336" s="2">
        <f t="shared" si="45"/>
        <v>0</v>
      </c>
    </row>
    <row r="1337" ht="15.75" customHeight="1">
      <c r="A1337" s="2">
        <v>1336.0</v>
      </c>
      <c r="B1337" s="2">
        <v>2015.0</v>
      </c>
      <c r="C1337" s="2">
        <v>1.0</v>
      </c>
      <c r="D1337" s="2">
        <v>2.0</v>
      </c>
      <c r="E1337" s="2">
        <v>1.0</v>
      </c>
      <c r="F1337" s="2" t="s">
        <v>16</v>
      </c>
      <c r="G1337" s="2" t="s">
        <v>100</v>
      </c>
      <c r="H1337" s="2">
        <v>2.5</v>
      </c>
      <c r="I1337" s="2">
        <v>6.93</v>
      </c>
      <c r="J1337" s="2">
        <v>9.43</v>
      </c>
      <c r="N1337" s="2">
        <v>0.0</v>
      </c>
      <c r="R1337" s="2">
        <f t="shared" si="45"/>
        <v>0</v>
      </c>
    </row>
    <row r="1338" ht="15.75" customHeight="1">
      <c r="A1338" s="2">
        <v>1337.0</v>
      </c>
      <c r="B1338" s="2">
        <v>2015.0</v>
      </c>
      <c r="C1338" s="2">
        <v>1.0</v>
      </c>
      <c r="D1338" s="2">
        <v>2.0</v>
      </c>
      <c r="E1338" s="2">
        <v>2.0</v>
      </c>
      <c r="F1338" s="2" t="s">
        <v>16</v>
      </c>
      <c r="G1338" s="3" t="s">
        <v>37</v>
      </c>
      <c r="H1338" s="2">
        <v>7.33</v>
      </c>
      <c r="I1338" s="2">
        <v>6.0</v>
      </c>
      <c r="J1338" s="2">
        <v>13.33</v>
      </c>
      <c r="N1338" s="2">
        <v>1.0</v>
      </c>
      <c r="R1338" s="2">
        <f t="shared" si="45"/>
        <v>0</v>
      </c>
    </row>
    <row r="1339" ht="15.75" customHeight="1">
      <c r="A1339" s="2">
        <v>1338.0</v>
      </c>
      <c r="B1339" s="2">
        <v>2015.0</v>
      </c>
      <c r="C1339" s="2">
        <v>1.0</v>
      </c>
      <c r="D1339" s="2">
        <v>2.0</v>
      </c>
      <c r="E1339" s="2">
        <v>2.0</v>
      </c>
      <c r="F1339" s="2" t="s">
        <v>16</v>
      </c>
      <c r="G1339" s="2" t="s">
        <v>68</v>
      </c>
      <c r="H1339" s="2">
        <v>4.43</v>
      </c>
      <c r="I1339" s="2">
        <v>6.2</v>
      </c>
      <c r="J1339" s="2">
        <v>10.63</v>
      </c>
      <c r="N1339" s="2">
        <v>0.0</v>
      </c>
      <c r="R1339" s="2">
        <f t="shared" si="45"/>
        <v>0</v>
      </c>
    </row>
    <row r="1340" ht="15.75" customHeight="1">
      <c r="A1340" s="2">
        <v>1339.0</v>
      </c>
      <c r="B1340" s="2">
        <v>2015.0</v>
      </c>
      <c r="C1340" s="2">
        <v>1.0</v>
      </c>
      <c r="D1340" s="2">
        <v>2.0</v>
      </c>
      <c r="E1340" s="2">
        <v>3.0</v>
      </c>
      <c r="F1340" s="2" t="s">
        <v>16</v>
      </c>
      <c r="G1340" s="3" t="s">
        <v>99</v>
      </c>
      <c r="H1340" s="2">
        <v>6.27</v>
      </c>
      <c r="I1340" s="2">
        <v>6.5</v>
      </c>
      <c r="J1340" s="2">
        <v>12.77</v>
      </c>
      <c r="N1340" s="2">
        <v>1.0</v>
      </c>
      <c r="R1340" s="2">
        <f t="shared" si="45"/>
        <v>0</v>
      </c>
    </row>
    <row r="1341" ht="15.75" customHeight="1">
      <c r="A1341" s="2">
        <v>1340.0</v>
      </c>
      <c r="B1341" s="2">
        <v>2015.0</v>
      </c>
      <c r="C1341" s="2">
        <v>1.0</v>
      </c>
      <c r="D1341" s="2">
        <v>2.0</v>
      </c>
      <c r="E1341" s="2">
        <v>3.0</v>
      </c>
      <c r="F1341" s="2" t="s">
        <v>16</v>
      </c>
      <c r="G1341" s="2" t="s">
        <v>27</v>
      </c>
      <c r="H1341" s="2">
        <v>5.0</v>
      </c>
      <c r="I1341" s="2">
        <v>6.67</v>
      </c>
      <c r="J1341" s="2">
        <v>11.67</v>
      </c>
      <c r="N1341" s="2">
        <v>0.0</v>
      </c>
      <c r="R1341" s="2">
        <f t="shared" si="45"/>
        <v>0</v>
      </c>
    </row>
    <row r="1342" ht="15.75" customHeight="1">
      <c r="A1342" s="2">
        <v>1341.0</v>
      </c>
      <c r="B1342" s="2">
        <v>2015.0</v>
      </c>
      <c r="C1342" s="2">
        <v>1.0</v>
      </c>
      <c r="D1342" s="2">
        <v>2.0</v>
      </c>
      <c r="E1342" s="2">
        <v>4.0</v>
      </c>
      <c r="F1342" s="2" t="s">
        <v>16</v>
      </c>
      <c r="G1342" s="3" t="s">
        <v>42</v>
      </c>
      <c r="H1342" s="2">
        <v>7.5</v>
      </c>
      <c r="I1342" s="2">
        <v>6.33</v>
      </c>
      <c r="J1342" s="2">
        <v>13.83</v>
      </c>
      <c r="N1342" s="2">
        <v>1.0</v>
      </c>
      <c r="R1342" s="2">
        <f t="shared" si="45"/>
        <v>0</v>
      </c>
    </row>
    <row r="1343" ht="15.75" customHeight="1">
      <c r="A1343" s="2">
        <v>1342.0</v>
      </c>
      <c r="B1343" s="2">
        <v>2015.0</v>
      </c>
      <c r="C1343" s="2">
        <v>1.0</v>
      </c>
      <c r="D1343" s="2">
        <v>2.0</v>
      </c>
      <c r="E1343" s="2">
        <v>4.0</v>
      </c>
      <c r="F1343" s="2" t="s">
        <v>16</v>
      </c>
      <c r="G1343" s="2" t="s">
        <v>98</v>
      </c>
      <c r="H1343" s="2">
        <v>4.5</v>
      </c>
      <c r="I1343" s="2">
        <v>6.5</v>
      </c>
      <c r="J1343" s="2">
        <v>11.0</v>
      </c>
      <c r="N1343" s="2">
        <v>0.0</v>
      </c>
      <c r="R1343" s="2">
        <f t="shared" si="45"/>
        <v>0</v>
      </c>
    </row>
    <row r="1344" ht="15.75" customHeight="1">
      <c r="A1344" s="2">
        <v>1343.0</v>
      </c>
      <c r="B1344" s="2">
        <v>2015.0</v>
      </c>
      <c r="C1344" s="2">
        <v>1.0</v>
      </c>
      <c r="D1344" s="2">
        <v>2.0</v>
      </c>
      <c r="E1344" s="2">
        <v>5.0</v>
      </c>
      <c r="F1344" s="2" t="s">
        <v>16</v>
      </c>
      <c r="G1344" s="3" t="s">
        <v>62</v>
      </c>
      <c r="H1344" s="2">
        <v>8.0</v>
      </c>
      <c r="I1344" s="2">
        <v>7.17</v>
      </c>
      <c r="J1344" s="2">
        <v>15.17</v>
      </c>
      <c r="N1344" s="2">
        <v>1.0</v>
      </c>
      <c r="R1344" s="2">
        <f t="shared" si="45"/>
        <v>0</v>
      </c>
    </row>
    <row r="1345" ht="15.75" customHeight="1">
      <c r="A1345" s="2">
        <v>1344.0</v>
      </c>
      <c r="B1345" s="2">
        <v>2015.0</v>
      </c>
      <c r="C1345" s="2">
        <v>1.0</v>
      </c>
      <c r="D1345" s="2">
        <v>2.0</v>
      </c>
      <c r="E1345" s="2">
        <v>5.0</v>
      </c>
      <c r="F1345" s="2" t="s">
        <v>16</v>
      </c>
      <c r="G1345" s="2" t="s">
        <v>96</v>
      </c>
      <c r="H1345" s="2">
        <v>4.17</v>
      </c>
      <c r="I1345" s="2">
        <v>5.67</v>
      </c>
      <c r="J1345" s="2">
        <v>9.84</v>
      </c>
      <c r="N1345" s="2">
        <v>0.0</v>
      </c>
      <c r="R1345" s="2">
        <f t="shared" si="45"/>
        <v>0</v>
      </c>
    </row>
    <row r="1346" ht="15.75" customHeight="1">
      <c r="A1346" s="2">
        <v>1345.0</v>
      </c>
      <c r="B1346" s="2">
        <v>2015.0</v>
      </c>
      <c r="C1346" s="2">
        <v>1.0</v>
      </c>
      <c r="D1346" s="2">
        <v>2.0</v>
      </c>
      <c r="E1346" s="2">
        <v>6.0</v>
      </c>
      <c r="F1346" s="2" t="s">
        <v>16</v>
      </c>
      <c r="G1346" s="3" t="s">
        <v>45</v>
      </c>
      <c r="H1346" s="2">
        <v>6.07</v>
      </c>
      <c r="I1346" s="2">
        <v>6.67</v>
      </c>
      <c r="J1346" s="2">
        <v>12.74</v>
      </c>
      <c r="N1346" s="2">
        <v>1.0</v>
      </c>
      <c r="R1346" s="2">
        <f t="shared" si="45"/>
        <v>0</v>
      </c>
    </row>
    <row r="1347" ht="15.75" customHeight="1">
      <c r="A1347" s="2">
        <v>1346.0</v>
      </c>
      <c r="B1347" s="2">
        <v>2015.0</v>
      </c>
      <c r="C1347" s="2">
        <v>1.0</v>
      </c>
      <c r="D1347" s="2">
        <v>2.0</v>
      </c>
      <c r="E1347" s="2">
        <v>6.0</v>
      </c>
      <c r="F1347" s="2" t="s">
        <v>16</v>
      </c>
      <c r="G1347" s="2" t="s">
        <v>91</v>
      </c>
      <c r="H1347" s="2">
        <v>6.5</v>
      </c>
      <c r="I1347" s="2">
        <v>3.9</v>
      </c>
      <c r="J1347" s="2">
        <v>10.4</v>
      </c>
      <c r="N1347" s="2">
        <v>0.0</v>
      </c>
      <c r="R1347" s="2">
        <f t="shared" si="45"/>
        <v>0</v>
      </c>
    </row>
    <row r="1348" ht="15.75" customHeight="1">
      <c r="A1348" s="2">
        <v>1347.0</v>
      </c>
      <c r="B1348" s="2">
        <v>2015.0</v>
      </c>
      <c r="C1348" s="2">
        <v>1.0</v>
      </c>
      <c r="D1348" s="2">
        <v>2.0</v>
      </c>
      <c r="E1348" s="2">
        <v>7.0</v>
      </c>
      <c r="F1348" s="2" t="s">
        <v>16</v>
      </c>
      <c r="G1348" s="3" t="s">
        <v>32</v>
      </c>
      <c r="H1348" s="2">
        <v>7.1</v>
      </c>
      <c r="I1348" s="2">
        <v>8.73</v>
      </c>
      <c r="J1348" s="2">
        <v>15.83</v>
      </c>
      <c r="N1348" s="2">
        <v>1.0</v>
      </c>
      <c r="R1348" s="2">
        <f t="shared" si="45"/>
        <v>0</v>
      </c>
    </row>
    <row r="1349" ht="15.75" customHeight="1">
      <c r="A1349" s="2">
        <v>1348.0</v>
      </c>
      <c r="B1349" s="2">
        <v>2015.0</v>
      </c>
      <c r="C1349" s="2">
        <v>1.0</v>
      </c>
      <c r="D1349" s="2">
        <v>2.0</v>
      </c>
      <c r="E1349" s="2">
        <v>7.0</v>
      </c>
      <c r="F1349" s="2" t="s">
        <v>16</v>
      </c>
      <c r="G1349" s="2" t="s">
        <v>50</v>
      </c>
      <c r="H1349" s="2">
        <v>7.83</v>
      </c>
      <c r="I1349" s="2">
        <v>7.7</v>
      </c>
      <c r="J1349" s="2">
        <v>15.53</v>
      </c>
      <c r="N1349" s="2">
        <v>0.0</v>
      </c>
      <c r="R1349" s="2">
        <f t="shared" si="45"/>
        <v>0</v>
      </c>
    </row>
    <row r="1350" ht="15.75" customHeight="1">
      <c r="A1350" s="2">
        <v>1349.0</v>
      </c>
      <c r="B1350" s="2">
        <v>2015.0</v>
      </c>
      <c r="C1350" s="2">
        <v>1.0</v>
      </c>
      <c r="D1350" s="2">
        <v>2.0</v>
      </c>
      <c r="E1350" s="2">
        <v>8.0</v>
      </c>
      <c r="F1350" s="2" t="s">
        <v>16</v>
      </c>
      <c r="G1350" s="3" t="s">
        <v>57</v>
      </c>
      <c r="H1350" s="2">
        <v>8.93</v>
      </c>
      <c r="I1350" s="2">
        <v>7.67</v>
      </c>
      <c r="J1350" s="2">
        <v>16.6</v>
      </c>
      <c r="N1350" s="2">
        <v>1.0</v>
      </c>
      <c r="R1350" s="2">
        <f t="shared" si="45"/>
        <v>0</v>
      </c>
    </row>
    <row r="1351" ht="15.75" customHeight="1">
      <c r="A1351" s="2">
        <v>1350.0</v>
      </c>
      <c r="B1351" s="2">
        <v>2015.0</v>
      </c>
      <c r="C1351" s="2">
        <v>1.0</v>
      </c>
      <c r="D1351" s="2">
        <v>2.0</v>
      </c>
      <c r="E1351" s="2">
        <v>8.0</v>
      </c>
      <c r="F1351" s="2" t="s">
        <v>16</v>
      </c>
      <c r="G1351" s="2" t="s">
        <v>25</v>
      </c>
      <c r="H1351" s="2">
        <v>5.5</v>
      </c>
      <c r="I1351" s="2">
        <v>6.83</v>
      </c>
      <c r="J1351" s="2">
        <v>12.33</v>
      </c>
      <c r="N1351" s="2">
        <v>0.0</v>
      </c>
      <c r="R1351" s="2">
        <f t="shared" si="45"/>
        <v>0</v>
      </c>
    </row>
    <row r="1352" ht="15.75" customHeight="1">
      <c r="A1352" s="2">
        <v>1351.0</v>
      </c>
      <c r="B1352" s="2">
        <v>2015.0</v>
      </c>
      <c r="C1352" s="2">
        <v>1.0</v>
      </c>
      <c r="D1352" s="2">
        <v>2.0</v>
      </c>
      <c r="E1352" s="2">
        <v>9.0</v>
      </c>
      <c r="F1352" s="2" t="s">
        <v>16</v>
      </c>
      <c r="G1352" s="3" t="s">
        <v>17</v>
      </c>
      <c r="H1352" s="2">
        <v>6.17</v>
      </c>
      <c r="I1352" s="2">
        <v>5.5</v>
      </c>
      <c r="J1352" s="2">
        <v>11.67</v>
      </c>
      <c r="N1352" s="2">
        <v>1.0</v>
      </c>
      <c r="R1352" s="2">
        <f t="shared" si="45"/>
        <v>0</v>
      </c>
    </row>
    <row r="1353" ht="15.75" customHeight="1">
      <c r="A1353" s="2">
        <v>1352.0</v>
      </c>
      <c r="B1353" s="2">
        <v>2015.0</v>
      </c>
      <c r="C1353" s="2">
        <v>1.0</v>
      </c>
      <c r="D1353" s="2">
        <v>2.0</v>
      </c>
      <c r="E1353" s="2">
        <v>9.0</v>
      </c>
      <c r="F1353" s="2" t="s">
        <v>16</v>
      </c>
      <c r="G1353" s="2" t="s">
        <v>47</v>
      </c>
      <c r="H1353" s="2">
        <v>6.33</v>
      </c>
      <c r="I1353" s="2">
        <v>4.77</v>
      </c>
      <c r="J1353" s="2">
        <v>11.1</v>
      </c>
      <c r="N1353" s="2">
        <v>0.0</v>
      </c>
      <c r="R1353" s="2">
        <f t="shared" si="45"/>
        <v>0</v>
      </c>
    </row>
    <row r="1354" ht="15.75" customHeight="1">
      <c r="A1354" s="2">
        <v>1353.0</v>
      </c>
      <c r="B1354" s="2">
        <v>2015.0</v>
      </c>
      <c r="C1354" s="2">
        <v>1.0</v>
      </c>
      <c r="D1354" s="2">
        <v>2.0</v>
      </c>
      <c r="E1354" s="2">
        <v>10.0</v>
      </c>
      <c r="F1354" s="2" t="s">
        <v>16</v>
      </c>
      <c r="G1354" s="3" t="s">
        <v>33</v>
      </c>
      <c r="H1354" s="2">
        <v>8.27</v>
      </c>
      <c r="I1354" s="2">
        <v>8.2</v>
      </c>
      <c r="J1354" s="2">
        <v>16.47</v>
      </c>
      <c r="N1354" s="2">
        <v>1.0</v>
      </c>
      <c r="R1354" s="2">
        <f t="shared" si="45"/>
        <v>0</v>
      </c>
    </row>
    <row r="1355" ht="15.75" customHeight="1">
      <c r="A1355" s="2">
        <v>1354.0</v>
      </c>
      <c r="B1355" s="2">
        <v>2015.0</v>
      </c>
      <c r="C1355" s="2">
        <v>1.0</v>
      </c>
      <c r="D1355" s="2">
        <v>2.0</v>
      </c>
      <c r="E1355" s="2">
        <v>10.0</v>
      </c>
      <c r="F1355" s="2" t="s">
        <v>16</v>
      </c>
      <c r="G1355" s="2" t="s">
        <v>29</v>
      </c>
      <c r="H1355" s="2">
        <v>6.67</v>
      </c>
      <c r="I1355" s="2">
        <v>6.43</v>
      </c>
      <c r="J1355" s="2">
        <v>13.1</v>
      </c>
      <c r="N1355" s="2">
        <v>0.0</v>
      </c>
      <c r="R1355" s="2">
        <f t="shared" si="45"/>
        <v>0</v>
      </c>
    </row>
    <row r="1356" ht="15.75" customHeight="1">
      <c r="A1356" s="2">
        <v>1355.0</v>
      </c>
      <c r="B1356" s="2">
        <v>2015.0</v>
      </c>
      <c r="C1356" s="2">
        <v>1.0</v>
      </c>
      <c r="D1356" s="2">
        <v>2.0</v>
      </c>
      <c r="E1356" s="2">
        <v>11.0</v>
      </c>
      <c r="F1356" s="2" t="s">
        <v>16</v>
      </c>
      <c r="G1356" s="3" t="s">
        <v>54</v>
      </c>
      <c r="H1356" s="2">
        <v>7.83</v>
      </c>
      <c r="I1356" s="2">
        <v>6.33</v>
      </c>
      <c r="J1356" s="2">
        <v>14.16</v>
      </c>
      <c r="N1356" s="2">
        <v>1.0</v>
      </c>
      <c r="R1356" s="2">
        <f t="shared" si="45"/>
        <v>0</v>
      </c>
    </row>
    <row r="1357" ht="15.75" customHeight="1">
      <c r="A1357" s="2">
        <v>1356.0</v>
      </c>
      <c r="B1357" s="2">
        <v>2015.0</v>
      </c>
      <c r="C1357" s="2">
        <v>1.0</v>
      </c>
      <c r="D1357" s="2">
        <v>2.0</v>
      </c>
      <c r="E1357" s="2">
        <v>11.0</v>
      </c>
      <c r="F1357" s="2" t="s">
        <v>16</v>
      </c>
      <c r="G1357" s="2" t="s">
        <v>60</v>
      </c>
      <c r="H1357" s="2">
        <v>5.5</v>
      </c>
      <c r="I1357" s="2">
        <v>8.43</v>
      </c>
      <c r="J1357" s="2">
        <v>13.93</v>
      </c>
      <c r="N1357" s="2">
        <v>0.0</v>
      </c>
      <c r="R1357" s="2">
        <f t="shared" si="45"/>
        <v>0</v>
      </c>
    </row>
    <row r="1358" ht="15.75" customHeight="1">
      <c r="A1358" s="2">
        <v>1357.0</v>
      </c>
      <c r="B1358" s="2">
        <v>2015.0</v>
      </c>
      <c r="C1358" s="2">
        <v>1.0</v>
      </c>
      <c r="D1358" s="2">
        <v>2.0</v>
      </c>
      <c r="E1358" s="2">
        <v>12.0</v>
      </c>
      <c r="F1358" s="2" t="s">
        <v>16</v>
      </c>
      <c r="G1358" s="3" t="s">
        <v>55</v>
      </c>
      <c r="H1358" s="2">
        <v>7.0</v>
      </c>
      <c r="I1358" s="2">
        <v>7.1</v>
      </c>
      <c r="J1358" s="2">
        <v>14.1</v>
      </c>
      <c r="N1358" s="2">
        <v>1.0</v>
      </c>
      <c r="R1358" s="2">
        <f t="shared" si="45"/>
        <v>0</v>
      </c>
    </row>
    <row r="1359" ht="15.75" customHeight="1">
      <c r="A1359" s="2">
        <v>1358.0</v>
      </c>
      <c r="B1359" s="2">
        <v>2015.0</v>
      </c>
      <c r="C1359" s="2">
        <v>1.0</v>
      </c>
      <c r="D1359" s="2">
        <v>2.0</v>
      </c>
      <c r="E1359" s="2">
        <v>12.0</v>
      </c>
      <c r="F1359" s="2" t="s">
        <v>16</v>
      </c>
      <c r="G1359" s="2" t="s">
        <v>35</v>
      </c>
      <c r="H1359" s="2">
        <v>4.33</v>
      </c>
      <c r="I1359" s="2">
        <v>5.67</v>
      </c>
      <c r="J1359" s="2">
        <v>10.0</v>
      </c>
      <c r="N1359" s="2">
        <v>0.0</v>
      </c>
      <c r="R1359" s="2">
        <f t="shared" si="45"/>
        <v>0</v>
      </c>
    </row>
    <row r="1360" ht="15.75" customHeight="1">
      <c r="A1360" s="2">
        <v>1359.0</v>
      </c>
      <c r="B1360" s="2">
        <v>2015.0</v>
      </c>
      <c r="C1360" s="2">
        <v>1.0</v>
      </c>
      <c r="D1360" s="2">
        <v>3.0</v>
      </c>
      <c r="E1360" s="2">
        <v>1.0</v>
      </c>
      <c r="F1360" s="2" t="s">
        <v>16</v>
      </c>
      <c r="G1360" s="3" t="s">
        <v>17</v>
      </c>
      <c r="H1360" s="2">
        <v>5.83</v>
      </c>
      <c r="I1360" s="2">
        <v>7.17</v>
      </c>
      <c r="J1360" s="2">
        <v>13.0</v>
      </c>
      <c r="N1360" s="2">
        <v>1.0</v>
      </c>
      <c r="R1360" s="2">
        <f t="shared" si="45"/>
        <v>0</v>
      </c>
    </row>
    <row r="1361" ht="15.75" customHeight="1">
      <c r="A1361" s="2">
        <v>1360.0</v>
      </c>
      <c r="B1361" s="2">
        <v>2015.0</v>
      </c>
      <c r="C1361" s="2">
        <v>1.0</v>
      </c>
      <c r="D1361" s="2">
        <v>3.0</v>
      </c>
      <c r="E1361" s="2">
        <v>1.0</v>
      </c>
      <c r="F1361" s="2" t="s">
        <v>16</v>
      </c>
      <c r="G1361" s="2" t="s">
        <v>37</v>
      </c>
      <c r="H1361" s="2">
        <v>4.67</v>
      </c>
      <c r="I1361" s="2">
        <v>4.1</v>
      </c>
      <c r="J1361" s="2">
        <v>8.77</v>
      </c>
      <c r="N1361" s="2">
        <v>0.0</v>
      </c>
      <c r="R1361" s="2">
        <f t="shared" si="45"/>
        <v>0</v>
      </c>
    </row>
    <row r="1362" ht="15.75" customHeight="1">
      <c r="A1362" s="2">
        <v>1361.0</v>
      </c>
      <c r="B1362" s="2">
        <v>2015.0</v>
      </c>
      <c r="C1362" s="2">
        <v>1.0</v>
      </c>
      <c r="D1362" s="2">
        <v>3.0</v>
      </c>
      <c r="E1362" s="2">
        <v>2.0</v>
      </c>
      <c r="F1362" s="2" t="s">
        <v>16</v>
      </c>
      <c r="G1362" s="3" t="s">
        <v>55</v>
      </c>
      <c r="H1362" s="2">
        <v>7.0</v>
      </c>
      <c r="I1362" s="2">
        <v>6.67</v>
      </c>
      <c r="J1362" s="2">
        <v>13.67</v>
      </c>
      <c r="N1362" s="2">
        <v>1.0</v>
      </c>
      <c r="R1362" s="2">
        <f t="shared" si="45"/>
        <v>0</v>
      </c>
    </row>
    <row r="1363" ht="15.75" customHeight="1">
      <c r="A1363" s="2">
        <v>1362.0</v>
      </c>
      <c r="B1363" s="2">
        <v>2015.0</v>
      </c>
      <c r="C1363" s="2">
        <v>1.0</v>
      </c>
      <c r="D1363" s="2">
        <v>3.0</v>
      </c>
      <c r="E1363" s="2">
        <v>2.0</v>
      </c>
      <c r="F1363" s="2" t="s">
        <v>16</v>
      </c>
      <c r="G1363" s="2" t="s">
        <v>45</v>
      </c>
      <c r="H1363" s="2">
        <v>6.23</v>
      </c>
      <c r="I1363" s="2">
        <v>6.97</v>
      </c>
      <c r="J1363" s="2">
        <v>13.2</v>
      </c>
      <c r="N1363" s="2">
        <v>0.0</v>
      </c>
      <c r="R1363" s="2">
        <f t="shared" si="45"/>
        <v>0</v>
      </c>
    </row>
    <row r="1364" ht="15.75" customHeight="1">
      <c r="A1364" s="2">
        <v>1363.0</v>
      </c>
      <c r="B1364" s="2">
        <v>2015.0</v>
      </c>
      <c r="C1364" s="2">
        <v>1.0</v>
      </c>
      <c r="D1364" s="2">
        <v>3.0</v>
      </c>
      <c r="E1364" s="2">
        <v>3.0</v>
      </c>
      <c r="F1364" s="2" t="s">
        <v>16</v>
      </c>
      <c r="G1364" s="3" t="s">
        <v>54</v>
      </c>
      <c r="H1364" s="2">
        <v>7.67</v>
      </c>
      <c r="I1364" s="2">
        <v>8.1</v>
      </c>
      <c r="J1364" s="2">
        <v>15.77</v>
      </c>
      <c r="N1364" s="2">
        <v>1.0</v>
      </c>
      <c r="R1364" s="2">
        <f t="shared" si="45"/>
        <v>0</v>
      </c>
    </row>
    <row r="1365" ht="15.75" customHeight="1">
      <c r="A1365" s="2">
        <v>1364.0</v>
      </c>
      <c r="B1365" s="2">
        <v>2015.0</v>
      </c>
      <c r="C1365" s="2">
        <v>1.0</v>
      </c>
      <c r="D1365" s="2">
        <v>3.0</v>
      </c>
      <c r="E1365" s="2">
        <v>3.0</v>
      </c>
      <c r="F1365" s="2" t="s">
        <v>16</v>
      </c>
      <c r="G1365" s="2" t="s">
        <v>39</v>
      </c>
      <c r="H1365" s="2">
        <v>4.43</v>
      </c>
      <c r="I1365" s="2">
        <v>5.5</v>
      </c>
      <c r="J1365" s="2">
        <v>9.93</v>
      </c>
      <c r="N1365" s="2">
        <v>0.0</v>
      </c>
      <c r="R1365" s="2">
        <f t="shared" si="45"/>
        <v>0</v>
      </c>
    </row>
    <row r="1366" ht="15.75" customHeight="1">
      <c r="A1366" s="2">
        <v>1365.0</v>
      </c>
      <c r="B1366" s="2">
        <v>2015.0</v>
      </c>
      <c r="C1366" s="2">
        <v>1.0</v>
      </c>
      <c r="D1366" s="2">
        <v>3.0</v>
      </c>
      <c r="E1366" s="2">
        <v>4.0</v>
      </c>
      <c r="F1366" s="2" t="s">
        <v>16</v>
      </c>
      <c r="G1366" s="3" t="s">
        <v>62</v>
      </c>
      <c r="H1366" s="2">
        <v>7.17</v>
      </c>
      <c r="I1366" s="2">
        <v>9.43</v>
      </c>
      <c r="J1366" s="2">
        <v>16.6</v>
      </c>
      <c r="N1366" s="2">
        <v>1.0</v>
      </c>
      <c r="R1366" s="2">
        <f t="shared" si="45"/>
        <v>0</v>
      </c>
    </row>
    <row r="1367" ht="15.75" customHeight="1">
      <c r="A1367" s="2">
        <v>1366.0</v>
      </c>
      <c r="B1367" s="2">
        <v>2015.0</v>
      </c>
      <c r="C1367" s="2">
        <v>1.0</v>
      </c>
      <c r="D1367" s="2">
        <v>3.0</v>
      </c>
      <c r="E1367" s="2">
        <v>4.0</v>
      </c>
      <c r="F1367" s="2" t="s">
        <v>16</v>
      </c>
      <c r="G1367" s="2" t="s">
        <v>38</v>
      </c>
      <c r="H1367" s="2">
        <v>5.67</v>
      </c>
      <c r="I1367" s="2">
        <v>6.23</v>
      </c>
      <c r="J1367" s="2">
        <v>11.9</v>
      </c>
      <c r="N1367" s="2">
        <v>0.0</v>
      </c>
      <c r="R1367" s="2">
        <f t="shared" si="45"/>
        <v>0</v>
      </c>
    </row>
    <row r="1368" ht="15.75" customHeight="1">
      <c r="A1368" s="2">
        <v>1367.0</v>
      </c>
      <c r="B1368" s="2">
        <v>2015.0</v>
      </c>
      <c r="C1368" s="2">
        <v>1.0</v>
      </c>
      <c r="D1368" s="2">
        <v>3.0</v>
      </c>
      <c r="E1368" s="2">
        <v>5.0</v>
      </c>
      <c r="F1368" s="2" t="s">
        <v>16</v>
      </c>
      <c r="G1368" s="3" t="s">
        <v>31</v>
      </c>
      <c r="H1368" s="2">
        <v>4.83</v>
      </c>
      <c r="I1368" s="2">
        <v>5.6</v>
      </c>
      <c r="J1368" s="2">
        <v>10.43</v>
      </c>
      <c r="N1368" s="2">
        <v>1.0</v>
      </c>
      <c r="R1368" s="2">
        <f t="shared" si="45"/>
        <v>0</v>
      </c>
    </row>
    <row r="1369" ht="15.75" customHeight="1">
      <c r="A1369" s="2">
        <v>1368.0</v>
      </c>
      <c r="B1369" s="2">
        <v>2015.0</v>
      </c>
      <c r="C1369" s="2">
        <v>1.0</v>
      </c>
      <c r="D1369" s="2">
        <v>3.0</v>
      </c>
      <c r="E1369" s="2">
        <v>5.0</v>
      </c>
      <c r="F1369" s="2" t="s">
        <v>16</v>
      </c>
      <c r="G1369" s="2" t="s">
        <v>56</v>
      </c>
      <c r="H1369" s="2">
        <v>5.27</v>
      </c>
      <c r="I1369" s="2">
        <v>3.67</v>
      </c>
      <c r="J1369" s="2">
        <v>8.94</v>
      </c>
      <c r="N1369" s="2">
        <v>0.0</v>
      </c>
      <c r="R1369" s="2">
        <f t="shared" si="45"/>
        <v>0</v>
      </c>
    </row>
    <row r="1370" ht="15.75" customHeight="1">
      <c r="A1370" s="2">
        <v>1369.0</v>
      </c>
      <c r="B1370" s="2">
        <v>2015.0</v>
      </c>
      <c r="C1370" s="2">
        <v>1.0</v>
      </c>
      <c r="D1370" s="2">
        <v>3.0</v>
      </c>
      <c r="E1370" s="2">
        <v>6.0</v>
      </c>
      <c r="F1370" s="2" t="s">
        <v>16</v>
      </c>
      <c r="G1370" s="3" t="s">
        <v>99</v>
      </c>
      <c r="H1370" s="2">
        <v>6.83</v>
      </c>
      <c r="I1370" s="2">
        <v>7.4</v>
      </c>
      <c r="J1370" s="2">
        <v>14.23</v>
      </c>
      <c r="N1370" s="2">
        <v>1.0</v>
      </c>
      <c r="R1370" s="2">
        <f t="shared" si="45"/>
        <v>0</v>
      </c>
    </row>
    <row r="1371" ht="15.75" customHeight="1">
      <c r="A1371" s="2">
        <v>1370.0</v>
      </c>
      <c r="B1371" s="2">
        <v>2015.0</v>
      </c>
      <c r="C1371" s="2">
        <v>1.0</v>
      </c>
      <c r="D1371" s="2">
        <v>3.0</v>
      </c>
      <c r="E1371" s="2">
        <v>6.0</v>
      </c>
      <c r="F1371" s="2" t="s">
        <v>16</v>
      </c>
      <c r="G1371" s="2" t="s">
        <v>30</v>
      </c>
      <c r="H1371" s="2">
        <v>7.5</v>
      </c>
      <c r="I1371" s="2">
        <v>0.0</v>
      </c>
      <c r="J1371" s="2">
        <v>7.5</v>
      </c>
      <c r="K1371" s="2" t="s">
        <v>48</v>
      </c>
      <c r="L1371" s="2" t="s">
        <v>49</v>
      </c>
      <c r="N1371" s="2">
        <v>0.0</v>
      </c>
      <c r="R1371" s="2">
        <f t="shared" si="45"/>
        <v>0</v>
      </c>
    </row>
    <row r="1372" ht="15.75" customHeight="1">
      <c r="A1372" s="2">
        <v>1371.0</v>
      </c>
      <c r="B1372" s="2">
        <v>2015.0</v>
      </c>
      <c r="C1372" s="2">
        <v>1.0</v>
      </c>
      <c r="D1372" s="2">
        <v>3.0</v>
      </c>
      <c r="E1372" s="2">
        <v>7.0</v>
      </c>
      <c r="F1372" s="2" t="s">
        <v>16</v>
      </c>
      <c r="G1372" s="3" t="s">
        <v>41</v>
      </c>
      <c r="H1372" s="2">
        <v>9.13</v>
      </c>
      <c r="I1372" s="2">
        <v>8.43</v>
      </c>
      <c r="J1372" s="2">
        <v>17.56</v>
      </c>
      <c r="N1372" s="2">
        <v>1.0</v>
      </c>
      <c r="R1372" s="2">
        <f t="shared" si="45"/>
        <v>0</v>
      </c>
    </row>
    <row r="1373" ht="15.75" customHeight="1">
      <c r="A1373" s="2">
        <v>1372.0</v>
      </c>
      <c r="B1373" s="2">
        <v>2015.0</v>
      </c>
      <c r="C1373" s="2">
        <v>1.0</v>
      </c>
      <c r="D1373" s="2">
        <v>3.0</v>
      </c>
      <c r="E1373" s="2">
        <v>7.0</v>
      </c>
      <c r="F1373" s="2" t="s">
        <v>16</v>
      </c>
      <c r="G1373" s="2" t="s">
        <v>70</v>
      </c>
      <c r="H1373" s="2">
        <v>7.87</v>
      </c>
      <c r="I1373" s="2">
        <v>7.13</v>
      </c>
      <c r="J1373" s="2">
        <v>15.0</v>
      </c>
      <c r="N1373" s="2">
        <v>0.0</v>
      </c>
      <c r="R1373" s="2">
        <f t="shared" si="45"/>
        <v>0</v>
      </c>
    </row>
    <row r="1374" ht="15.75" customHeight="1">
      <c r="A1374" s="2">
        <v>1373.0</v>
      </c>
      <c r="B1374" s="2">
        <v>2015.0</v>
      </c>
      <c r="C1374" s="2">
        <v>1.0</v>
      </c>
      <c r="D1374" s="2">
        <v>3.0</v>
      </c>
      <c r="E1374" s="2">
        <v>8.0</v>
      </c>
      <c r="F1374" s="2" t="s">
        <v>16</v>
      </c>
      <c r="G1374" s="3" t="s">
        <v>59</v>
      </c>
      <c r="H1374" s="2">
        <v>8.23</v>
      </c>
      <c r="I1374" s="2">
        <v>7.67</v>
      </c>
      <c r="J1374" s="2">
        <v>15.9</v>
      </c>
      <c r="N1374" s="2">
        <v>1.0</v>
      </c>
      <c r="R1374" s="2">
        <f t="shared" si="45"/>
        <v>0</v>
      </c>
    </row>
    <row r="1375" ht="15.75" customHeight="1">
      <c r="A1375" s="2">
        <v>1374.0</v>
      </c>
      <c r="B1375" s="2">
        <v>2015.0</v>
      </c>
      <c r="C1375" s="2">
        <v>1.0</v>
      </c>
      <c r="D1375" s="2">
        <v>3.0</v>
      </c>
      <c r="E1375" s="2">
        <v>8.0</v>
      </c>
      <c r="F1375" s="2" t="s">
        <v>16</v>
      </c>
      <c r="G1375" s="2" t="s">
        <v>57</v>
      </c>
      <c r="H1375" s="2">
        <v>7.77</v>
      </c>
      <c r="I1375" s="2">
        <v>6.67</v>
      </c>
      <c r="J1375" s="2">
        <v>14.44</v>
      </c>
      <c r="N1375" s="2">
        <v>0.0</v>
      </c>
      <c r="R1375" s="2">
        <f t="shared" si="45"/>
        <v>0</v>
      </c>
    </row>
    <row r="1376" ht="15.75" customHeight="1">
      <c r="A1376" s="2">
        <v>1375.0</v>
      </c>
      <c r="B1376" s="2">
        <v>2015.0</v>
      </c>
      <c r="C1376" s="2">
        <v>1.0</v>
      </c>
      <c r="D1376" s="2">
        <v>3.0</v>
      </c>
      <c r="E1376" s="2">
        <v>9.0</v>
      </c>
      <c r="F1376" s="2" t="s">
        <v>16</v>
      </c>
      <c r="G1376" s="3" t="s">
        <v>42</v>
      </c>
      <c r="H1376" s="2">
        <v>7.33</v>
      </c>
      <c r="I1376" s="2">
        <v>7.43</v>
      </c>
      <c r="J1376" s="2">
        <v>14.76</v>
      </c>
      <c r="N1376" s="2">
        <v>1.0</v>
      </c>
      <c r="R1376" s="2">
        <f t="shared" si="45"/>
        <v>0</v>
      </c>
    </row>
    <row r="1377" ht="15.75" customHeight="1">
      <c r="A1377" s="2">
        <v>1376.0</v>
      </c>
      <c r="B1377" s="2">
        <v>2015.0</v>
      </c>
      <c r="C1377" s="2">
        <v>1.0</v>
      </c>
      <c r="D1377" s="2">
        <v>3.0</v>
      </c>
      <c r="E1377" s="2">
        <v>9.0</v>
      </c>
      <c r="F1377" s="2" t="s">
        <v>16</v>
      </c>
      <c r="G1377" s="2" t="s">
        <v>97</v>
      </c>
      <c r="H1377" s="2">
        <v>0.5</v>
      </c>
      <c r="I1377" s="2">
        <v>0.63</v>
      </c>
      <c r="J1377" s="2">
        <v>1.13</v>
      </c>
      <c r="N1377" s="2">
        <v>0.0</v>
      </c>
      <c r="R1377" s="2">
        <f t="shared" si="45"/>
        <v>0</v>
      </c>
    </row>
    <row r="1378" ht="15.75" customHeight="1">
      <c r="A1378" s="2">
        <v>1377.0</v>
      </c>
      <c r="B1378" s="2">
        <v>2015.0</v>
      </c>
      <c r="C1378" s="2">
        <v>1.0</v>
      </c>
      <c r="D1378" s="2">
        <v>3.0</v>
      </c>
      <c r="E1378" s="2">
        <v>10.0</v>
      </c>
      <c r="F1378" s="2" t="s">
        <v>16</v>
      </c>
      <c r="G1378" s="3" t="s">
        <v>28</v>
      </c>
      <c r="H1378" s="2">
        <v>6.57</v>
      </c>
      <c r="I1378" s="2">
        <v>8.1</v>
      </c>
      <c r="J1378" s="2">
        <v>14.67</v>
      </c>
      <c r="N1378" s="2">
        <v>1.0</v>
      </c>
      <c r="R1378" s="2">
        <f t="shared" si="45"/>
        <v>0</v>
      </c>
    </row>
    <row r="1379" ht="15.75" customHeight="1">
      <c r="A1379" s="2">
        <v>1378.0</v>
      </c>
      <c r="B1379" s="2">
        <v>2015.0</v>
      </c>
      <c r="C1379" s="2">
        <v>1.0</v>
      </c>
      <c r="D1379" s="2">
        <v>3.0</v>
      </c>
      <c r="E1379" s="2">
        <v>10.0</v>
      </c>
      <c r="F1379" s="2" t="s">
        <v>16</v>
      </c>
      <c r="G1379" s="2" t="s">
        <v>44</v>
      </c>
      <c r="H1379" s="2">
        <v>7.0</v>
      </c>
      <c r="I1379" s="2">
        <v>6.9</v>
      </c>
      <c r="J1379" s="2">
        <v>13.9</v>
      </c>
      <c r="N1379" s="2">
        <v>0.0</v>
      </c>
      <c r="R1379" s="2">
        <f t="shared" si="45"/>
        <v>0</v>
      </c>
    </row>
    <row r="1380" ht="15.75" customHeight="1">
      <c r="A1380" s="2">
        <v>1379.0</v>
      </c>
      <c r="B1380" s="2">
        <v>2015.0</v>
      </c>
      <c r="C1380" s="2">
        <v>1.0</v>
      </c>
      <c r="D1380" s="2">
        <v>3.0</v>
      </c>
      <c r="E1380" s="2">
        <v>11.0</v>
      </c>
      <c r="F1380" s="2" t="s">
        <v>16</v>
      </c>
      <c r="G1380" s="3" t="s">
        <v>33</v>
      </c>
      <c r="H1380" s="2">
        <v>9.57</v>
      </c>
      <c r="I1380" s="2">
        <v>8.93</v>
      </c>
      <c r="J1380" s="2">
        <v>18.5</v>
      </c>
      <c r="N1380" s="2">
        <v>1.0</v>
      </c>
      <c r="R1380" s="2">
        <f t="shared" si="45"/>
        <v>0</v>
      </c>
    </row>
    <row r="1381" ht="15.75" customHeight="1">
      <c r="A1381" s="2">
        <v>1380.0</v>
      </c>
      <c r="B1381" s="2">
        <v>2015.0</v>
      </c>
      <c r="C1381" s="2">
        <v>1.0</v>
      </c>
      <c r="D1381" s="2">
        <v>3.0</v>
      </c>
      <c r="E1381" s="2">
        <v>11.0</v>
      </c>
      <c r="F1381" s="2" t="s">
        <v>16</v>
      </c>
      <c r="G1381" s="2" t="s">
        <v>32</v>
      </c>
      <c r="H1381" s="2">
        <v>6.67</v>
      </c>
      <c r="I1381" s="2">
        <v>9.07</v>
      </c>
      <c r="J1381" s="2">
        <v>15.74</v>
      </c>
      <c r="N1381" s="2">
        <v>0.0</v>
      </c>
      <c r="R1381" s="2">
        <f t="shared" si="45"/>
        <v>0</v>
      </c>
    </row>
    <row r="1382" ht="15.75" customHeight="1">
      <c r="A1382" s="2">
        <v>1381.0</v>
      </c>
      <c r="B1382" s="2">
        <v>2015.0</v>
      </c>
      <c r="C1382" s="2">
        <v>1.0</v>
      </c>
      <c r="D1382" s="2">
        <v>3.0</v>
      </c>
      <c r="E1382" s="2">
        <v>12.0</v>
      </c>
      <c r="F1382" s="2" t="s">
        <v>16</v>
      </c>
      <c r="G1382" s="3" t="s">
        <v>34</v>
      </c>
      <c r="H1382" s="2">
        <v>8.73</v>
      </c>
      <c r="I1382" s="2">
        <v>9.1</v>
      </c>
      <c r="J1382" s="2">
        <v>17.83</v>
      </c>
      <c r="N1382" s="2">
        <v>1.0</v>
      </c>
      <c r="R1382" s="2">
        <f t="shared" si="45"/>
        <v>0</v>
      </c>
    </row>
    <row r="1383" ht="15.75" customHeight="1">
      <c r="A1383" s="2">
        <v>1382.0</v>
      </c>
      <c r="B1383" s="2">
        <v>2015.0</v>
      </c>
      <c r="C1383" s="2">
        <v>1.0</v>
      </c>
      <c r="D1383" s="2">
        <v>3.0</v>
      </c>
      <c r="E1383" s="2">
        <v>12.0</v>
      </c>
      <c r="F1383" s="2" t="s">
        <v>16</v>
      </c>
      <c r="G1383" s="2" t="s">
        <v>26</v>
      </c>
      <c r="H1383" s="2">
        <v>9.23</v>
      </c>
      <c r="I1383" s="2">
        <v>6.9</v>
      </c>
      <c r="J1383" s="2">
        <v>16.13</v>
      </c>
      <c r="N1383" s="2">
        <v>0.0</v>
      </c>
      <c r="R1383" s="2">
        <f t="shared" si="45"/>
        <v>0</v>
      </c>
    </row>
    <row r="1384" ht="15.75" customHeight="1">
      <c r="A1384" s="2">
        <v>1383.0</v>
      </c>
      <c r="B1384" s="2">
        <v>2015.0</v>
      </c>
      <c r="C1384" s="2">
        <v>1.0</v>
      </c>
      <c r="D1384" s="2">
        <v>4.0</v>
      </c>
      <c r="E1384" s="2">
        <v>1.0</v>
      </c>
      <c r="F1384" s="2" t="s">
        <v>16</v>
      </c>
      <c r="G1384" s="3" t="s">
        <v>55</v>
      </c>
      <c r="H1384" s="2">
        <v>8.5</v>
      </c>
      <c r="I1384" s="2">
        <v>8.73</v>
      </c>
      <c r="J1384" s="2">
        <v>17.23</v>
      </c>
      <c r="N1384" s="2">
        <v>1.0</v>
      </c>
      <c r="R1384" s="2">
        <f t="shared" si="45"/>
        <v>0</v>
      </c>
    </row>
    <row r="1385" ht="15.75" customHeight="1">
      <c r="A1385" s="2">
        <v>1384.0</v>
      </c>
      <c r="B1385" s="2">
        <v>2015.0</v>
      </c>
      <c r="C1385" s="2">
        <v>1.0</v>
      </c>
      <c r="D1385" s="2">
        <v>4.0</v>
      </c>
      <c r="E1385" s="2">
        <v>1.0</v>
      </c>
      <c r="F1385" s="2" t="s">
        <v>16</v>
      </c>
      <c r="G1385" s="2" t="s">
        <v>54</v>
      </c>
      <c r="H1385" s="2">
        <v>6.9</v>
      </c>
      <c r="I1385" s="2">
        <v>6.57</v>
      </c>
      <c r="J1385" s="2">
        <v>13.47</v>
      </c>
      <c r="N1385" s="2">
        <v>0.0</v>
      </c>
      <c r="R1385" s="2">
        <f t="shared" si="45"/>
        <v>0</v>
      </c>
    </row>
    <row r="1386" ht="15.75" customHeight="1">
      <c r="A1386" s="2">
        <v>1385.0</v>
      </c>
      <c r="B1386" s="2">
        <v>2015.0</v>
      </c>
      <c r="C1386" s="2">
        <v>1.0</v>
      </c>
      <c r="D1386" s="2">
        <v>4.0</v>
      </c>
      <c r="E1386" s="2">
        <v>1.0</v>
      </c>
      <c r="F1386" s="2" t="s">
        <v>16</v>
      </c>
      <c r="G1386" s="2" t="s">
        <v>17</v>
      </c>
      <c r="H1386" s="2">
        <v>7.1</v>
      </c>
      <c r="I1386" s="2">
        <v>6.27</v>
      </c>
      <c r="J1386" s="2">
        <v>13.37</v>
      </c>
      <c r="N1386" s="2">
        <v>0.0</v>
      </c>
      <c r="R1386" s="2">
        <f t="shared" si="45"/>
        <v>0</v>
      </c>
    </row>
    <row r="1387" ht="15.75" customHeight="1">
      <c r="A1387" s="2">
        <v>1386.0</v>
      </c>
      <c r="B1387" s="2">
        <v>2015.0</v>
      </c>
      <c r="C1387" s="2">
        <v>1.0</v>
      </c>
      <c r="D1387" s="2">
        <v>4.0</v>
      </c>
      <c r="E1387" s="2">
        <v>2.0</v>
      </c>
      <c r="F1387" s="2" t="s">
        <v>16</v>
      </c>
      <c r="G1387" s="3" t="s">
        <v>31</v>
      </c>
      <c r="H1387" s="2">
        <v>7.5</v>
      </c>
      <c r="I1387" s="2">
        <v>8.23</v>
      </c>
      <c r="J1387" s="2">
        <v>15.73</v>
      </c>
      <c r="N1387" s="2">
        <v>1.0</v>
      </c>
      <c r="R1387" s="2">
        <f t="shared" si="45"/>
        <v>0</v>
      </c>
    </row>
    <row r="1388" ht="15.75" customHeight="1">
      <c r="A1388" s="2">
        <v>1387.0</v>
      </c>
      <c r="B1388" s="2">
        <v>2015.0</v>
      </c>
      <c r="C1388" s="2">
        <v>1.0</v>
      </c>
      <c r="D1388" s="2">
        <v>4.0</v>
      </c>
      <c r="E1388" s="2">
        <v>2.0</v>
      </c>
      <c r="F1388" s="2" t="s">
        <v>16</v>
      </c>
      <c r="G1388" s="2" t="s">
        <v>62</v>
      </c>
      <c r="H1388" s="2">
        <v>7.2</v>
      </c>
      <c r="I1388" s="2">
        <v>3.93</v>
      </c>
      <c r="J1388" s="2">
        <v>11.13</v>
      </c>
      <c r="N1388" s="2">
        <v>0.0</v>
      </c>
      <c r="R1388" s="2">
        <f t="shared" si="45"/>
        <v>0</v>
      </c>
    </row>
    <row r="1389" ht="15.75" customHeight="1">
      <c r="A1389" s="2">
        <v>1388.0</v>
      </c>
      <c r="B1389" s="2">
        <v>2015.0</v>
      </c>
      <c r="C1389" s="2">
        <v>1.0</v>
      </c>
      <c r="D1389" s="2">
        <v>4.0</v>
      </c>
      <c r="E1389" s="2">
        <v>2.0</v>
      </c>
      <c r="F1389" s="2" t="s">
        <v>16</v>
      </c>
      <c r="G1389" s="2" t="s">
        <v>99</v>
      </c>
      <c r="H1389" s="2">
        <v>4.5</v>
      </c>
      <c r="I1389" s="2">
        <v>6.0</v>
      </c>
      <c r="J1389" s="2">
        <v>10.5</v>
      </c>
      <c r="N1389" s="2">
        <v>0.0</v>
      </c>
      <c r="R1389" s="2">
        <f t="shared" si="45"/>
        <v>0</v>
      </c>
    </row>
    <row r="1390" ht="15.75" customHeight="1">
      <c r="A1390" s="2">
        <v>1389.0</v>
      </c>
      <c r="B1390" s="2">
        <v>2015.0</v>
      </c>
      <c r="C1390" s="2">
        <v>1.0</v>
      </c>
      <c r="D1390" s="2">
        <v>4.0</v>
      </c>
      <c r="E1390" s="2">
        <v>3.0</v>
      </c>
      <c r="F1390" s="2" t="s">
        <v>16</v>
      </c>
      <c r="G1390" s="3" t="s">
        <v>41</v>
      </c>
      <c r="H1390" s="2">
        <v>8.67</v>
      </c>
      <c r="I1390" s="2">
        <v>7.83</v>
      </c>
      <c r="J1390" s="2">
        <v>16.5</v>
      </c>
      <c r="N1390" s="2">
        <v>1.0</v>
      </c>
      <c r="R1390" s="2">
        <f t="shared" si="45"/>
        <v>0</v>
      </c>
    </row>
    <row r="1391" ht="15.75" customHeight="1">
      <c r="A1391" s="2">
        <v>1390.0</v>
      </c>
      <c r="B1391" s="2">
        <v>2015.0</v>
      </c>
      <c r="C1391" s="2">
        <v>1.0</v>
      </c>
      <c r="D1391" s="2">
        <v>4.0</v>
      </c>
      <c r="E1391" s="2">
        <v>3.0</v>
      </c>
      <c r="F1391" s="2" t="s">
        <v>16</v>
      </c>
      <c r="G1391" s="2" t="s">
        <v>42</v>
      </c>
      <c r="H1391" s="2">
        <v>8.17</v>
      </c>
      <c r="I1391" s="2">
        <v>8.33</v>
      </c>
      <c r="J1391" s="2">
        <v>16.5</v>
      </c>
      <c r="N1391" s="2">
        <v>0.0</v>
      </c>
      <c r="R1391" s="2">
        <f t="shared" si="45"/>
        <v>0</v>
      </c>
    </row>
    <row r="1392" ht="15.75" customHeight="1">
      <c r="A1392" s="2">
        <v>1391.0</v>
      </c>
      <c r="B1392" s="2">
        <v>2015.0</v>
      </c>
      <c r="C1392" s="2">
        <v>1.0</v>
      </c>
      <c r="D1392" s="2">
        <v>4.0</v>
      </c>
      <c r="E1392" s="2">
        <v>3.0</v>
      </c>
      <c r="F1392" s="2" t="s">
        <v>16</v>
      </c>
      <c r="G1392" s="2" t="s">
        <v>59</v>
      </c>
      <c r="H1392" s="2">
        <v>7.83</v>
      </c>
      <c r="I1392" s="2">
        <v>6.67</v>
      </c>
      <c r="J1392" s="2">
        <v>14.5</v>
      </c>
      <c r="N1392" s="2">
        <v>0.0</v>
      </c>
      <c r="R1392" s="2">
        <f t="shared" si="45"/>
        <v>0</v>
      </c>
    </row>
    <row r="1393" ht="15.75" customHeight="1">
      <c r="A1393" s="2">
        <v>1392.0</v>
      </c>
      <c r="B1393" s="2">
        <v>2015.0</v>
      </c>
      <c r="C1393" s="2">
        <v>1.0</v>
      </c>
      <c r="D1393" s="2">
        <v>4.0</v>
      </c>
      <c r="E1393" s="2">
        <v>4.0</v>
      </c>
      <c r="F1393" s="2" t="s">
        <v>16</v>
      </c>
      <c r="G1393" s="3" t="s">
        <v>33</v>
      </c>
      <c r="H1393" s="2">
        <v>8.6</v>
      </c>
      <c r="I1393" s="2">
        <v>9.23</v>
      </c>
      <c r="J1393" s="2">
        <v>17.83</v>
      </c>
      <c r="N1393" s="2">
        <v>1.0</v>
      </c>
      <c r="R1393" s="2">
        <f t="shared" si="45"/>
        <v>0</v>
      </c>
    </row>
    <row r="1394" ht="15.75" customHeight="1">
      <c r="A1394" s="2">
        <v>1393.0</v>
      </c>
      <c r="B1394" s="2">
        <v>2015.0</v>
      </c>
      <c r="C1394" s="2">
        <v>1.0</v>
      </c>
      <c r="D1394" s="2">
        <v>4.0</v>
      </c>
      <c r="E1394" s="2">
        <v>4.0</v>
      </c>
      <c r="F1394" s="2" t="s">
        <v>16</v>
      </c>
      <c r="G1394" s="2" t="s">
        <v>28</v>
      </c>
      <c r="H1394" s="2">
        <v>8.0</v>
      </c>
      <c r="I1394" s="2">
        <v>8.57</v>
      </c>
      <c r="J1394" s="2">
        <v>16.57</v>
      </c>
      <c r="N1394" s="2">
        <v>0.0</v>
      </c>
      <c r="R1394" s="2">
        <f t="shared" si="45"/>
        <v>0</v>
      </c>
    </row>
    <row r="1395" ht="15.75" customHeight="1">
      <c r="A1395" s="2">
        <v>1394.0</v>
      </c>
      <c r="B1395" s="2">
        <v>2015.0</v>
      </c>
      <c r="C1395" s="2">
        <v>1.0</v>
      </c>
      <c r="D1395" s="2">
        <v>4.0</v>
      </c>
      <c r="E1395" s="2">
        <v>4.0</v>
      </c>
      <c r="F1395" s="2" t="s">
        <v>16</v>
      </c>
      <c r="G1395" s="2" t="s">
        <v>34</v>
      </c>
      <c r="H1395" s="2">
        <v>5.33</v>
      </c>
      <c r="I1395" s="2">
        <v>6.9</v>
      </c>
      <c r="J1395" s="2">
        <v>12.23</v>
      </c>
      <c r="N1395" s="2">
        <v>0.0</v>
      </c>
      <c r="R1395" s="2">
        <f t="shared" si="45"/>
        <v>0</v>
      </c>
    </row>
    <row r="1396" ht="15.75" customHeight="1">
      <c r="A1396" s="2">
        <v>1395.0</v>
      </c>
      <c r="B1396" s="2">
        <v>2015.0</v>
      </c>
      <c r="C1396" s="2">
        <v>1.0</v>
      </c>
      <c r="D1396" s="2">
        <v>5.0</v>
      </c>
      <c r="E1396" s="2">
        <v>1.0</v>
      </c>
      <c r="F1396" s="2" t="s">
        <v>16</v>
      </c>
      <c r="G1396" s="3" t="s">
        <v>54</v>
      </c>
      <c r="H1396" s="2">
        <v>8.17</v>
      </c>
      <c r="I1396" s="2">
        <v>9.17</v>
      </c>
      <c r="J1396" s="2">
        <v>17.34</v>
      </c>
      <c r="N1396" s="2">
        <v>1.0</v>
      </c>
      <c r="R1396" s="2">
        <f t="shared" si="45"/>
        <v>0</v>
      </c>
    </row>
    <row r="1397" ht="15.75" customHeight="1">
      <c r="A1397" s="2">
        <v>1396.0</v>
      </c>
      <c r="B1397" s="2">
        <v>2015.0</v>
      </c>
      <c r="C1397" s="2">
        <v>1.0</v>
      </c>
      <c r="D1397" s="2">
        <v>5.0</v>
      </c>
      <c r="E1397" s="2">
        <v>1.0</v>
      </c>
      <c r="F1397" s="2" t="s">
        <v>16</v>
      </c>
      <c r="G1397" s="2" t="s">
        <v>99</v>
      </c>
      <c r="H1397" s="2">
        <v>7.33</v>
      </c>
      <c r="I1397" s="2">
        <v>6.0</v>
      </c>
      <c r="J1397" s="2">
        <v>13.33</v>
      </c>
      <c r="N1397" s="2">
        <v>0.0</v>
      </c>
      <c r="R1397" s="2">
        <f t="shared" si="45"/>
        <v>0</v>
      </c>
    </row>
    <row r="1398" ht="15.75" customHeight="1">
      <c r="A1398" s="2">
        <v>1397.0</v>
      </c>
      <c r="B1398" s="2">
        <v>2015.0</v>
      </c>
      <c r="C1398" s="2">
        <v>1.0</v>
      </c>
      <c r="D1398" s="2">
        <v>5.0</v>
      </c>
      <c r="E1398" s="2">
        <v>2.0</v>
      </c>
      <c r="F1398" s="2" t="s">
        <v>16</v>
      </c>
      <c r="G1398" s="3" t="s">
        <v>62</v>
      </c>
      <c r="H1398" s="2">
        <v>8.5</v>
      </c>
      <c r="I1398" s="2">
        <v>7.23</v>
      </c>
      <c r="J1398" s="2">
        <v>15.73</v>
      </c>
      <c r="N1398" s="2">
        <v>1.0</v>
      </c>
      <c r="R1398" s="2">
        <f t="shared" si="45"/>
        <v>0</v>
      </c>
    </row>
    <row r="1399" ht="15.75" customHeight="1">
      <c r="A1399" s="2">
        <v>1398.0</v>
      </c>
      <c r="B1399" s="2">
        <v>2015.0</v>
      </c>
      <c r="C1399" s="2">
        <v>1.0</v>
      </c>
      <c r="D1399" s="2">
        <v>5.0</v>
      </c>
      <c r="E1399" s="2">
        <v>2.0</v>
      </c>
      <c r="F1399" s="2" t="s">
        <v>16</v>
      </c>
      <c r="G1399" s="2" t="s">
        <v>17</v>
      </c>
      <c r="H1399" s="2">
        <v>7.33</v>
      </c>
      <c r="I1399" s="2">
        <v>8.17</v>
      </c>
      <c r="J1399" s="2">
        <v>15.5</v>
      </c>
      <c r="N1399" s="2">
        <v>0.0</v>
      </c>
      <c r="R1399" s="2">
        <f t="shared" si="45"/>
        <v>0</v>
      </c>
    </row>
    <row r="1400" ht="15.75" customHeight="1">
      <c r="A1400" s="2">
        <v>1399.0</v>
      </c>
      <c r="B1400" s="2">
        <v>2015.0</v>
      </c>
      <c r="C1400" s="2">
        <v>1.0</v>
      </c>
      <c r="D1400" s="2">
        <v>5.0</v>
      </c>
      <c r="E1400" s="2">
        <v>3.0</v>
      </c>
      <c r="F1400" s="2" t="s">
        <v>16</v>
      </c>
      <c r="G1400" s="3" t="s">
        <v>42</v>
      </c>
      <c r="H1400" s="2">
        <v>8.27</v>
      </c>
      <c r="I1400" s="2">
        <v>8.67</v>
      </c>
      <c r="J1400" s="2">
        <v>16.94</v>
      </c>
      <c r="N1400" s="2">
        <v>1.0</v>
      </c>
      <c r="R1400" s="2">
        <f t="shared" si="45"/>
        <v>0</v>
      </c>
    </row>
    <row r="1401" ht="15.75" customHeight="1">
      <c r="A1401" s="2">
        <v>1400.0</v>
      </c>
      <c r="B1401" s="2">
        <v>2015.0</v>
      </c>
      <c r="C1401" s="2">
        <v>1.0</v>
      </c>
      <c r="D1401" s="2">
        <v>5.0</v>
      </c>
      <c r="E1401" s="2">
        <v>3.0</v>
      </c>
      <c r="F1401" s="2" t="s">
        <v>16</v>
      </c>
      <c r="G1401" s="2" t="s">
        <v>34</v>
      </c>
      <c r="H1401" s="2">
        <v>8.97</v>
      </c>
      <c r="I1401" s="2">
        <v>7.1</v>
      </c>
      <c r="J1401" s="2">
        <v>16.07</v>
      </c>
      <c r="N1401" s="2">
        <v>0.0</v>
      </c>
      <c r="R1401" s="2">
        <f t="shared" si="45"/>
        <v>0</v>
      </c>
    </row>
    <row r="1402" ht="15.75" customHeight="1">
      <c r="A1402" s="2">
        <v>1401.0</v>
      </c>
      <c r="B1402" s="2">
        <v>2015.0</v>
      </c>
      <c r="C1402" s="2">
        <v>1.0</v>
      </c>
      <c r="D1402" s="2">
        <v>5.0</v>
      </c>
      <c r="E1402" s="2">
        <v>4.0</v>
      </c>
      <c r="F1402" s="2" t="s">
        <v>16</v>
      </c>
      <c r="G1402" s="3" t="s">
        <v>59</v>
      </c>
      <c r="H1402" s="2">
        <v>6.33</v>
      </c>
      <c r="I1402" s="2">
        <v>9.5</v>
      </c>
      <c r="J1402" s="2">
        <v>15.83</v>
      </c>
      <c r="N1402" s="2">
        <v>1.0</v>
      </c>
      <c r="R1402" s="2">
        <f t="shared" si="45"/>
        <v>0</v>
      </c>
    </row>
    <row r="1403" ht="15.75" customHeight="1">
      <c r="A1403" s="2">
        <v>1402.0</v>
      </c>
      <c r="B1403" s="2">
        <v>2015.0</v>
      </c>
      <c r="C1403" s="2">
        <v>1.0</v>
      </c>
      <c r="D1403" s="2">
        <v>5.0</v>
      </c>
      <c r="E1403" s="2">
        <v>4.0</v>
      </c>
      <c r="F1403" s="2" t="s">
        <v>16</v>
      </c>
      <c r="G1403" s="2" t="s">
        <v>28</v>
      </c>
      <c r="H1403" s="2">
        <v>7.33</v>
      </c>
      <c r="I1403" s="2">
        <v>4.5</v>
      </c>
      <c r="J1403" s="2">
        <v>11.83</v>
      </c>
      <c r="N1403" s="2">
        <v>0.0</v>
      </c>
      <c r="R1403" s="2">
        <f t="shared" si="45"/>
        <v>0</v>
      </c>
    </row>
    <row r="1404" ht="15.75" customHeight="1">
      <c r="A1404" s="2">
        <v>1403.0</v>
      </c>
      <c r="B1404" s="2">
        <v>2015.0</v>
      </c>
      <c r="C1404" s="2">
        <v>1.0</v>
      </c>
      <c r="D1404" s="2">
        <v>6.0</v>
      </c>
      <c r="E1404" s="2">
        <v>1.0</v>
      </c>
      <c r="F1404" s="2" t="s">
        <v>16</v>
      </c>
      <c r="G1404" s="3" t="s">
        <v>55</v>
      </c>
      <c r="H1404" s="2">
        <v>7.33</v>
      </c>
      <c r="I1404" s="2">
        <v>6.37</v>
      </c>
      <c r="J1404" s="2">
        <v>13.7</v>
      </c>
      <c r="N1404" s="2">
        <v>1.0</v>
      </c>
      <c r="R1404" s="2">
        <f t="shared" si="45"/>
        <v>0</v>
      </c>
    </row>
    <row r="1405" ht="15.75" customHeight="1">
      <c r="A1405" s="2">
        <v>1404.0</v>
      </c>
      <c r="B1405" s="2">
        <v>2015.0</v>
      </c>
      <c r="C1405" s="2">
        <v>1.0</v>
      </c>
      <c r="D1405" s="2">
        <v>6.0</v>
      </c>
      <c r="E1405" s="2">
        <v>1.0</v>
      </c>
      <c r="F1405" s="2" t="s">
        <v>16</v>
      </c>
      <c r="G1405" s="2" t="s">
        <v>54</v>
      </c>
      <c r="H1405" s="2">
        <v>6.0</v>
      </c>
      <c r="I1405" s="2">
        <v>7.67</v>
      </c>
      <c r="J1405" s="2">
        <v>13.67</v>
      </c>
      <c r="N1405" s="2">
        <v>0.0</v>
      </c>
      <c r="R1405" s="2">
        <f t="shared" si="45"/>
        <v>0</v>
      </c>
    </row>
    <row r="1406" ht="15.75" customHeight="1">
      <c r="A1406" s="2">
        <v>1405.0</v>
      </c>
      <c r="B1406" s="2">
        <v>2015.0</v>
      </c>
      <c r="C1406" s="2">
        <v>1.0</v>
      </c>
      <c r="D1406" s="2">
        <v>6.0</v>
      </c>
      <c r="E1406" s="2">
        <v>2.0</v>
      </c>
      <c r="F1406" s="2" t="s">
        <v>16</v>
      </c>
      <c r="G1406" s="3" t="s">
        <v>31</v>
      </c>
      <c r="H1406" s="2">
        <v>9.77</v>
      </c>
      <c r="I1406" s="2">
        <v>7.67</v>
      </c>
      <c r="J1406" s="2">
        <v>17.44</v>
      </c>
      <c r="N1406" s="2">
        <v>1.0</v>
      </c>
      <c r="R1406" s="2">
        <f t="shared" si="45"/>
        <v>0</v>
      </c>
    </row>
    <row r="1407" ht="15.75" customHeight="1">
      <c r="A1407" s="2">
        <v>1406.0</v>
      </c>
      <c r="B1407" s="2">
        <v>2015.0</v>
      </c>
      <c r="C1407" s="2">
        <v>1.0</v>
      </c>
      <c r="D1407" s="2">
        <v>6.0</v>
      </c>
      <c r="E1407" s="2">
        <v>2.0</v>
      </c>
      <c r="F1407" s="2" t="s">
        <v>16</v>
      </c>
      <c r="G1407" s="2" t="s">
        <v>62</v>
      </c>
      <c r="H1407" s="2">
        <v>3.0</v>
      </c>
      <c r="I1407" s="2">
        <v>8.17</v>
      </c>
      <c r="J1407" s="2">
        <v>11.17</v>
      </c>
      <c r="N1407" s="2">
        <v>0.0</v>
      </c>
      <c r="R1407" s="2">
        <f t="shared" si="45"/>
        <v>0</v>
      </c>
    </row>
    <row r="1408" ht="15.75" customHeight="1">
      <c r="A1408" s="2">
        <v>1407.0</v>
      </c>
      <c r="B1408" s="2">
        <v>2015.0</v>
      </c>
      <c r="C1408" s="2">
        <v>1.0</v>
      </c>
      <c r="D1408" s="2">
        <v>6.0</v>
      </c>
      <c r="E1408" s="2">
        <v>3.0</v>
      </c>
      <c r="F1408" s="2" t="s">
        <v>16</v>
      </c>
      <c r="G1408" s="3" t="s">
        <v>42</v>
      </c>
      <c r="H1408" s="2">
        <v>6.5</v>
      </c>
      <c r="I1408" s="2">
        <v>8.57</v>
      </c>
      <c r="J1408" s="2">
        <v>15.07</v>
      </c>
      <c r="N1408" s="2">
        <v>1.0</v>
      </c>
      <c r="R1408" s="2">
        <f t="shared" si="45"/>
        <v>0</v>
      </c>
    </row>
    <row r="1409" ht="15.75" customHeight="1">
      <c r="A1409" s="2">
        <v>1408.0</v>
      </c>
      <c r="B1409" s="2">
        <v>2015.0</v>
      </c>
      <c r="C1409" s="2">
        <v>1.0</v>
      </c>
      <c r="D1409" s="2">
        <v>6.0</v>
      </c>
      <c r="E1409" s="2">
        <v>3.0</v>
      </c>
      <c r="F1409" s="2" t="s">
        <v>16</v>
      </c>
      <c r="G1409" s="2" t="s">
        <v>41</v>
      </c>
      <c r="H1409" s="2">
        <v>7.33</v>
      </c>
      <c r="I1409" s="2">
        <v>5.9</v>
      </c>
      <c r="J1409" s="2">
        <v>13.23</v>
      </c>
      <c r="N1409" s="2">
        <v>0.0</v>
      </c>
      <c r="R1409" s="2">
        <f t="shared" si="45"/>
        <v>0</v>
      </c>
    </row>
    <row r="1410" ht="15.75" customHeight="1">
      <c r="A1410" s="2">
        <v>1409.0</v>
      </c>
      <c r="B1410" s="2">
        <v>2015.0</v>
      </c>
      <c r="C1410" s="2">
        <v>1.0</v>
      </c>
      <c r="D1410" s="2">
        <v>6.0</v>
      </c>
      <c r="E1410" s="2">
        <v>4.0</v>
      </c>
      <c r="F1410" s="2" t="s">
        <v>16</v>
      </c>
      <c r="G1410" s="3" t="s">
        <v>33</v>
      </c>
      <c r="H1410" s="2">
        <v>7.67</v>
      </c>
      <c r="I1410" s="2">
        <v>9.67</v>
      </c>
      <c r="J1410" s="2">
        <v>17.34</v>
      </c>
      <c r="N1410" s="2">
        <v>1.0</v>
      </c>
      <c r="R1410" s="2">
        <f t="shared" si="45"/>
        <v>0</v>
      </c>
    </row>
    <row r="1411" ht="15.75" customHeight="1">
      <c r="A1411" s="2">
        <v>1410.0</v>
      </c>
      <c r="B1411" s="2">
        <v>2015.0</v>
      </c>
      <c r="C1411" s="2">
        <v>1.0</v>
      </c>
      <c r="D1411" s="2">
        <v>6.0</v>
      </c>
      <c r="E1411" s="2">
        <v>4.0</v>
      </c>
      <c r="F1411" s="2" t="s">
        <v>16</v>
      </c>
      <c r="G1411" s="2" t="s">
        <v>59</v>
      </c>
      <c r="H1411" s="2">
        <v>7.83</v>
      </c>
      <c r="I1411" s="2">
        <v>8.4</v>
      </c>
      <c r="J1411" s="2">
        <v>16.23</v>
      </c>
      <c r="N1411" s="2">
        <v>0.0</v>
      </c>
      <c r="R1411" s="2">
        <f t="shared" si="45"/>
        <v>0</v>
      </c>
    </row>
    <row r="1412" ht="15.75" customHeight="1">
      <c r="A1412" s="2">
        <v>1411.0</v>
      </c>
      <c r="B1412" s="2">
        <v>2015.0</v>
      </c>
      <c r="C1412" s="2">
        <v>1.0</v>
      </c>
      <c r="D1412" s="2">
        <v>7.0</v>
      </c>
      <c r="E1412" s="2">
        <v>1.0</v>
      </c>
      <c r="F1412" s="2" t="s">
        <v>16</v>
      </c>
      <c r="G1412" s="3" t="s">
        <v>31</v>
      </c>
      <c r="H1412" s="2">
        <v>8.43</v>
      </c>
      <c r="I1412" s="2">
        <v>7.83</v>
      </c>
      <c r="J1412" s="2">
        <v>16.26</v>
      </c>
      <c r="N1412" s="2">
        <v>1.0</v>
      </c>
      <c r="R1412" s="2">
        <f t="shared" si="45"/>
        <v>0</v>
      </c>
    </row>
    <row r="1413" ht="15.75" customHeight="1">
      <c r="A1413" s="2">
        <v>1412.0</v>
      </c>
      <c r="B1413" s="2">
        <v>2015.0</v>
      </c>
      <c r="C1413" s="2">
        <v>1.0</v>
      </c>
      <c r="D1413" s="2">
        <v>7.0</v>
      </c>
      <c r="E1413" s="2">
        <v>1.0</v>
      </c>
      <c r="F1413" s="2" t="s">
        <v>16</v>
      </c>
      <c r="G1413" s="2" t="s">
        <v>55</v>
      </c>
      <c r="H1413" s="2">
        <v>7.37</v>
      </c>
      <c r="I1413" s="2">
        <v>8.23</v>
      </c>
      <c r="J1413" s="2">
        <v>15.6</v>
      </c>
      <c r="N1413" s="2">
        <v>0.0</v>
      </c>
      <c r="R1413" s="2">
        <f t="shared" si="45"/>
        <v>0</v>
      </c>
    </row>
    <row r="1414" ht="15.75" customHeight="1">
      <c r="A1414" s="2">
        <v>1413.0</v>
      </c>
      <c r="B1414" s="2">
        <v>2015.0</v>
      </c>
      <c r="C1414" s="2">
        <v>1.0</v>
      </c>
      <c r="D1414" s="2">
        <v>7.0</v>
      </c>
      <c r="E1414" s="2">
        <v>2.0</v>
      </c>
      <c r="F1414" s="2" t="s">
        <v>16</v>
      </c>
      <c r="G1414" s="3" t="s">
        <v>33</v>
      </c>
      <c r="H1414" s="2">
        <v>7.83</v>
      </c>
      <c r="I1414" s="2">
        <v>9.4</v>
      </c>
      <c r="J1414" s="2">
        <v>17.23</v>
      </c>
      <c r="N1414" s="2">
        <v>1.0</v>
      </c>
      <c r="R1414" s="2">
        <f t="shared" si="45"/>
        <v>0</v>
      </c>
    </row>
    <row r="1415" ht="15.75" customHeight="1">
      <c r="A1415" s="2">
        <v>1414.0</v>
      </c>
      <c r="B1415" s="2">
        <v>2015.0</v>
      </c>
      <c r="C1415" s="2">
        <v>1.0</v>
      </c>
      <c r="D1415" s="2">
        <v>7.0</v>
      </c>
      <c r="E1415" s="2">
        <v>2.0</v>
      </c>
      <c r="F1415" s="2" t="s">
        <v>16</v>
      </c>
      <c r="G1415" s="2" t="s">
        <v>42</v>
      </c>
      <c r="H1415" s="2">
        <v>6.17</v>
      </c>
      <c r="I1415" s="2">
        <v>4.17</v>
      </c>
      <c r="J1415" s="2">
        <v>10.34</v>
      </c>
      <c r="N1415" s="2">
        <v>0.0</v>
      </c>
      <c r="R1415" s="2">
        <f t="shared" si="45"/>
        <v>0</v>
      </c>
    </row>
    <row r="1416" ht="15.75" customHeight="1">
      <c r="A1416" s="2">
        <v>1415.0</v>
      </c>
      <c r="B1416" s="2">
        <v>2015.0</v>
      </c>
      <c r="C1416" s="2">
        <v>1.0</v>
      </c>
      <c r="D1416" s="2">
        <v>8.0</v>
      </c>
      <c r="E1416" s="2">
        <v>1.0</v>
      </c>
      <c r="F1416" s="2" t="s">
        <v>16</v>
      </c>
      <c r="G1416" s="3" t="s">
        <v>33</v>
      </c>
      <c r="H1416" s="2">
        <v>9.6</v>
      </c>
      <c r="I1416" s="2">
        <v>10.0</v>
      </c>
      <c r="J1416" s="2">
        <v>19.6</v>
      </c>
      <c r="N1416" s="2">
        <v>1.0</v>
      </c>
      <c r="R1416" s="2">
        <f t="shared" si="45"/>
        <v>0</v>
      </c>
    </row>
    <row r="1417" ht="15.75" customHeight="1">
      <c r="A1417" s="2">
        <v>1416.0</v>
      </c>
      <c r="B1417" s="2">
        <v>2015.0</v>
      </c>
      <c r="C1417" s="2">
        <v>1.0</v>
      </c>
      <c r="D1417" s="2">
        <v>8.0</v>
      </c>
      <c r="E1417" s="2">
        <v>1.0</v>
      </c>
      <c r="F1417" s="2" t="s">
        <v>16</v>
      </c>
      <c r="G1417" s="2" t="s">
        <v>31</v>
      </c>
      <c r="H1417" s="2">
        <v>9.1</v>
      </c>
      <c r="I1417" s="2">
        <v>5.6</v>
      </c>
      <c r="J1417" s="2">
        <v>14.7</v>
      </c>
      <c r="N1417" s="2">
        <v>0.0</v>
      </c>
      <c r="R1417" s="2">
        <f t="shared" si="45"/>
        <v>0</v>
      </c>
      <c r="S1417" s="2">
        <f>SUM(R1300:R1417)</f>
        <v>1</v>
      </c>
    </row>
    <row r="1418" ht="15.75" customHeight="1">
      <c r="A1418" s="2">
        <v>1417.0</v>
      </c>
      <c r="B1418" s="2">
        <v>2015.0</v>
      </c>
      <c r="C1418" s="2">
        <v>2.0</v>
      </c>
      <c r="D1418" s="2">
        <v>1.0</v>
      </c>
      <c r="E1418" s="2">
        <v>1.0</v>
      </c>
      <c r="F1418" s="2" t="s">
        <v>16</v>
      </c>
      <c r="G1418" s="2" t="s">
        <v>50</v>
      </c>
      <c r="H1418" s="2">
        <v>7.83</v>
      </c>
      <c r="I1418" s="2">
        <v>7.5</v>
      </c>
      <c r="J1418" s="2">
        <v>15.33</v>
      </c>
    </row>
    <row r="1419" ht="15.75" customHeight="1">
      <c r="A1419" s="2">
        <v>1418.0</v>
      </c>
      <c r="B1419" s="2">
        <v>2015.0</v>
      </c>
      <c r="C1419" s="2">
        <v>2.0</v>
      </c>
      <c r="D1419" s="2">
        <v>1.0</v>
      </c>
      <c r="E1419" s="2">
        <v>1.0</v>
      </c>
      <c r="F1419" s="2" t="s">
        <v>16</v>
      </c>
      <c r="G1419" s="2" t="s">
        <v>54</v>
      </c>
      <c r="H1419" s="2">
        <v>5.73</v>
      </c>
      <c r="I1419" s="2">
        <v>6.0</v>
      </c>
      <c r="J1419" s="2">
        <v>11.73</v>
      </c>
    </row>
    <row r="1420" ht="15.75" customHeight="1">
      <c r="A1420" s="2">
        <v>1419.0</v>
      </c>
      <c r="B1420" s="2">
        <v>2015.0</v>
      </c>
      <c r="C1420" s="2">
        <v>2.0</v>
      </c>
      <c r="D1420" s="2">
        <v>1.0</v>
      </c>
      <c r="E1420" s="2">
        <v>1.0</v>
      </c>
      <c r="F1420" s="2" t="s">
        <v>16</v>
      </c>
      <c r="G1420" s="2" t="s">
        <v>62</v>
      </c>
      <c r="H1420" s="2">
        <v>6.93</v>
      </c>
      <c r="I1420" s="2">
        <v>3.7</v>
      </c>
      <c r="J1420" s="2">
        <v>10.63</v>
      </c>
    </row>
    <row r="1421" ht="15.75" customHeight="1">
      <c r="A1421" s="2">
        <v>1420.0</v>
      </c>
      <c r="B1421" s="2">
        <v>2015.0</v>
      </c>
      <c r="C1421" s="2">
        <v>2.0</v>
      </c>
      <c r="D1421" s="2">
        <v>1.0</v>
      </c>
      <c r="E1421" s="2">
        <v>2.0</v>
      </c>
      <c r="F1421" s="2" t="s">
        <v>16</v>
      </c>
      <c r="G1421" s="2" t="s">
        <v>91</v>
      </c>
      <c r="H1421" s="2">
        <v>7.17</v>
      </c>
      <c r="I1421" s="2">
        <v>7.83</v>
      </c>
      <c r="J1421" s="2">
        <v>15.0</v>
      </c>
    </row>
    <row r="1422" ht="15.75" customHeight="1">
      <c r="A1422" s="2">
        <v>1421.0</v>
      </c>
      <c r="B1422" s="2">
        <v>2015.0</v>
      </c>
      <c r="C1422" s="2">
        <v>2.0</v>
      </c>
      <c r="D1422" s="2">
        <v>1.0</v>
      </c>
      <c r="E1422" s="2">
        <v>2.0</v>
      </c>
      <c r="F1422" s="2" t="s">
        <v>16</v>
      </c>
      <c r="G1422" s="2" t="s">
        <v>42</v>
      </c>
      <c r="H1422" s="2">
        <v>6.5</v>
      </c>
      <c r="I1422" s="2">
        <v>7.83</v>
      </c>
      <c r="J1422" s="2">
        <v>14.33</v>
      </c>
    </row>
    <row r="1423" ht="15.75" customHeight="1">
      <c r="A1423" s="2">
        <v>1422.0</v>
      </c>
      <c r="B1423" s="2">
        <v>2015.0</v>
      </c>
      <c r="C1423" s="2">
        <v>2.0</v>
      </c>
      <c r="D1423" s="2">
        <v>1.0</v>
      </c>
      <c r="E1423" s="2">
        <v>2.0</v>
      </c>
      <c r="F1423" s="2" t="s">
        <v>16</v>
      </c>
      <c r="G1423" s="2" t="s">
        <v>60</v>
      </c>
      <c r="H1423" s="2">
        <v>2.93</v>
      </c>
      <c r="I1423" s="2">
        <v>3.07</v>
      </c>
      <c r="J1423" s="2">
        <v>6.0</v>
      </c>
    </row>
    <row r="1424" ht="15.75" customHeight="1">
      <c r="A1424" s="2">
        <v>1423.0</v>
      </c>
      <c r="B1424" s="2">
        <v>2015.0</v>
      </c>
      <c r="C1424" s="2">
        <v>2.0</v>
      </c>
      <c r="D1424" s="2">
        <v>1.0</v>
      </c>
      <c r="E1424" s="2">
        <v>3.0</v>
      </c>
      <c r="F1424" s="2" t="s">
        <v>16</v>
      </c>
      <c r="G1424" s="2" t="s">
        <v>37</v>
      </c>
      <c r="H1424" s="2">
        <v>8.5</v>
      </c>
      <c r="I1424" s="2">
        <v>8.17</v>
      </c>
      <c r="J1424" s="2">
        <v>16.67</v>
      </c>
    </row>
    <row r="1425" ht="15.75" customHeight="1">
      <c r="A1425" s="2">
        <v>1424.0</v>
      </c>
      <c r="B1425" s="2">
        <v>2015.0</v>
      </c>
      <c r="C1425" s="2">
        <v>2.0</v>
      </c>
      <c r="D1425" s="2">
        <v>1.0</v>
      </c>
      <c r="E1425" s="2">
        <v>3.0</v>
      </c>
      <c r="F1425" s="2" t="s">
        <v>16</v>
      </c>
      <c r="G1425" s="2" t="s">
        <v>38</v>
      </c>
      <c r="H1425" s="2">
        <v>4.33</v>
      </c>
      <c r="I1425" s="2">
        <v>4.73</v>
      </c>
      <c r="J1425" s="2">
        <v>9.06</v>
      </c>
    </row>
    <row r="1426" ht="15.75" customHeight="1">
      <c r="A1426" s="2">
        <v>1425.0</v>
      </c>
      <c r="B1426" s="2">
        <v>2015.0</v>
      </c>
      <c r="C1426" s="2">
        <v>2.0</v>
      </c>
      <c r="D1426" s="2">
        <v>1.0</v>
      </c>
      <c r="E1426" s="2">
        <v>3.0</v>
      </c>
      <c r="F1426" s="2" t="s">
        <v>16</v>
      </c>
      <c r="G1426" s="2" t="s">
        <v>96</v>
      </c>
      <c r="H1426" s="2">
        <v>4.0</v>
      </c>
      <c r="I1426" s="2">
        <v>3.73</v>
      </c>
      <c r="J1426" s="2">
        <v>7.73</v>
      </c>
    </row>
    <row r="1427" ht="15.75" customHeight="1">
      <c r="A1427" s="2">
        <v>1426.0</v>
      </c>
      <c r="B1427" s="2">
        <v>2015.0</v>
      </c>
      <c r="C1427" s="2">
        <v>2.0</v>
      </c>
      <c r="D1427" s="2">
        <v>1.0</v>
      </c>
      <c r="E1427" s="2">
        <v>4.0</v>
      </c>
      <c r="F1427" s="2" t="s">
        <v>16</v>
      </c>
      <c r="G1427" s="2" t="s">
        <v>26</v>
      </c>
      <c r="H1427" s="2">
        <v>7.33</v>
      </c>
      <c r="I1427" s="2">
        <v>8.0</v>
      </c>
      <c r="J1427" s="2">
        <v>15.33</v>
      </c>
    </row>
    <row r="1428" ht="15.75" customHeight="1">
      <c r="A1428" s="2">
        <v>1427.0</v>
      </c>
      <c r="B1428" s="2">
        <v>2015.0</v>
      </c>
      <c r="C1428" s="2">
        <v>2.0</v>
      </c>
      <c r="D1428" s="2">
        <v>1.0</v>
      </c>
      <c r="E1428" s="2">
        <v>4.0</v>
      </c>
      <c r="F1428" s="2" t="s">
        <v>16</v>
      </c>
      <c r="G1428" s="2" t="s">
        <v>17</v>
      </c>
      <c r="H1428" s="2">
        <v>6.5</v>
      </c>
      <c r="I1428" s="2">
        <v>4.97</v>
      </c>
      <c r="J1428" s="2">
        <v>11.47</v>
      </c>
    </row>
    <row r="1429" ht="15.75" customHeight="1">
      <c r="A1429" s="2">
        <v>1428.0</v>
      </c>
      <c r="B1429" s="2">
        <v>2015.0</v>
      </c>
      <c r="C1429" s="2">
        <v>2.0</v>
      </c>
      <c r="D1429" s="2">
        <v>1.0</v>
      </c>
      <c r="E1429" s="2">
        <v>4.0</v>
      </c>
      <c r="F1429" s="2" t="s">
        <v>16</v>
      </c>
      <c r="G1429" s="2" t="s">
        <v>98</v>
      </c>
      <c r="H1429" s="2">
        <v>5.4</v>
      </c>
      <c r="I1429" s="2">
        <v>4.77</v>
      </c>
      <c r="J1429" s="2">
        <v>10.17</v>
      </c>
    </row>
    <row r="1430" ht="15.75" customHeight="1">
      <c r="A1430" s="2">
        <v>1429.0</v>
      </c>
      <c r="B1430" s="2">
        <v>2015.0</v>
      </c>
      <c r="C1430" s="2">
        <v>2.0</v>
      </c>
      <c r="D1430" s="2">
        <v>1.0</v>
      </c>
      <c r="E1430" s="2">
        <v>5.0</v>
      </c>
      <c r="F1430" s="2" t="s">
        <v>16</v>
      </c>
      <c r="G1430" s="2" t="s">
        <v>72</v>
      </c>
      <c r="H1430" s="2">
        <v>8.0</v>
      </c>
      <c r="I1430" s="2">
        <v>5.13</v>
      </c>
      <c r="J1430" s="2">
        <v>13.13</v>
      </c>
    </row>
    <row r="1431" ht="15.75" customHeight="1">
      <c r="A1431" s="2">
        <v>1430.0</v>
      </c>
      <c r="B1431" s="2">
        <v>2015.0</v>
      </c>
      <c r="C1431" s="2">
        <v>2.0</v>
      </c>
      <c r="D1431" s="2">
        <v>1.0</v>
      </c>
      <c r="E1431" s="2">
        <v>5.0</v>
      </c>
      <c r="F1431" s="2" t="s">
        <v>16</v>
      </c>
      <c r="G1431" s="2" t="s">
        <v>41</v>
      </c>
      <c r="H1431" s="2">
        <v>6.87</v>
      </c>
      <c r="I1431" s="2">
        <v>6.23</v>
      </c>
      <c r="J1431" s="2">
        <v>13.1</v>
      </c>
    </row>
    <row r="1432" ht="15.75" customHeight="1">
      <c r="A1432" s="2">
        <v>1431.0</v>
      </c>
      <c r="B1432" s="2">
        <v>2015.0</v>
      </c>
      <c r="C1432" s="2">
        <v>2.0</v>
      </c>
      <c r="D1432" s="2">
        <v>1.0</v>
      </c>
      <c r="E1432" s="2">
        <v>5.0</v>
      </c>
      <c r="F1432" s="2" t="s">
        <v>16</v>
      </c>
      <c r="G1432" s="2" t="s">
        <v>97</v>
      </c>
      <c r="H1432" s="2">
        <v>6.83</v>
      </c>
      <c r="I1432" s="2">
        <v>6.17</v>
      </c>
      <c r="J1432" s="2">
        <v>13.0</v>
      </c>
    </row>
    <row r="1433" ht="15.75" customHeight="1">
      <c r="A1433" s="2">
        <v>1432.0</v>
      </c>
      <c r="B1433" s="2">
        <v>2015.0</v>
      </c>
      <c r="C1433" s="2">
        <v>2.0</v>
      </c>
      <c r="D1433" s="2">
        <v>1.0</v>
      </c>
      <c r="E1433" s="2">
        <v>6.0</v>
      </c>
      <c r="F1433" s="2" t="s">
        <v>16</v>
      </c>
      <c r="G1433" s="2" t="s">
        <v>30</v>
      </c>
      <c r="H1433" s="2">
        <v>6.33</v>
      </c>
      <c r="I1433" s="2">
        <v>6.43</v>
      </c>
      <c r="J1433" s="2">
        <v>12.76</v>
      </c>
    </row>
    <row r="1434" ht="15.75" customHeight="1">
      <c r="A1434" s="2">
        <v>1433.0</v>
      </c>
      <c r="B1434" s="2">
        <v>2015.0</v>
      </c>
      <c r="C1434" s="2">
        <v>2.0</v>
      </c>
      <c r="D1434" s="2">
        <v>1.0</v>
      </c>
      <c r="E1434" s="2">
        <v>6.0</v>
      </c>
      <c r="F1434" s="2" t="s">
        <v>16</v>
      </c>
      <c r="G1434" s="2" t="s">
        <v>44</v>
      </c>
      <c r="H1434" s="2">
        <v>5.6</v>
      </c>
      <c r="I1434" s="2">
        <v>6.23</v>
      </c>
      <c r="J1434" s="2">
        <v>11.83</v>
      </c>
    </row>
    <row r="1435" ht="15.75" customHeight="1">
      <c r="A1435" s="2">
        <v>1434.0</v>
      </c>
      <c r="B1435" s="2">
        <v>2015.0</v>
      </c>
      <c r="C1435" s="2">
        <v>2.0</v>
      </c>
      <c r="D1435" s="2">
        <v>1.0</v>
      </c>
      <c r="E1435" s="2">
        <v>6.0</v>
      </c>
      <c r="F1435" s="2" t="s">
        <v>16</v>
      </c>
      <c r="G1435" s="2" t="s">
        <v>101</v>
      </c>
      <c r="H1435" s="2">
        <v>4.33</v>
      </c>
      <c r="I1435" s="2">
        <v>3.9</v>
      </c>
      <c r="J1435" s="2">
        <v>8.23</v>
      </c>
    </row>
    <row r="1436" ht="15.75" customHeight="1">
      <c r="A1436" s="2">
        <v>1435.0</v>
      </c>
      <c r="B1436" s="2">
        <v>2015.0</v>
      </c>
      <c r="C1436" s="2">
        <v>2.0</v>
      </c>
      <c r="D1436" s="2">
        <v>1.0</v>
      </c>
      <c r="E1436" s="2">
        <v>7.0</v>
      </c>
      <c r="F1436" s="2" t="s">
        <v>16</v>
      </c>
      <c r="G1436" s="2" t="s">
        <v>28</v>
      </c>
      <c r="H1436" s="2">
        <v>7.9</v>
      </c>
      <c r="I1436" s="2">
        <v>6.43</v>
      </c>
      <c r="J1436" s="2">
        <v>14.33</v>
      </c>
    </row>
    <row r="1437" ht="15.75" customHeight="1">
      <c r="A1437" s="2">
        <v>1436.0</v>
      </c>
      <c r="B1437" s="2">
        <v>2015.0</v>
      </c>
      <c r="C1437" s="2">
        <v>2.0</v>
      </c>
      <c r="D1437" s="2">
        <v>1.0</v>
      </c>
      <c r="E1437" s="2">
        <v>7.0</v>
      </c>
      <c r="F1437" s="2" t="s">
        <v>16</v>
      </c>
      <c r="G1437" s="2" t="s">
        <v>25</v>
      </c>
      <c r="H1437" s="2">
        <v>6.17</v>
      </c>
      <c r="I1437" s="2">
        <v>7.27</v>
      </c>
      <c r="J1437" s="2">
        <v>13.44</v>
      </c>
    </row>
    <row r="1438" ht="15.75" customHeight="1">
      <c r="A1438" s="2">
        <v>1437.0</v>
      </c>
      <c r="B1438" s="2">
        <v>2015.0</v>
      </c>
      <c r="C1438" s="2">
        <v>2.0</v>
      </c>
      <c r="D1438" s="2">
        <v>1.0</v>
      </c>
      <c r="E1438" s="2">
        <v>7.0</v>
      </c>
      <c r="F1438" s="2" t="s">
        <v>16</v>
      </c>
      <c r="G1438" s="2" t="s">
        <v>47</v>
      </c>
      <c r="H1438" s="2">
        <v>4.67</v>
      </c>
      <c r="I1438" s="2">
        <v>7.53</v>
      </c>
      <c r="J1438" s="2">
        <v>12.2</v>
      </c>
    </row>
    <row r="1439" ht="15.75" customHeight="1">
      <c r="A1439" s="2">
        <v>1438.0</v>
      </c>
      <c r="B1439" s="2">
        <v>2015.0</v>
      </c>
      <c r="C1439" s="2">
        <v>2.0</v>
      </c>
      <c r="D1439" s="2">
        <v>1.0</v>
      </c>
      <c r="E1439" s="2">
        <v>8.0</v>
      </c>
      <c r="F1439" s="2" t="s">
        <v>16</v>
      </c>
      <c r="G1439" s="2" t="s">
        <v>56</v>
      </c>
      <c r="H1439" s="2">
        <v>4.83</v>
      </c>
      <c r="I1439" s="2">
        <v>6.67</v>
      </c>
      <c r="J1439" s="2">
        <v>11.5</v>
      </c>
    </row>
    <row r="1440" ht="15.75" customHeight="1">
      <c r="A1440" s="2">
        <v>1439.0</v>
      </c>
      <c r="B1440" s="2">
        <v>2015.0</v>
      </c>
      <c r="C1440" s="2">
        <v>2.0</v>
      </c>
      <c r="D1440" s="2">
        <v>1.0</v>
      </c>
      <c r="E1440" s="2">
        <v>8.0</v>
      </c>
      <c r="F1440" s="2" t="s">
        <v>16</v>
      </c>
      <c r="G1440" s="2" t="s">
        <v>27</v>
      </c>
      <c r="H1440" s="2">
        <v>7.33</v>
      </c>
      <c r="I1440" s="2">
        <v>2.17</v>
      </c>
      <c r="J1440" s="2">
        <v>9.5</v>
      </c>
    </row>
    <row r="1441" ht="15.75" customHeight="1">
      <c r="A1441" s="2">
        <v>1440.0</v>
      </c>
      <c r="B1441" s="2">
        <v>2015.0</v>
      </c>
      <c r="C1441" s="2">
        <v>2.0</v>
      </c>
      <c r="D1441" s="2">
        <v>1.0</v>
      </c>
      <c r="E1441" s="2">
        <v>8.0</v>
      </c>
      <c r="F1441" s="2" t="s">
        <v>16</v>
      </c>
      <c r="G1441" s="2" t="s">
        <v>70</v>
      </c>
      <c r="H1441" s="2">
        <v>5.33</v>
      </c>
      <c r="I1441" s="2">
        <v>0.87</v>
      </c>
      <c r="J1441" s="2">
        <v>6.2</v>
      </c>
    </row>
    <row r="1442" ht="15.75" customHeight="1">
      <c r="A1442" s="2">
        <v>1441.0</v>
      </c>
      <c r="B1442" s="2">
        <v>2015.0</v>
      </c>
      <c r="C1442" s="2">
        <v>2.0</v>
      </c>
      <c r="D1442" s="2">
        <v>1.0</v>
      </c>
      <c r="E1442" s="2">
        <v>9.0</v>
      </c>
      <c r="F1442" s="2" t="s">
        <v>16</v>
      </c>
      <c r="G1442" s="2" t="s">
        <v>39</v>
      </c>
      <c r="H1442" s="2">
        <v>6.0</v>
      </c>
      <c r="I1442" s="2">
        <v>6.33</v>
      </c>
      <c r="J1442" s="2">
        <v>12.33</v>
      </c>
    </row>
    <row r="1443" ht="15.75" customHeight="1">
      <c r="A1443" s="2">
        <v>1442.0</v>
      </c>
      <c r="B1443" s="2">
        <v>2015.0</v>
      </c>
      <c r="C1443" s="2">
        <v>2.0</v>
      </c>
      <c r="D1443" s="2">
        <v>1.0</v>
      </c>
      <c r="E1443" s="2">
        <v>9.0</v>
      </c>
      <c r="F1443" s="2" t="s">
        <v>16</v>
      </c>
      <c r="G1443" s="2" t="s">
        <v>99</v>
      </c>
      <c r="H1443" s="2">
        <v>4.67</v>
      </c>
      <c r="I1443" s="2">
        <v>4.07</v>
      </c>
      <c r="J1443" s="2">
        <v>8.74</v>
      </c>
    </row>
    <row r="1444" ht="15.75" customHeight="1">
      <c r="A1444" s="2">
        <v>1443.0</v>
      </c>
      <c r="B1444" s="2">
        <v>2015.0</v>
      </c>
      <c r="C1444" s="2">
        <v>2.0</v>
      </c>
      <c r="D1444" s="2">
        <v>1.0</v>
      </c>
      <c r="E1444" s="2">
        <v>9.0</v>
      </c>
      <c r="F1444" s="2" t="s">
        <v>16</v>
      </c>
      <c r="G1444" s="2" t="s">
        <v>55</v>
      </c>
      <c r="H1444" s="2">
        <v>0.57</v>
      </c>
      <c r="I1444" s="2">
        <v>7.1</v>
      </c>
      <c r="J1444" s="2">
        <v>7.67</v>
      </c>
    </row>
    <row r="1445" ht="15.75" customHeight="1">
      <c r="A1445" s="2">
        <v>1444.0</v>
      </c>
      <c r="B1445" s="2">
        <v>2015.0</v>
      </c>
      <c r="C1445" s="2">
        <v>2.0</v>
      </c>
      <c r="D1445" s="2">
        <v>1.0</v>
      </c>
      <c r="E1445" s="2">
        <v>10.0</v>
      </c>
      <c r="F1445" s="2" t="s">
        <v>16</v>
      </c>
      <c r="G1445" s="2" t="s">
        <v>45</v>
      </c>
      <c r="H1445" s="2">
        <v>7.9</v>
      </c>
      <c r="I1445" s="2">
        <v>6.9</v>
      </c>
      <c r="J1445" s="2">
        <v>14.8</v>
      </c>
    </row>
    <row r="1446" ht="15.75" customHeight="1">
      <c r="A1446" s="2">
        <v>1445.0</v>
      </c>
      <c r="B1446" s="2">
        <v>2015.0</v>
      </c>
      <c r="C1446" s="2">
        <v>2.0</v>
      </c>
      <c r="D1446" s="2">
        <v>1.0</v>
      </c>
      <c r="E1446" s="2">
        <v>10.0</v>
      </c>
      <c r="F1446" s="2" t="s">
        <v>16</v>
      </c>
      <c r="G1446" s="2" t="s">
        <v>59</v>
      </c>
      <c r="H1446" s="2">
        <v>7.17</v>
      </c>
      <c r="I1446" s="2">
        <v>6.6</v>
      </c>
      <c r="J1446" s="2">
        <v>13.77</v>
      </c>
    </row>
    <row r="1447" ht="15.75" customHeight="1">
      <c r="A1447" s="2">
        <v>1446.0</v>
      </c>
      <c r="B1447" s="2">
        <v>2015.0</v>
      </c>
      <c r="C1447" s="2">
        <v>2.0</v>
      </c>
      <c r="D1447" s="2">
        <v>1.0</v>
      </c>
      <c r="E1447" s="2">
        <v>10.0</v>
      </c>
      <c r="F1447" s="2" t="s">
        <v>16</v>
      </c>
      <c r="G1447" s="2" t="s">
        <v>29</v>
      </c>
      <c r="H1447" s="2">
        <v>6.17</v>
      </c>
      <c r="I1447" s="2">
        <v>3.77</v>
      </c>
      <c r="J1447" s="2">
        <v>9.94</v>
      </c>
    </row>
    <row r="1448" ht="15.75" customHeight="1">
      <c r="A1448" s="2">
        <v>1447.0</v>
      </c>
      <c r="B1448" s="2">
        <v>2015.0</v>
      </c>
      <c r="C1448" s="2">
        <v>2.0</v>
      </c>
      <c r="D1448" s="2">
        <v>1.0</v>
      </c>
      <c r="E1448" s="2">
        <v>11.0</v>
      </c>
      <c r="F1448" s="2" t="s">
        <v>16</v>
      </c>
      <c r="G1448" s="2" t="s">
        <v>57</v>
      </c>
      <c r="H1448" s="2">
        <v>5.0</v>
      </c>
      <c r="I1448" s="2">
        <v>8.9</v>
      </c>
      <c r="J1448" s="2">
        <v>13.9</v>
      </c>
    </row>
    <row r="1449" ht="15.75" customHeight="1">
      <c r="A1449" s="2">
        <v>1448.0</v>
      </c>
      <c r="B1449" s="2">
        <v>2015.0</v>
      </c>
      <c r="C1449" s="2">
        <v>2.0</v>
      </c>
      <c r="D1449" s="2">
        <v>1.0</v>
      </c>
      <c r="E1449" s="2">
        <v>11.0</v>
      </c>
      <c r="F1449" s="2" t="s">
        <v>16</v>
      </c>
      <c r="G1449" s="2" t="s">
        <v>35</v>
      </c>
      <c r="H1449" s="2">
        <v>6.5</v>
      </c>
      <c r="I1449" s="2">
        <v>5.13</v>
      </c>
      <c r="J1449" s="2">
        <v>11.63</v>
      </c>
    </row>
    <row r="1450" ht="15.75" customHeight="1">
      <c r="A1450" s="2">
        <v>1449.0</v>
      </c>
      <c r="B1450" s="2">
        <v>2015.0</v>
      </c>
      <c r="C1450" s="2">
        <v>2.0</v>
      </c>
      <c r="D1450" s="2">
        <v>1.0</v>
      </c>
      <c r="E1450" s="2">
        <v>11.0</v>
      </c>
      <c r="F1450" s="2" t="s">
        <v>16</v>
      </c>
      <c r="G1450" s="2" t="s">
        <v>33</v>
      </c>
      <c r="H1450" s="2">
        <v>4.83</v>
      </c>
      <c r="I1450" s="2">
        <v>5.03</v>
      </c>
      <c r="J1450" s="2">
        <v>9.86</v>
      </c>
    </row>
    <row r="1451" ht="15.75" customHeight="1">
      <c r="A1451" s="2">
        <v>1450.0</v>
      </c>
      <c r="B1451" s="2">
        <v>2015.0</v>
      </c>
      <c r="C1451" s="2">
        <v>2.0</v>
      </c>
      <c r="D1451" s="2">
        <v>1.0</v>
      </c>
      <c r="E1451" s="2">
        <v>12.0</v>
      </c>
      <c r="F1451" s="2" t="s">
        <v>16</v>
      </c>
      <c r="G1451" s="2" t="s">
        <v>31</v>
      </c>
      <c r="H1451" s="2">
        <v>6.6</v>
      </c>
      <c r="I1451" s="2">
        <v>7.87</v>
      </c>
      <c r="J1451" s="2">
        <v>14.47</v>
      </c>
    </row>
    <row r="1452" ht="15.75" customHeight="1">
      <c r="A1452" s="2">
        <v>1451.0</v>
      </c>
      <c r="B1452" s="2">
        <v>2015.0</v>
      </c>
      <c r="C1452" s="2">
        <v>2.0</v>
      </c>
      <c r="D1452" s="2">
        <v>1.0</v>
      </c>
      <c r="E1452" s="2">
        <v>12.0</v>
      </c>
      <c r="F1452" s="2" t="s">
        <v>16</v>
      </c>
      <c r="G1452" s="2" t="s">
        <v>32</v>
      </c>
      <c r="H1452" s="2">
        <v>7.67</v>
      </c>
      <c r="I1452" s="2">
        <v>6.7</v>
      </c>
      <c r="J1452" s="2">
        <v>14.37</v>
      </c>
    </row>
    <row r="1453" ht="15.75" customHeight="1">
      <c r="A1453" s="2">
        <v>1452.0</v>
      </c>
      <c r="B1453" s="2">
        <v>2015.0</v>
      </c>
      <c r="C1453" s="2">
        <v>2.0</v>
      </c>
      <c r="D1453" s="2">
        <v>1.0</v>
      </c>
      <c r="E1453" s="2">
        <v>12.0</v>
      </c>
      <c r="F1453" s="2" t="s">
        <v>16</v>
      </c>
      <c r="G1453" s="2" t="s">
        <v>34</v>
      </c>
      <c r="H1453" s="2">
        <v>5.67</v>
      </c>
      <c r="I1453" s="2">
        <v>2.9</v>
      </c>
      <c r="J1453" s="2">
        <v>8.57</v>
      </c>
    </row>
    <row r="1454" ht="15.75" customHeight="1">
      <c r="A1454" s="2">
        <v>1453.0</v>
      </c>
      <c r="B1454" s="2">
        <v>2015.0</v>
      </c>
      <c r="C1454" s="2">
        <v>2.0</v>
      </c>
      <c r="D1454" s="2">
        <v>2.0</v>
      </c>
      <c r="E1454" s="2">
        <v>1.0</v>
      </c>
      <c r="F1454" s="2" t="s">
        <v>16</v>
      </c>
      <c r="G1454" s="2" t="s">
        <v>41</v>
      </c>
      <c r="H1454" s="2">
        <v>5.0</v>
      </c>
      <c r="I1454" s="2">
        <v>6.0</v>
      </c>
      <c r="J1454" s="2">
        <v>11.0</v>
      </c>
    </row>
    <row r="1455" ht="15.75" customHeight="1">
      <c r="A1455" s="2">
        <v>1454.0</v>
      </c>
      <c r="B1455" s="2">
        <v>2015.0</v>
      </c>
      <c r="C1455" s="2">
        <v>2.0</v>
      </c>
      <c r="D1455" s="2">
        <v>2.0</v>
      </c>
      <c r="E1455" s="2">
        <v>1.0</v>
      </c>
      <c r="F1455" s="2" t="s">
        <v>16</v>
      </c>
      <c r="G1455" s="2" t="s">
        <v>101</v>
      </c>
      <c r="H1455" s="2">
        <v>3.17</v>
      </c>
      <c r="I1455" s="2">
        <v>5.67</v>
      </c>
      <c r="J1455" s="2">
        <v>8.84</v>
      </c>
    </row>
    <row r="1456" ht="15.75" customHeight="1">
      <c r="A1456" s="2">
        <v>1455.0</v>
      </c>
      <c r="B1456" s="2">
        <v>2015.0</v>
      </c>
      <c r="C1456" s="2">
        <v>2.0</v>
      </c>
      <c r="D1456" s="2">
        <v>2.0</v>
      </c>
      <c r="E1456" s="2">
        <v>2.0</v>
      </c>
      <c r="F1456" s="2" t="s">
        <v>16</v>
      </c>
      <c r="G1456" s="2" t="s">
        <v>42</v>
      </c>
      <c r="H1456" s="2">
        <v>7.6</v>
      </c>
      <c r="I1456" s="2">
        <v>8.67</v>
      </c>
      <c r="J1456" s="2">
        <v>16.27</v>
      </c>
    </row>
    <row r="1457" ht="15.75" customHeight="1">
      <c r="A1457" s="2">
        <v>1456.0</v>
      </c>
      <c r="B1457" s="2">
        <v>2015.0</v>
      </c>
      <c r="C1457" s="2">
        <v>2.0</v>
      </c>
      <c r="D1457" s="2">
        <v>2.0</v>
      </c>
      <c r="E1457" s="2">
        <v>2.0</v>
      </c>
      <c r="F1457" s="2" t="s">
        <v>16</v>
      </c>
      <c r="G1457" s="2" t="s">
        <v>98</v>
      </c>
      <c r="H1457" s="2">
        <v>7.67</v>
      </c>
      <c r="I1457" s="2">
        <v>7.87</v>
      </c>
      <c r="J1457" s="2">
        <v>15.54</v>
      </c>
    </row>
    <row r="1458" ht="15.75" customHeight="1">
      <c r="A1458" s="2">
        <v>1457.0</v>
      </c>
      <c r="B1458" s="2">
        <v>2015.0</v>
      </c>
      <c r="C1458" s="2">
        <v>2.0</v>
      </c>
      <c r="D1458" s="2">
        <v>2.0</v>
      </c>
      <c r="E1458" s="2">
        <v>3.0</v>
      </c>
      <c r="F1458" s="2" t="s">
        <v>16</v>
      </c>
      <c r="G1458" s="2" t="s">
        <v>62</v>
      </c>
      <c r="H1458" s="2">
        <v>7.77</v>
      </c>
      <c r="I1458" s="2">
        <v>9.5</v>
      </c>
      <c r="J1458" s="2">
        <v>17.27</v>
      </c>
    </row>
    <row r="1459" ht="15.75" customHeight="1">
      <c r="A1459" s="2">
        <v>1458.0</v>
      </c>
      <c r="B1459" s="2">
        <v>2015.0</v>
      </c>
      <c r="C1459" s="2">
        <v>2.0</v>
      </c>
      <c r="D1459" s="2">
        <v>2.0</v>
      </c>
      <c r="E1459" s="2">
        <v>3.0</v>
      </c>
      <c r="F1459" s="2" t="s">
        <v>16</v>
      </c>
      <c r="G1459" s="2" t="s">
        <v>96</v>
      </c>
      <c r="H1459" s="2">
        <v>8.0</v>
      </c>
      <c r="I1459" s="2">
        <v>7.27</v>
      </c>
      <c r="J1459" s="2">
        <v>15.27</v>
      </c>
    </row>
    <row r="1460" ht="15.75" customHeight="1">
      <c r="A1460" s="2">
        <v>1459.0</v>
      </c>
      <c r="B1460" s="2">
        <v>2015.0</v>
      </c>
      <c r="C1460" s="2">
        <v>2.0</v>
      </c>
      <c r="D1460" s="2">
        <v>2.0</v>
      </c>
      <c r="E1460" s="2">
        <v>4.0</v>
      </c>
      <c r="F1460" s="2" t="s">
        <v>16</v>
      </c>
      <c r="G1460" s="2" t="s">
        <v>25</v>
      </c>
      <c r="H1460" s="2">
        <v>6.83</v>
      </c>
      <c r="I1460" s="2">
        <v>7.83</v>
      </c>
      <c r="J1460" s="2">
        <v>14.66</v>
      </c>
    </row>
    <row r="1461" ht="15.75" customHeight="1">
      <c r="A1461" s="2">
        <v>1460.0</v>
      </c>
      <c r="B1461" s="2">
        <v>2015.0</v>
      </c>
      <c r="C1461" s="2">
        <v>2.0</v>
      </c>
      <c r="D1461" s="2">
        <v>2.0</v>
      </c>
      <c r="E1461" s="2">
        <v>4.0</v>
      </c>
      <c r="F1461" s="2" t="s">
        <v>16</v>
      </c>
      <c r="G1461" s="2" t="s">
        <v>27</v>
      </c>
      <c r="H1461" s="2">
        <v>3.23</v>
      </c>
      <c r="I1461" s="2">
        <v>2.17</v>
      </c>
      <c r="J1461" s="2">
        <v>5.4</v>
      </c>
    </row>
    <row r="1462" ht="15.75" customHeight="1">
      <c r="A1462" s="2">
        <v>1461.0</v>
      </c>
      <c r="B1462" s="2">
        <v>2015.0</v>
      </c>
      <c r="C1462" s="2">
        <v>2.0</v>
      </c>
      <c r="D1462" s="2">
        <v>2.0</v>
      </c>
      <c r="E1462" s="2">
        <v>5.0</v>
      </c>
      <c r="F1462" s="2" t="s">
        <v>16</v>
      </c>
      <c r="G1462" s="2" t="s">
        <v>33</v>
      </c>
      <c r="H1462" s="2">
        <v>9.17</v>
      </c>
      <c r="I1462" s="2">
        <v>7.93</v>
      </c>
      <c r="J1462" s="2">
        <v>17.1</v>
      </c>
    </row>
    <row r="1463" ht="15.75" customHeight="1">
      <c r="A1463" s="2">
        <v>1462.0</v>
      </c>
      <c r="B1463" s="2">
        <v>2015.0</v>
      </c>
      <c r="C1463" s="2">
        <v>2.0</v>
      </c>
      <c r="D1463" s="2">
        <v>2.0</v>
      </c>
      <c r="E1463" s="2">
        <v>5.0</v>
      </c>
      <c r="F1463" s="2" t="s">
        <v>16</v>
      </c>
      <c r="G1463" s="2" t="s">
        <v>70</v>
      </c>
      <c r="H1463" s="2">
        <v>6.83</v>
      </c>
      <c r="I1463" s="2">
        <v>8.27</v>
      </c>
      <c r="J1463" s="2">
        <v>15.1</v>
      </c>
    </row>
    <row r="1464" ht="15.75" customHeight="1">
      <c r="A1464" s="2">
        <v>1463.0</v>
      </c>
      <c r="B1464" s="2">
        <v>2015.0</v>
      </c>
      <c r="C1464" s="2">
        <v>2.0</v>
      </c>
      <c r="D1464" s="2">
        <v>2.0</v>
      </c>
      <c r="E1464" s="2">
        <v>6.0</v>
      </c>
      <c r="F1464" s="2" t="s">
        <v>16</v>
      </c>
      <c r="G1464" s="2" t="s">
        <v>32</v>
      </c>
      <c r="H1464" s="2">
        <v>4.83</v>
      </c>
      <c r="I1464" s="2">
        <v>6.17</v>
      </c>
      <c r="J1464" s="2">
        <v>11.0</v>
      </c>
    </row>
    <row r="1465" ht="15.75" customHeight="1">
      <c r="A1465" s="2">
        <v>1464.0</v>
      </c>
      <c r="B1465" s="2">
        <v>2015.0</v>
      </c>
      <c r="C1465" s="2">
        <v>2.0</v>
      </c>
      <c r="D1465" s="2">
        <v>2.0</v>
      </c>
      <c r="E1465" s="2">
        <v>6.0</v>
      </c>
      <c r="F1465" s="2" t="s">
        <v>16</v>
      </c>
      <c r="G1465" s="2" t="s">
        <v>99</v>
      </c>
      <c r="H1465" s="2">
        <v>4.03</v>
      </c>
      <c r="I1465" s="2">
        <v>4.07</v>
      </c>
      <c r="J1465" s="2">
        <v>8.1</v>
      </c>
    </row>
    <row r="1466" ht="15.75" customHeight="1">
      <c r="A1466" s="2">
        <v>1465.0</v>
      </c>
      <c r="B1466" s="2">
        <v>2015.0</v>
      </c>
      <c r="C1466" s="2">
        <v>2.0</v>
      </c>
      <c r="D1466" s="2">
        <v>2.0</v>
      </c>
      <c r="E1466" s="2">
        <v>7.0</v>
      </c>
      <c r="F1466" s="2" t="s">
        <v>16</v>
      </c>
      <c r="G1466" s="2" t="s">
        <v>29</v>
      </c>
      <c r="H1466" s="2">
        <v>8.67</v>
      </c>
      <c r="I1466" s="2">
        <v>7.5</v>
      </c>
      <c r="J1466" s="2">
        <v>16.17</v>
      </c>
    </row>
    <row r="1467" ht="15.75" customHeight="1">
      <c r="A1467" s="2">
        <v>1466.0</v>
      </c>
      <c r="B1467" s="2">
        <v>2015.0</v>
      </c>
      <c r="C1467" s="2">
        <v>2.0</v>
      </c>
      <c r="D1467" s="2">
        <v>2.0</v>
      </c>
      <c r="E1467" s="2">
        <v>7.0</v>
      </c>
      <c r="F1467" s="2" t="s">
        <v>16</v>
      </c>
      <c r="G1467" s="2" t="s">
        <v>59</v>
      </c>
      <c r="H1467" s="2">
        <v>8.17</v>
      </c>
      <c r="I1467" s="2">
        <v>7.83</v>
      </c>
      <c r="J1467" s="2">
        <v>16.0</v>
      </c>
    </row>
    <row r="1468" ht="15.75" customHeight="1">
      <c r="A1468" s="2">
        <v>1467.0</v>
      </c>
      <c r="B1468" s="2">
        <v>2015.0</v>
      </c>
      <c r="C1468" s="2">
        <v>2.0</v>
      </c>
      <c r="D1468" s="2">
        <v>2.0</v>
      </c>
      <c r="E1468" s="2">
        <v>8.0</v>
      </c>
      <c r="F1468" s="2" t="s">
        <v>16</v>
      </c>
      <c r="G1468" s="2" t="s">
        <v>35</v>
      </c>
      <c r="H1468" s="2">
        <v>6.33</v>
      </c>
      <c r="I1468" s="2">
        <v>6.0</v>
      </c>
      <c r="J1468" s="2">
        <v>12.33</v>
      </c>
    </row>
    <row r="1469" ht="15.75" customHeight="1">
      <c r="A1469" s="2">
        <v>1468.0</v>
      </c>
      <c r="B1469" s="2">
        <v>2015.0</v>
      </c>
      <c r="C1469" s="2">
        <v>2.0</v>
      </c>
      <c r="D1469" s="2">
        <v>2.0</v>
      </c>
      <c r="E1469" s="2">
        <v>8.0</v>
      </c>
      <c r="F1469" s="2" t="s">
        <v>16</v>
      </c>
      <c r="G1469" s="2" t="s">
        <v>55</v>
      </c>
      <c r="H1469" s="2">
        <v>5.0</v>
      </c>
      <c r="I1469" s="2">
        <v>5.17</v>
      </c>
      <c r="J1469" s="2">
        <v>10.17</v>
      </c>
    </row>
    <row r="1470" ht="15.75" customHeight="1">
      <c r="A1470" s="2">
        <v>1469.0</v>
      </c>
      <c r="B1470" s="2">
        <v>2015.0</v>
      </c>
      <c r="C1470" s="2">
        <v>2.0</v>
      </c>
      <c r="D1470" s="2">
        <v>2.0</v>
      </c>
      <c r="E1470" s="2">
        <v>9.0</v>
      </c>
      <c r="F1470" s="2" t="s">
        <v>16</v>
      </c>
      <c r="G1470" s="2" t="s">
        <v>34</v>
      </c>
      <c r="H1470" s="2">
        <v>6.0</v>
      </c>
      <c r="I1470" s="2">
        <v>8.67</v>
      </c>
      <c r="J1470" s="2">
        <v>14.67</v>
      </c>
    </row>
    <row r="1471" ht="15.75" customHeight="1">
      <c r="A1471" s="2">
        <v>1470.0</v>
      </c>
      <c r="B1471" s="2">
        <v>2015.0</v>
      </c>
      <c r="C1471" s="2">
        <v>2.0</v>
      </c>
      <c r="D1471" s="2">
        <v>2.0</v>
      </c>
      <c r="E1471" s="2">
        <v>9.0</v>
      </c>
      <c r="F1471" s="2" t="s">
        <v>16</v>
      </c>
      <c r="G1471" s="2" t="s">
        <v>47</v>
      </c>
      <c r="H1471" s="2">
        <v>3.83</v>
      </c>
      <c r="I1471" s="2">
        <v>4.83</v>
      </c>
      <c r="J1471" s="2">
        <v>8.66</v>
      </c>
    </row>
    <row r="1472" ht="15.75" customHeight="1">
      <c r="A1472" s="2">
        <v>1471.0</v>
      </c>
      <c r="B1472" s="2">
        <v>2015.0</v>
      </c>
      <c r="C1472" s="2">
        <v>2.0</v>
      </c>
      <c r="D1472" s="2">
        <v>2.0</v>
      </c>
      <c r="E1472" s="2">
        <v>10.0</v>
      </c>
      <c r="F1472" s="2" t="s">
        <v>16</v>
      </c>
      <c r="G1472" s="2" t="s">
        <v>44</v>
      </c>
      <c r="H1472" s="2">
        <v>7.67</v>
      </c>
      <c r="I1472" s="2">
        <v>6.93</v>
      </c>
      <c r="J1472" s="2">
        <v>14.6</v>
      </c>
    </row>
    <row r="1473" ht="15.75" customHeight="1">
      <c r="A1473" s="2">
        <v>1472.0</v>
      </c>
      <c r="B1473" s="2">
        <v>2015.0</v>
      </c>
      <c r="C1473" s="2">
        <v>2.0</v>
      </c>
      <c r="D1473" s="2">
        <v>2.0</v>
      </c>
      <c r="E1473" s="2">
        <v>10.0</v>
      </c>
      <c r="F1473" s="2" t="s">
        <v>16</v>
      </c>
      <c r="G1473" s="2" t="s">
        <v>54</v>
      </c>
      <c r="H1473" s="2">
        <v>5.67</v>
      </c>
      <c r="I1473" s="2">
        <v>6.17</v>
      </c>
      <c r="J1473" s="2">
        <v>11.84</v>
      </c>
    </row>
    <row r="1474" ht="15.75" customHeight="1">
      <c r="A1474" s="2">
        <v>1473.0</v>
      </c>
      <c r="B1474" s="2">
        <v>2015.0</v>
      </c>
      <c r="C1474" s="2">
        <v>2.0</v>
      </c>
      <c r="D1474" s="2">
        <v>2.0</v>
      </c>
      <c r="E1474" s="2">
        <v>11.0</v>
      </c>
      <c r="F1474" s="2" t="s">
        <v>16</v>
      </c>
      <c r="G1474" s="2" t="s">
        <v>97</v>
      </c>
      <c r="H1474" s="2">
        <v>6.0</v>
      </c>
      <c r="I1474" s="2">
        <v>6.43</v>
      </c>
      <c r="J1474" s="2">
        <v>12.43</v>
      </c>
    </row>
    <row r="1475" ht="15.75" customHeight="1">
      <c r="A1475" s="2">
        <v>1474.0</v>
      </c>
      <c r="B1475" s="2">
        <v>2015.0</v>
      </c>
      <c r="C1475" s="2">
        <v>2.0</v>
      </c>
      <c r="D1475" s="2">
        <v>2.0</v>
      </c>
      <c r="E1475" s="2">
        <v>11.0</v>
      </c>
      <c r="F1475" s="2" t="s">
        <v>16</v>
      </c>
      <c r="G1475" s="2" t="s">
        <v>60</v>
      </c>
      <c r="H1475" s="2">
        <v>5.97</v>
      </c>
      <c r="I1475" s="2">
        <v>5.83</v>
      </c>
      <c r="J1475" s="2">
        <v>11.8</v>
      </c>
    </row>
    <row r="1476" ht="15.75" customHeight="1">
      <c r="A1476" s="2">
        <v>1475.0</v>
      </c>
      <c r="B1476" s="2">
        <v>2015.0</v>
      </c>
      <c r="C1476" s="2">
        <v>2.0</v>
      </c>
      <c r="D1476" s="2">
        <v>2.0</v>
      </c>
      <c r="E1476" s="2">
        <v>12.0</v>
      </c>
      <c r="F1476" s="2" t="s">
        <v>16</v>
      </c>
      <c r="G1476" s="2" t="s">
        <v>38</v>
      </c>
      <c r="H1476" s="2">
        <v>8.67</v>
      </c>
      <c r="I1476" s="2">
        <v>8.57</v>
      </c>
      <c r="J1476" s="2">
        <v>17.24</v>
      </c>
    </row>
    <row r="1477" ht="15.75" customHeight="1">
      <c r="A1477" s="2">
        <v>1476.0</v>
      </c>
      <c r="B1477" s="2">
        <v>2015.0</v>
      </c>
      <c r="C1477" s="2">
        <v>2.0</v>
      </c>
      <c r="D1477" s="2">
        <v>2.0</v>
      </c>
      <c r="E1477" s="2">
        <v>12.0</v>
      </c>
      <c r="F1477" s="2" t="s">
        <v>16</v>
      </c>
      <c r="G1477" s="2" t="s">
        <v>17</v>
      </c>
      <c r="H1477" s="2">
        <v>5.17</v>
      </c>
      <c r="I1477" s="2">
        <v>5.93</v>
      </c>
      <c r="J1477" s="2">
        <v>11.1</v>
      </c>
    </row>
    <row r="1478" ht="15.75" customHeight="1">
      <c r="A1478" s="2">
        <v>1477.0</v>
      </c>
      <c r="B1478" s="2">
        <v>2015.0</v>
      </c>
      <c r="C1478" s="2">
        <v>2.0</v>
      </c>
      <c r="D1478" s="2">
        <v>3.0</v>
      </c>
      <c r="E1478" s="2">
        <v>1.0</v>
      </c>
      <c r="F1478" s="2" t="s">
        <v>16</v>
      </c>
      <c r="G1478" s="2" t="s">
        <v>37</v>
      </c>
      <c r="H1478" s="2">
        <v>9.5</v>
      </c>
      <c r="I1478" s="2">
        <v>7.4</v>
      </c>
      <c r="J1478" s="2">
        <v>16.9</v>
      </c>
    </row>
    <row r="1479" ht="15.75" customHeight="1">
      <c r="A1479" s="2">
        <v>1478.0</v>
      </c>
      <c r="B1479" s="2">
        <v>2015.0</v>
      </c>
      <c r="C1479" s="2">
        <v>2.0</v>
      </c>
      <c r="D1479" s="2">
        <v>3.0</v>
      </c>
      <c r="E1479" s="2">
        <v>1.0</v>
      </c>
      <c r="F1479" s="2" t="s">
        <v>16</v>
      </c>
      <c r="G1479" s="2" t="s">
        <v>25</v>
      </c>
      <c r="H1479" s="2">
        <v>6.5</v>
      </c>
      <c r="I1479" s="2">
        <v>7.83</v>
      </c>
      <c r="J1479" s="2">
        <v>14.33</v>
      </c>
    </row>
    <row r="1480" ht="15.75" customHeight="1">
      <c r="A1480" s="2">
        <v>1479.0</v>
      </c>
      <c r="B1480" s="2">
        <v>2015.0</v>
      </c>
      <c r="C1480" s="2">
        <v>2.0</v>
      </c>
      <c r="D1480" s="2">
        <v>3.0</v>
      </c>
      <c r="E1480" s="2">
        <v>2.0</v>
      </c>
      <c r="F1480" s="2" t="s">
        <v>16</v>
      </c>
      <c r="G1480" s="2" t="s">
        <v>45</v>
      </c>
      <c r="H1480" s="2">
        <v>7.83</v>
      </c>
      <c r="I1480" s="2">
        <v>7.1</v>
      </c>
      <c r="J1480" s="2">
        <v>14.93</v>
      </c>
    </row>
    <row r="1481" ht="15.75" customHeight="1">
      <c r="A1481" s="2">
        <v>1480.0</v>
      </c>
      <c r="B1481" s="2">
        <v>2015.0</v>
      </c>
      <c r="C1481" s="2">
        <v>2.0</v>
      </c>
      <c r="D1481" s="2">
        <v>3.0</v>
      </c>
      <c r="E1481" s="2">
        <v>2.0</v>
      </c>
      <c r="F1481" s="2" t="s">
        <v>16</v>
      </c>
      <c r="G1481" s="2" t="s">
        <v>97</v>
      </c>
      <c r="H1481" s="2">
        <v>7.73</v>
      </c>
      <c r="I1481" s="2">
        <v>6.27</v>
      </c>
      <c r="J1481" s="2">
        <v>14.0</v>
      </c>
    </row>
    <row r="1482" ht="15.75" customHeight="1">
      <c r="A1482" s="2">
        <v>1481.0</v>
      </c>
      <c r="B1482" s="2">
        <v>2015.0</v>
      </c>
      <c r="C1482" s="2">
        <v>2.0</v>
      </c>
      <c r="D1482" s="2">
        <v>3.0</v>
      </c>
      <c r="E1482" s="2">
        <v>3.0</v>
      </c>
      <c r="F1482" s="2" t="s">
        <v>16</v>
      </c>
      <c r="G1482" s="2" t="s">
        <v>42</v>
      </c>
      <c r="H1482" s="2">
        <v>7.5</v>
      </c>
      <c r="I1482" s="2">
        <v>8.17</v>
      </c>
      <c r="J1482" s="2">
        <v>15.67</v>
      </c>
    </row>
    <row r="1483" ht="15.75" customHeight="1">
      <c r="A1483" s="2">
        <v>1482.0</v>
      </c>
      <c r="B1483" s="2">
        <v>2015.0</v>
      </c>
      <c r="C1483" s="2">
        <v>2.0</v>
      </c>
      <c r="D1483" s="2">
        <v>3.0</v>
      </c>
      <c r="E1483" s="2">
        <v>3.0</v>
      </c>
      <c r="F1483" s="2" t="s">
        <v>16</v>
      </c>
      <c r="G1483" s="2" t="s">
        <v>29</v>
      </c>
      <c r="H1483" s="2">
        <v>6.77</v>
      </c>
      <c r="I1483" s="2">
        <v>6.67</v>
      </c>
      <c r="J1483" s="2">
        <v>13.44</v>
      </c>
    </row>
    <row r="1484" ht="15.75" customHeight="1">
      <c r="A1484" s="2">
        <v>1483.0</v>
      </c>
      <c r="B1484" s="2">
        <v>2015.0</v>
      </c>
      <c r="C1484" s="2">
        <v>2.0</v>
      </c>
      <c r="D1484" s="2">
        <v>3.0</v>
      </c>
      <c r="E1484" s="2">
        <v>4.0</v>
      </c>
      <c r="F1484" s="2" t="s">
        <v>16</v>
      </c>
      <c r="G1484" s="2" t="s">
        <v>39</v>
      </c>
      <c r="H1484" s="2">
        <v>7.17</v>
      </c>
      <c r="I1484" s="2">
        <v>7.67</v>
      </c>
      <c r="J1484" s="2">
        <v>14.84</v>
      </c>
    </row>
    <row r="1485" ht="15.75" customHeight="1">
      <c r="A1485" s="2">
        <v>1484.0</v>
      </c>
      <c r="B1485" s="2">
        <v>2015.0</v>
      </c>
      <c r="C1485" s="2">
        <v>2.0</v>
      </c>
      <c r="D1485" s="2">
        <v>3.0</v>
      </c>
      <c r="E1485" s="2">
        <v>4.0</v>
      </c>
      <c r="F1485" s="2" t="s">
        <v>16</v>
      </c>
      <c r="G1485" s="2" t="s">
        <v>44</v>
      </c>
      <c r="H1485" s="2">
        <v>6.17</v>
      </c>
      <c r="I1485" s="2">
        <v>6.83</v>
      </c>
      <c r="J1485" s="2">
        <v>13.0</v>
      </c>
    </row>
    <row r="1486" ht="15.75" customHeight="1">
      <c r="A1486" s="2">
        <v>1485.0</v>
      </c>
      <c r="B1486" s="2">
        <v>2015.0</v>
      </c>
      <c r="C1486" s="2">
        <v>2.0</v>
      </c>
      <c r="D1486" s="2">
        <v>3.0</v>
      </c>
      <c r="E1486" s="2">
        <v>5.0</v>
      </c>
      <c r="F1486" s="2" t="s">
        <v>16</v>
      </c>
      <c r="G1486" s="2" t="s">
        <v>57</v>
      </c>
      <c r="H1486" s="2">
        <v>7.17</v>
      </c>
      <c r="I1486" s="2">
        <v>8.93</v>
      </c>
      <c r="J1486" s="2">
        <v>16.1</v>
      </c>
    </row>
    <row r="1487" ht="15.75" customHeight="1">
      <c r="A1487" s="2">
        <v>1486.0</v>
      </c>
      <c r="B1487" s="2">
        <v>2015.0</v>
      </c>
      <c r="C1487" s="2">
        <v>2.0</v>
      </c>
      <c r="D1487" s="2">
        <v>3.0</v>
      </c>
      <c r="E1487" s="2">
        <v>5.0</v>
      </c>
      <c r="F1487" s="2" t="s">
        <v>16</v>
      </c>
      <c r="G1487" s="2" t="s">
        <v>32</v>
      </c>
      <c r="H1487" s="2">
        <v>7.33</v>
      </c>
      <c r="I1487" s="2">
        <v>7.43</v>
      </c>
      <c r="J1487" s="2">
        <v>14.76</v>
      </c>
    </row>
    <row r="1488" ht="15.75" customHeight="1">
      <c r="A1488" s="2">
        <v>1487.0</v>
      </c>
      <c r="B1488" s="2">
        <v>2015.0</v>
      </c>
      <c r="C1488" s="2">
        <v>2.0</v>
      </c>
      <c r="D1488" s="2">
        <v>3.0</v>
      </c>
      <c r="E1488" s="2">
        <v>6.0</v>
      </c>
      <c r="F1488" s="2" t="s">
        <v>16</v>
      </c>
      <c r="G1488" s="2" t="s">
        <v>30</v>
      </c>
      <c r="H1488" s="2">
        <v>4.0</v>
      </c>
      <c r="I1488" s="2">
        <v>6.0</v>
      </c>
      <c r="J1488" s="2">
        <v>10.0</v>
      </c>
    </row>
    <row r="1489" ht="15.75" customHeight="1">
      <c r="A1489" s="2">
        <v>1488.0</v>
      </c>
      <c r="B1489" s="2">
        <v>2015.0</v>
      </c>
      <c r="C1489" s="2">
        <v>2.0</v>
      </c>
      <c r="D1489" s="2">
        <v>3.0</v>
      </c>
      <c r="E1489" s="2">
        <v>6.0</v>
      </c>
      <c r="F1489" s="2" t="s">
        <v>16</v>
      </c>
      <c r="G1489" s="2" t="s">
        <v>72</v>
      </c>
      <c r="H1489" s="2">
        <v>4.83</v>
      </c>
      <c r="I1489" s="2">
        <v>3.27</v>
      </c>
      <c r="J1489" s="2">
        <v>8.1</v>
      </c>
    </row>
    <row r="1490" ht="15.75" customHeight="1">
      <c r="A1490" s="2">
        <v>1489.0</v>
      </c>
      <c r="B1490" s="2">
        <v>2015.0</v>
      </c>
      <c r="C1490" s="2">
        <v>2.0</v>
      </c>
      <c r="D1490" s="2">
        <v>3.0</v>
      </c>
      <c r="E1490" s="2">
        <v>7.0</v>
      </c>
      <c r="F1490" s="2" t="s">
        <v>16</v>
      </c>
      <c r="G1490" s="2" t="s">
        <v>41</v>
      </c>
      <c r="H1490" s="2">
        <v>8.17</v>
      </c>
      <c r="I1490" s="2">
        <v>8.67</v>
      </c>
      <c r="J1490" s="2">
        <v>16.84</v>
      </c>
    </row>
    <row r="1491" ht="15.75" customHeight="1">
      <c r="A1491" s="2">
        <v>1490.0</v>
      </c>
      <c r="B1491" s="2">
        <v>2015.0</v>
      </c>
      <c r="C1491" s="2">
        <v>2.0</v>
      </c>
      <c r="D1491" s="2">
        <v>3.0</v>
      </c>
      <c r="E1491" s="2">
        <v>7.0</v>
      </c>
      <c r="F1491" s="2" t="s">
        <v>16</v>
      </c>
      <c r="G1491" s="2" t="s">
        <v>91</v>
      </c>
      <c r="H1491" s="2">
        <v>5.43</v>
      </c>
      <c r="I1491" s="2">
        <v>8.03</v>
      </c>
      <c r="J1491" s="2">
        <v>13.46</v>
      </c>
    </row>
    <row r="1492" ht="15.75" customHeight="1">
      <c r="A1492" s="2">
        <v>1491.0</v>
      </c>
      <c r="B1492" s="2">
        <v>2015.0</v>
      </c>
      <c r="C1492" s="2">
        <v>2.0</v>
      </c>
      <c r="D1492" s="2">
        <v>3.0</v>
      </c>
      <c r="E1492" s="2">
        <v>8.0</v>
      </c>
      <c r="F1492" s="2" t="s">
        <v>16</v>
      </c>
      <c r="G1492" s="2" t="s">
        <v>56</v>
      </c>
      <c r="H1492" s="2">
        <v>7.5</v>
      </c>
      <c r="I1492" s="2">
        <v>6.87</v>
      </c>
      <c r="J1492" s="2">
        <v>14.37</v>
      </c>
    </row>
    <row r="1493" ht="15.75" customHeight="1">
      <c r="A1493" s="2">
        <v>1492.0</v>
      </c>
      <c r="B1493" s="2">
        <v>2015.0</v>
      </c>
      <c r="C1493" s="2">
        <v>2.0</v>
      </c>
      <c r="D1493" s="2">
        <v>3.0</v>
      </c>
      <c r="E1493" s="2">
        <v>8.0</v>
      </c>
      <c r="F1493" s="2" t="s">
        <v>16</v>
      </c>
      <c r="G1493" s="2" t="s">
        <v>31</v>
      </c>
      <c r="H1493" s="2">
        <v>6.5</v>
      </c>
      <c r="I1493" s="2">
        <v>6.23</v>
      </c>
      <c r="J1493" s="2">
        <v>12.73</v>
      </c>
    </row>
    <row r="1494" ht="15.75" customHeight="1">
      <c r="A1494" s="2">
        <v>1493.0</v>
      </c>
      <c r="B1494" s="2">
        <v>2015.0</v>
      </c>
      <c r="C1494" s="2">
        <v>2.0</v>
      </c>
      <c r="D1494" s="2">
        <v>3.0</v>
      </c>
      <c r="E1494" s="2">
        <v>9.0</v>
      </c>
      <c r="F1494" s="2" t="s">
        <v>16</v>
      </c>
      <c r="G1494" s="2" t="s">
        <v>28</v>
      </c>
      <c r="H1494" s="2">
        <v>6.43</v>
      </c>
      <c r="I1494" s="2">
        <v>7.6</v>
      </c>
      <c r="J1494" s="2">
        <v>14.03</v>
      </c>
    </row>
    <row r="1495" ht="15.75" customHeight="1">
      <c r="A1495" s="2">
        <v>1494.0</v>
      </c>
      <c r="B1495" s="2">
        <v>2015.0</v>
      </c>
      <c r="C1495" s="2">
        <v>2.0</v>
      </c>
      <c r="D1495" s="2">
        <v>3.0</v>
      </c>
      <c r="E1495" s="2">
        <v>9.0</v>
      </c>
      <c r="F1495" s="2" t="s">
        <v>16</v>
      </c>
      <c r="G1495" s="2" t="s">
        <v>34</v>
      </c>
      <c r="H1495" s="2">
        <v>1.07</v>
      </c>
      <c r="I1495" s="2">
        <v>6.83</v>
      </c>
      <c r="J1495" s="2">
        <v>7.9</v>
      </c>
    </row>
    <row r="1496" ht="15.75" customHeight="1">
      <c r="A1496" s="2">
        <v>1495.0</v>
      </c>
      <c r="B1496" s="2">
        <v>2015.0</v>
      </c>
      <c r="C1496" s="2">
        <v>2.0</v>
      </c>
      <c r="D1496" s="2">
        <v>3.0</v>
      </c>
      <c r="E1496" s="2">
        <v>10.0</v>
      </c>
      <c r="F1496" s="2" t="s">
        <v>16</v>
      </c>
      <c r="G1496" s="2" t="s">
        <v>35</v>
      </c>
      <c r="H1496" s="2">
        <v>6.67</v>
      </c>
      <c r="I1496" s="2">
        <v>7.2</v>
      </c>
      <c r="J1496" s="2">
        <v>13.87</v>
      </c>
    </row>
    <row r="1497" ht="15.75" customHeight="1">
      <c r="A1497" s="2">
        <v>1496.0</v>
      </c>
      <c r="B1497" s="2">
        <v>2015.0</v>
      </c>
      <c r="C1497" s="2">
        <v>2.0</v>
      </c>
      <c r="D1497" s="2">
        <v>3.0</v>
      </c>
      <c r="E1497" s="2">
        <v>10.0</v>
      </c>
      <c r="F1497" s="2" t="s">
        <v>16</v>
      </c>
      <c r="G1497" s="2" t="s">
        <v>62</v>
      </c>
      <c r="H1497" s="2">
        <v>7.0</v>
      </c>
      <c r="I1497" s="2">
        <v>0.0</v>
      </c>
      <c r="J1497" s="2">
        <v>7.0</v>
      </c>
      <c r="K1497" s="2" t="s">
        <v>48</v>
      </c>
      <c r="L1497" s="2" t="s">
        <v>49</v>
      </c>
    </row>
    <row r="1498" ht="15.75" customHeight="1">
      <c r="A1498" s="2">
        <v>1497.0</v>
      </c>
      <c r="B1498" s="2">
        <v>2015.0</v>
      </c>
      <c r="C1498" s="2">
        <v>2.0</v>
      </c>
      <c r="D1498" s="2">
        <v>3.0</v>
      </c>
      <c r="E1498" s="2">
        <v>11.0</v>
      </c>
      <c r="F1498" s="2" t="s">
        <v>16</v>
      </c>
      <c r="G1498" s="2" t="s">
        <v>33</v>
      </c>
      <c r="H1498" s="2">
        <v>9.0</v>
      </c>
      <c r="I1498" s="2">
        <v>9.57</v>
      </c>
      <c r="J1498" s="2">
        <v>18.57</v>
      </c>
    </row>
    <row r="1499" ht="15.75" customHeight="1">
      <c r="A1499" s="2">
        <v>1498.0</v>
      </c>
      <c r="B1499" s="2">
        <v>2015.0</v>
      </c>
      <c r="C1499" s="2">
        <v>2.0</v>
      </c>
      <c r="D1499" s="2">
        <v>3.0</v>
      </c>
      <c r="E1499" s="2">
        <v>11.0</v>
      </c>
      <c r="F1499" s="2" t="s">
        <v>16</v>
      </c>
      <c r="G1499" s="2" t="s">
        <v>38</v>
      </c>
      <c r="H1499" s="2">
        <v>6.77</v>
      </c>
      <c r="I1499" s="2">
        <v>8.33</v>
      </c>
      <c r="J1499" s="2">
        <v>15.1</v>
      </c>
    </row>
    <row r="1500" ht="15.75" customHeight="1">
      <c r="A1500" s="2">
        <v>1499.0</v>
      </c>
      <c r="B1500" s="2">
        <v>2015.0</v>
      </c>
      <c r="C1500" s="2">
        <v>2.0</v>
      </c>
      <c r="D1500" s="2">
        <v>3.0</v>
      </c>
      <c r="E1500" s="2">
        <v>12.0</v>
      </c>
      <c r="F1500" s="2" t="s">
        <v>16</v>
      </c>
      <c r="G1500" s="2" t="s">
        <v>50</v>
      </c>
      <c r="H1500" s="2">
        <v>4.67</v>
      </c>
      <c r="I1500" s="2">
        <v>6.33</v>
      </c>
      <c r="J1500" s="2">
        <v>11.0</v>
      </c>
    </row>
    <row r="1501" ht="15.75" customHeight="1">
      <c r="A1501" s="2">
        <v>1500.0</v>
      </c>
      <c r="B1501" s="2">
        <v>2015.0</v>
      </c>
      <c r="C1501" s="2">
        <v>2.0</v>
      </c>
      <c r="D1501" s="2">
        <v>3.0</v>
      </c>
      <c r="E1501" s="2">
        <v>12.0</v>
      </c>
      <c r="F1501" s="2" t="s">
        <v>16</v>
      </c>
      <c r="G1501" s="2" t="s">
        <v>26</v>
      </c>
      <c r="H1501" s="2">
        <v>5.43</v>
      </c>
      <c r="I1501" s="2">
        <v>5.33</v>
      </c>
      <c r="J1501" s="2">
        <v>10.76</v>
      </c>
    </row>
    <row r="1502" ht="15.75" customHeight="1">
      <c r="A1502" s="2">
        <v>1501.0</v>
      </c>
      <c r="B1502" s="2">
        <v>2015.0</v>
      </c>
      <c r="C1502" s="2">
        <v>2.0</v>
      </c>
      <c r="D1502" s="2">
        <v>4.0</v>
      </c>
      <c r="E1502" s="2">
        <v>1.0</v>
      </c>
      <c r="F1502" s="2" t="s">
        <v>16</v>
      </c>
      <c r="G1502" s="2" t="s">
        <v>42</v>
      </c>
      <c r="H1502" s="2">
        <v>7.83</v>
      </c>
      <c r="I1502" s="2">
        <v>9.63</v>
      </c>
      <c r="J1502" s="2">
        <v>17.46</v>
      </c>
    </row>
    <row r="1503" ht="15.75" customHeight="1">
      <c r="A1503" s="2">
        <v>1502.0</v>
      </c>
      <c r="B1503" s="2">
        <v>2015.0</v>
      </c>
      <c r="C1503" s="2">
        <v>2.0</v>
      </c>
      <c r="D1503" s="2">
        <v>4.0</v>
      </c>
      <c r="E1503" s="2">
        <v>1.0</v>
      </c>
      <c r="F1503" s="2" t="s">
        <v>16</v>
      </c>
      <c r="G1503" s="2" t="s">
        <v>37</v>
      </c>
      <c r="H1503" s="2">
        <v>8.5</v>
      </c>
      <c r="I1503" s="2">
        <v>7.43</v>
      </c>
      <c r="J1503" s="2">
        <v>15.93</v>
      </c>
    </row>
    <row r="1504" ht="15.75" customHeight="1">
      <c r="A1504" s="2">
        <v>1503.0</v>
      </c>
      <c r="B1504" s="2">
        <v>2015.0</v>
      </c>
      <c r="C1504" s="2">
        <v>2.0</v>
      </c>
      <c r="D1504" s="2">
        <v>4.0</v>
      </c>
      <c r="E1504" s="2">
        <v>1.0</v>
      </c>
      <c r="F1504" s="2" t="s">
        <v>16</v>
      </c>
      <c r="G1504" s="2" t="s">
        <v>45</v>
      </c>
      <c r="H1504" s="2">
        <v>6.0</v>
      </c>
      <c r="I1504" s="2">
        <v>6.43</v>
      </c>
      <c r="J1504" s="2">
        <v>12.43</v>
      </c>
    </row>
    <row r="1505" ht="15.75" customHeight="1">
      <c r="A1505" s="2">
        <v>1504.0</v>
      </c>
      <c r="B1505" s="2">
        <v>2015.0</v>
      </c>
      <c r="C1505" s="2">
        <v>2.0</v>
      </c>
      <c r="D1505" s="2">
        <v>4.0</v>
      </c>
      <c r="E1505" s="2">
        <v>2.0</v>
      </c>
      <c r="F1505" s="2" t="s">
        <v>16</v>
      </c>
      <c r="G1505" s="2" t="s">
        <v>57</v>
      </c>
      <c r="H1505" s="2">
        <v>8.77</v>
      </c>
      <c r="I1505" s="2">
        <v>7.2</v>
      </c>
      <c r="J1505" s="2">
        <v>15.97</v>
      </c>
    </row>
    <row r="1506" ht="15.75" customHeight="1">
      <c r="A1506" s="2">
        <v>1505.0</v>
      </c>
      <c r="B1506" s="2">
        <v>2015.0</v>
      </c>
      <c r="C1506" s="2">
        <v>2.0</v>
      </c>
      <c r="D1506" s="2">
        <v>4.0</v>
      </c>
      <c r="E1506" s="2">
        <v>2.0</v>
      </c>
      <c r="F1506" s="2" t="s">
        <v>16</v>
      </c>
      <c r="G1506" s="2" t="s">
        <v>39</v>
      </c>
      <c r="H1506" s="2">
        <v>6.93</v>
      </c>
      <c r="I1506" s="2">
        <v>8.77</v>
      </c>
      <c r="J1506" s="2">
        <v>15.7</v>
      </c>
    </row>
    <row r="1507" ht="15.75" customHeight="1">
      <c r="A1507" s="2">
        <v>1506.0</v>
      </c>
      <c r="B1507" s="2">
        <v>2015.0</v>
      </c>
      <c r="C1507" s="2">
        <v>2.0</v>
      </c>
      <c r="D1507" s="2">
        <v>4.0</v>
      </c>
      <c r="E1507" s="2">
        <v>2.0</v>
      </c>
      <c r="F1507" s="2" t="s">
        <v>16</v>
      </c>
      <c r="G1507" s="2" t="s">
        <v>30</v>
      </c>
      <c r="H1507" s="2">
        <v>5.93</v>
      </c>
      <c r="I1507" s="2">
        <v>6.03</v>
      </c>
      <c r="J1507" s="2">
        <v>11.96</v>
      </c>
    </row>
    <row r="1508" ht="15.75" customHeight="1">
      <c r="A1508" s="2">
        <v>1507.0</v>
      </c>
      <c r="B1508" s="2">
        <v>2015.0</v>
      </c>
      <c r="C1508" s="2">
        <v>2.0</v>
      </c>
      <c r="D1508" s="2">
        <v>4.0</v>
      </c>
      <c r="E1508" s="2">
        <v>3.0</v>
      </c>
      <c r="F1508" s="2" t="s">
        <v>16</v>
      </c>
      <c r="G1508" s="2" t="s">
        <v>28</v>
      </c>
      <c r="H1508" s="2">
        <v>8.5</v>
      </c>
      <c r="I1508" s="2">
        <v>7.47</v>
      </c>
      <c r="J1508" s="2">
        <v>15.97</v>
      </c>
    </row>
    <row r="1509" ht="15.75" customHeight="1">
      <c r="A1509" s="2">
        <v>1508.0</v>
      </c>
      <c r="B1509" s="2">
        <v>2015.0</v>
      </c>
      <c r="C1509" s="2">
        <v>2.0</v>
      </c>
      <c r="D1509" s="2">
        <v>4.0</v>
      </c>
      <c r="E1509" s="2">
        <v>3.0</v>
      </c>
      <c r="F1509" s="2" t="s">
        <v>16</v>
      </c>
      <c r="G1509" s="2" t="s">
        <v>41</v>
      </c>
      <c r="H1509" s="2">
        <v>9.0</v>
      </c>
      <c r="I1509" s="2">
        <v>6.17</v>
      </c>
      <c r="J1509" s="2">
        <v>15.17</v>
      </c>
    </row>
    <row r="1510" ht="15.75" customHeight="1">
      <c r="A1510" s="2">
        <v>1509.0</v>
      </c>
      <c r="B1510" s="2">
        <v>2015.0</v>
      </c>
      <c r="C1510" s="2">
        <v>2.0</v>
      </c>
      <c r="D1510" s="2">
        <v>4.0</v>
      </c>
      <c r="E1510" s="2">
        <v>3.0</v>
      </c>
      <c r="F1510" s="2" t="s">
        <v>16</v>
      </c>
      <c r="G1510" s="2" t="s">
        <v>56</v>
      </c>
      <c r="H1510" s="2">
        <v>6.93</v>
      </c>
      <c r="I1510" s="2">
        <v>7.03</v>
      </c>
      <c r="J1510" s="2">
        <v>13.96</v>
      </c>
    </row>
    <row r="1511" ht="15.75" customHeight="1">
      <c r="A1511" s="2">
        <v>1510.0</v>
      </c>
      <c r="B1511" s="2">
        <v>2015.0</v>
      </c>
      <c r="C1511" s="2">
        <v>2.0</v>
      </c>
      <c r="D1511" s="2">
        <v>4.0</v>
      </c>
      <c r="E1511" s="2">
        <v>4.0</v>
      </c>
      <c r="F1511" s="2" t="s">
        <v>16</v>
      </c>
      <c r="G1511" s="2" t="s">
        <v>33</v>
      </c>
      <c r="H1511" s="2">
        <v>6.1</v>
      </c>
      <c r="I1511" s="2">
        <v>7.37</v>
      </c>
      <c r="J1511" s="2">
        <v>13.47</v>
      </c>
    </row>
    <row r="1512" ht="15.75" customHeight="1">
      <c r="A1512" s="2">
        <v>1511.0</v>
      </c>
      <c r="B1512" s="2">
        <v>2015.0</v>
      </c>
      <c r="C1512" s="2">
        <v>2.0</v>
      </c>
      <c r="D1512" s="2">
        <v>4.0</v>
      </c>
      <c r="E1512" s="2">
        <v>4.0</v>
      </c>
      <c r="F1512" s="2" t="s">
        <v>16</v>
      </c>
      <c r="G1512" s="2" t="s">
        <v>50</v>
      </c>
      <c r="H1512" s="2">
        <v>5.17</v>
      </c>
      <c r="I1512" s="2">
        <v>8.0</v>
      </c>
      <c r="J1512" s="2">
        <v>13.17</v>
      </c>
    </row>
    <row r="1513" ht="15.75" customHeight="1">
      <c r="A1513" s="2">
        <v>1512.0</v>
      </c>
      <c r="B1513" s="2">
        <v>2015.0</v>
      </c>
      <c r="C1513" s="2">
        <v>2.0</v>
      </c>
      <c r="D1513" s="2">
        <v>4.0</v>
      </c>
      <c r="E1513" s="2">
        <v>4.0</v>
      </c>
      <c r="F1513" s="2" t="s">
        <v>16</v>
      </c>
      <c r="G1513" s="2" t="s">
        <v>35</v>
      </c>
      <c r="H1513" s="2">
        <v>7.1</v>
      </c>
      <c r="I1513" s="2">
        <v>4.8</v>
      </c>
      <c r="J1513" s="2">
        <v>11.9</v>
      </c>
    </row>
    <row r="1514" ht="15.75" customHeight="1">
      <c r="A1514" s="2">
        <v>1513.0</v>
      </c>
      <c r="B1514" s="2">
        <v>2015.0</v>
      </c>
      <c r="C1514" s="2">
        <v>2.0</v>
      </c>
      <c r="D1514" s="2">
        <v>5.0</v>
      </c>
      <c r="E1514" s="2">
        <v>1.0</v>
      </c>
      <c r="F1514" s="2" t="s">
        <v>16</v>
      </c>
      <c r="G1514" s="2" t="s">
        <v>30</v>
      </c>
      <c r="H1514" s="2">
        <v>5.83</v>
      </c>
      <c r="I1514" s="2">
        <v>7.17</v>
      </c>
      <c r="J1514" s="2">
        <v>13.0</v>
      </c>
    </row>
    <row r="1515" ht="15.75" customHeight="1">
      <c r="A1515" s="2">
        <v>1514.0</v>
      </c>
      <c r="B1515" s="2">
        <v>2015.0</v>
      </c>
      <c r="C1515" s="2">
        <v>2.0</v>
      </c>
      <c r="D1515" s="2">
        <v>5.0</v>
      </c>
      <c r="E1515" s="2">
        <v>1.0</v>
      </c>
      <c r="F1515" s="2" t="s">
        <v>16</v>
      </c>
      <c r="G1515" s="2" t="s">
        <v>37</v>
      </c>
      <c r="H1515" s="2">
        <v>6.5</v>
      </c>
      <c r="I1515" s="2">
        <v>6.03</v>
      </c>
      <c r="J1515" s="2">
        <v>12.53</v>
      </c>
    </row>
    <row r="1516" ht="15.75" customHeight="1">
      <c r="A1516" s="2">
        <v>1515.0</v>
      </c>
      <c r="B1516" s="2">
        <v>2015.0</v>
      </c>
      <c r="C1516" s="2">
        <v>2.0</v>
      </c>
      <c r="D1516" s="2">
        <v>5.0</v>
      </c>
      <c r="E1516" s="2">
        <v>2.0</v>
      </c>
      <c r="F1516" s="2" t="s">
        <v>16</v>
      </c>
      <c r="G1516" s="2" t="s">
        <v>45</v>
      </c>
      <c r="H1516" s="2">
        <v>4.83</v>
      </c>
      <c r="I1516" s="2">
        <v>5.57</v>
      </c>
      <c r="J1516" s="2">
        <v>10.4</v>
      </c>
    </row>
    <row r="1517" ht="15.75" customHeight="1">
      <c r="A1517" s="2">
        <v>1516.0</v>
      </c>
      <c r="B1517" s="2">
        <v>2015.0</v>
      </c>
      <c r="C1517" s="2">
        <v>2.0</v>
      </c>
      <c r="D1517" s="2">
        <v>5.0</v>
      </c>
      <c r="E1517" s="2">
        <v>2.0</v>
      </c>
      <c r="F1517" s="2" t="s">
        <v>16</v>
      </c>
      <c r="G1517" s="2" t="s">
        <v>39</v>
      </c>
      <c r="H1517" s="2">
        <v>5.5</v>
      </c>
      <c r="I1517" s="2">
        <v>4.67</v>
      </c>
      <c r="J1517" s="2">
        <v>10.17</v>
      </c>
    </row>
    <row r="1518" ht="15.75" customHeight="1">
      <c r="A1518" s="2">
        <v>1517.0</v>
      </c>
      <c r="B1518" s="2">
        <v>2015.0</v>
      </c>
      <c r="C1518" s="2">
        <v>2.0</v>
      </c>
      <c r="D1518" s="2">
        <v>5.0</v>
      </c>
      <c r="E1518" s="2">
        <v>3.0</v>
      </c>
      <c r="F1518" s="2" t="s">
        <v>16</v>
      </c>
      <c r="G1518" s="2" t="s">
        <v>41</v>
      </c>
      <c r="H1518" s="2">
        <v>7.0</v>
      </c>
      <c r="I1518" s="2">
        <v>5.27</v>
      </c>
      <c r="J1518" s="2">
        <v>12.27</v>
      </c>
    </row>
    <row r="1519" ht="15.75" customHeight="1">
      <c r="A1519" s="2">
        <v>1518.0</v>
      </c>
      <c r="B1519" s="2">
        <v>2015.0</v>
      </c>
      <c r="C1519" s="2">
        <v>2.0</v>
      </c>
      <c r="D1519" s="2">
        <v>5.0</v>
      </c>
      <c r="E1519" s="2">
        <v>3.0</v>
      </c>
      <c r="F1519" s="2" t="s">
        <v>16</v>
      </c>
      <c r="G1519" s="2" t="s">
        <v>35</v>
      </c>
      <c r="H1519" s="2">
        <v>5.5</v>
      </c>
      <c r="I1519" s="2">
        <v>6.1</v>
      </c>
      <c r="J1519" s="2">
        <v>11.6</v>
      </c>
    </row>
    <row r="1520" ht="15.75" customHeight="1">
      <c r="A1520" s="2">
        <v>1519.0</v>
      </c>
      <c r="B1520" s="2">
        <v>2015.0</v>
      </c>
      <c r="C1520" s="2">
        <v>2.0</v>
      </c>
      <c r="D1520" s="2">
        <v>5.0</v>
      </c>
      <c r="E1520" s="2">
        <v>4.0</v>
      </c>
      <c r="F1520" s="2" t="s">
        <v>16</v>
      </c>
      <c r="G1520" s="2" t="s">
        <v>56</v>
      </c>
      <c r="H1520" s="2">
        <v>6.83</v>
      </c>
      <c r="I1520" s="2">
        <v>7.83</v>
      </c>
      <c r="J1520" s="2">
        <v>14.66</v>
      </c>
    </row>
    <row r="1521" ht="15.75" customHeight="1">
      <c r="A1521" s="2">
        <v>1520.0</v>
      </c>
      <c r="B1521" s="2">
        <v>2015.0</v>
      </c>
      <c r="C1521" s="2">
        <v>2.0</v>
      </c>
      <c r="D1521" s="2">
        <v>5.0</v>
      </c>
      <c r="E1521" s="2">
        <v>4.0</v>
      </c>
      <c r="F1521" s="2" t="s">
        <v>16</v>
      </c>
      <c r="G1521" s="2" t="s">
        <v>50</v>
      </c>
      <c r="H1521" s="2">
        <v>3.33</v>
      </c>
      <c r="I1521" s="2">
        <v>2.6</v>
      </c>
      <c r="J1521" s="2">
        <v>5.93</v>
      </c>
    </row>
    <row r="1522" ht="15.75" customHeight="1">
      <c r="A1522" s="2">
        <v>1521.0</v>
      </c>
      <c r="B1522" s="2">
        <v>2015.0</v>
      </c>
      <c r="C1522" s="2">
        <v>2.0</v>
      </c>
      <c r="D1522" s="2">
        <v>6.0</v>
      </c>
      <c r="E1522" s="2">
        <v>1.0</v>
      </c>
      <c r="F1522" s="2" t="s">
        <v>16</v>
      </c>
      <c r="G1522" s="2" t="s">
        <v>42</v>
      </c>
      <c r="H1522" s="2">
        <v>5.1</v>
      </c>
      <c r="I1522" s="2">
        <v>6.5</v>
      </c>
      <c r="J1522" s="2">
        <v>11.6</v>
      </c>
    </row>
    <row r="1523" ht="15.75" customHeight="1">
      <c r="A1523" s="2">
        <v>1522.0</v>
      </c>
      <c r="B1523" s="2">
        <v>2015.0</v>
      </c>
      <c r="C1523" s="2">
        <v>2.0</v>
      </c>
      <c r="D1523" s="2">
        <v>6.0</v>
      </c>
      <c r="E1523" s="2">
        <v>1.0</v>
      </c>
      <c r="F1523" s="2" t="s">
        <v>16</v>
      </c>
      <c r="G1523" s="2" t="s">
        <v>30</v>
      </c>
      <c r="H1523" s="2">
        <v>3.5</v>
      </c>
      <c r="I1523" s="2">
        <v>4.83</v>
      </c>
      <c r="J1523" s="2">
        <v>8.33</v>
      </c>
    </row>
    <row r="1524" ht="15.75" customHeight="1">
      <c r="A1524" s="2">
        <v>1523.0</v>
      </c>
      <c r="B1524" s="2">
        <v>2015.0</v>
      </c>
      <c r="C1524" s="2">
        <v>2.0</v>
      </c>
      <c r="D1524" s="2">
        <v>6.0</v>
      </c>
      <c r="E1524" s="2">
        <v>2.0</v>
      </c>
      <c r="F1524" s="2" t="s">
        <v>16</v>
      </c>
      <c r="G1524" s="2" t="s">
        <v>45</v>
      </c>
      <c r="H1524" s="2">
        <v>7.67</v>
      </c>
      <c r="I1524" s="2">
        <v>5.33</v>
      </c>
      <c r="J1524" s="2">
        <v>13.0</v>
      </c>
    </row>
    <row r="1525" ht="15.75" customHeight="1">
      <c r="A1525" s="2">
        <v>1524.0</v>
      </c>
      <c r="B1525" s="2">
        <v>2015.0</v>
      </c>
      <c r="C1525" s="2">
        <v>2.0</v>
      </c>
      <c r="D1525" s="2">
        <v>6.0</v>
      </c>
      <c r="E1525" s="2">
        <v>2.0</v>
      </c>
      <c r="F1525" s="2" t="s">
        <v>16</v>
      </c>
      <c r="G1525" s="2" t="s">
        <v>57</v>
      </c>
      <c r="H1525" s="2">
        <v>2.93</v>
      </c>
      <c r="I1525" s="2">
        <v>5.0</v>
      </c>
      <c r="J1525" s="2">
        <v>7.93</v>
      </c>
    </row>
    <row r="1526" ht="15.75" customHeight="1">
      <c r="A1526" s="2">
        <v>1525.0</v>
      </c>
      <c r="B1526" s="2">
        <v>2015.0</v>
      </c>
      <c r="C1526" s="2">
        <v>2.0</v>
      </c>
      <c r="D1526" s="2">
        <v>6.0</v>
      </c>
      <c r="E1526" s="2">
        <v>3.0</v>
      </c>
      <c r="F1526" s="2" t="s">
        <v>16</v>
      </c>
      <c r="G1526" s="2" t="s">
        <v>41</v>
      </c>
      <c r="H1526" s="2">
        <v>8.33</v>
      </c>
      <c r="I1526" s="2">
        <v>9.43</v>
      </c>
      <c r="J1526" s="2">
        <v>17.76</v>
      </c>
    </row>
    <row r="1527" ht="15.75" customHeight="1">
      <c r="A1527" s="2">
        <v>1526.0</v>
      </c>
      <c r="B1527" s="2">
        <v>2015.0</v>
      </c>
      <c r="C1527" s="2">
        <v>2.0</v>
      </c>
      <c r="D1527" s="2">
        <v>6.0</v>
      </c>
      <c r="E1527" s="2">
        <v>3.0</v>
      </c>
      <c r="F1527" s="2" t="s">
        <v>16</v>
      </c>
      <c r="G1527" s="2" t="s">
        <v>28</v>
      </c>
      <c r="H1527" s="2">
        <v>8.23</v>
      </c>
      <c r="I1527" s="2">
        <v>7.27</v>
      </c>
      <c r="J1527" s="2">
        <v>15.5</v>
      </c>
    </row>
    <row r="1528" ht="15.75" customHeight="1">
      <c r="A1528" s="2">
        <v>1527.0</v>
      </c>
      <c r="B1528" s="2">
        <v>2015.0</v>
      </c>
      <c r="C1528" s="2">
        <v>2.0</v>
      </c>
      <c r="D1528" s="2">
        <v>6.0</v>
      </c>
      <c r="E1528" s="2">
        <v>4.0</v>
      </c>
      <c r="F1528" s="2" t="s">
        <v>16</v>
      </c>
      <c r="G1528" s="2" t="s">
        <v>56</v>
      </c>
      <c r="H1528" s="2">
        <v>8.6</v>
      </c>
      <c r="I1528" s="2">
        <v>6.5</v>
      </c>
      <c r="J1528" s="2">
        <v>15.1</v>
      </c>
    </row>
    <row r="1529" ht="15.75" customHeight="1">
      <c r="A1529" s="2">
        <v>1528.0</v>
      </c>
      <c r="B1529" s="2">
        <v>2015.0</v>
      </c>
      <c r="C1529" s="2">
        <v>2.0</v>
      </c>
      <c r="D1529" s="2">
        <v>6.0</v>
      </c>
      <c r="E1529" s="2">
        <v>4.0</v>
      </c>
      <c r="F1529" s="2" t="s">
        <v>16</v>
      </c>
      <c r="G1529" s="2" t="s">
        <v>33</v>
      </c>
      <c r="H1529" s="2">
        <v>8.33</v>
      </c>
      <c r="I1529" s="2">
        <v>5.53</v>
      </c>
      <c r="J1529" s="2">
        <v>13.86</v>
      </c>
    </row>
    <row r="1530" ht="15.75" customHeight="1">
      <c r="A1530" s="2">
        <v>1529.0</v>
      </c>
      <c r="B1530" s="2">
        <v>2015.0</v>
      </c>
      <c r="C1530" s="2">
        <v>2.0</v>
      </c>
      <c r="D1530" s="2">
        <v>7.0</v>
      </c>
      <c r="E1530" s="2">
        <v>1.0</v>
      </c>
      <c r="F1530" s="2" t="s">
        <v>16</v>
      </c>
      <c r="G1530" s="2" t="s">
        <v>42</v>
      </c>
      <c r="H1530" s="2">
        <v>7.17</v>
      </c>
      <c r="I1530" s="2">
        <v>7.67</v>
      </c>
      <c r="J1530" s="2">
        <v>14.84</v>
      </c>
    </row>
    <row r="1531" ht="15.75" customHeight="1">
      <c r="A1531" s="2">
        <v>1530.0</v>
      </c>
      <c r="B1531" s="2">
        <v>2015.0</v>
      </c>
      <c r="C1531" s="2">
        <v>2.0</v>
      </c>
      <c r="D1531" s="2">
        <v>7.0</v>
      </c>
      <c r="E1531" s="2">
        <v>1.0</v>
      </c>
      <c r="F1531" s="2" t="s">
        <v>16</v>
      </c>
      <c r="G1531" s="2" t="s">
        <v>45</v>
      </c>
      <c r="H1531" s="2">
        <v>5.17</v>
      </c>
      <c r="I1531" s="2">
        <v>4.7</v>
      </c>
      <c r="J1531" s="2">
        <v>9.87</v>
      </c>
    </row>
    <row r="1532" ht="15.75" customHeight="1">
      <c r="A1532" s="2">
        <v>1531.0</v>
      </c>
      <c r="B1532" s="2">
        <v>2015.0</v>
      </c>
      <c r="C1532" s="2">
        <v>2.0</v>
      </c>
      <c r="D1532" s="2">
        <v>7.0</v>
      </c>
      <c r="E1532" s="2">
        <v>2.0</v>
      </c>
      <c r="F1532" s="2" t="s">
        <v>16</v>
      </c>
      <c r="G1532" s="2" t="s">
        <v>41</v>
      </c>
      <c r="H1532" s="2">
        <v>8.7</v>
      </c>
      <c r="I1532" s="2">
        <v>8.0</v>
      </c>
      <c r="J1532" s="2">
        <v>16.7</v>
      </c>
    </row>
    <row r="1533" ht="15.75" customHeight="1">
      <c r="A1533" s="2">
        <v>1532.0</v>
      </c>
      <c r="B1533" s="2">
        <v>2015.0</v>
      </c>
      <c r="C1533" s="2">
        <v>2.0</v>
      </c>
      <c r="D1533" s="2">
        <v>7.0</v>
      </c>
      <c r="E1533" s="2">
        <v>2.0</v>
      </c>
      <c r="F1533" s="2" t="s">
        <v>16</v>
      </c>
      <c r="G1533" s="2" t="s">
        <v>56</v>
      </c>
      <c r="H1533" s="2">
        <v>8.0</v>
      </c>
      <c r="I1533" s="2">
        <v>6.23</v>
      </c>
      <c r="J1533" s="2">
        <v>14.23</v>
      </c>
    </row>
    <row r="1534" ht="15.75" customHeight="1">
      <c r="A1534" s="2">
        <v>1533.0</v>
      </c>
      <c r="B1534" s="2">
        <v>2015.0</v>
      </c>
      <c r="C1534" s="2">
        <v>2.0</v>
      </c>
      <c r="D1534" s="2">
        <v>8.0</v>
      </c>
      <c r="E1534" s="2">
        <v>1.0</v>
      </c>
      <c r="F1534" s="2" t="s">
        <v>16</v>
      </c>
      <c r="G1534" s="2" t="s">
        <v>41</v>
      </c>
      <c r="H1534" s="2">
        <v>8.17</v>
      </c>
      <c r="I1534" s="2">
        <v>7.1</v>
      </c>
      <c r="J1534" s="2">
        <v>15.27</v>
      </c>
    </row>
    <row r="1535" ht="15.75" customHeight="1">
      <c r="A1535" s="2">
        <v>1534.0</v>
      </c>
      <c r="B1535" s="2">
        <v>2015.0</v>
      </c>
      <c r="C1535" s="2">
        <v>2.0</v>
      </c>
      <c r="D1535" s="2">
        <v>8.0</v>
      </c>
      <c r="E1535" s="2">
        <v>1.0</v>
      </c>
      <c r="F1535" s="2" t="s">
        <v>16</v>
      </c>
      <c r="G1535" s="2" t="s">
        <v>42</v>
      </c>
      <c r="H1535" s="2">
        <v>7.5</v>
      </c>
      <c r="I1535" s="2">
        <v>7.77</v>
      </c>
      <c r="J1535" s="2">
        <v>15.27</v>
      </c>
    </row>
    <row r="1536" ht="15.75" customHeight="1">
      <c r="A1536" s="2">
        <v>1535.0</v>
      </c>
      <c r="B1536" s="2">
        <v>2015.0</v>
      </c>
      <c r="C1536" s="2">
        <v>3.0</v>
      </c>
      <c r="D1536" s="2">
        <v>1.0</v>
      </c>
      <c r="E1536" s="2">
        <v>1.0</v>
      </c>
      <c r="F1536" s="2" t="s">
        <v>16</v>
      </c>
      <c r="G1536" s="2" t="s">
        <v>26</v>
      </c>
      <c r="H1536" s="2">
        <v>7.83</v>
      </c>
      <c r="I1536" s="2">
        <v>5.17</v>
      </c>
      <c r="J1536" s="2">
        <v>13.0</v>
      </c>
    </row>
    <row r="1537" ht="15.75" customHeight="1">
      <c r="A1537" s="2">
        <v>1536.0</v>
      </c>
      <c r="B1537" s="2">
        <v>2015.0</v>
      </c>
      <c r="C1537" s="2">
        <v>3.0</v>
      </c>
      <c r="D1537" s="2">
        <v>1.0</v>
      </c>
      <c r="E1537" s="2">
        <v>1.0</v>
      </c>
      <c r="F1537" s="2" t="s">
        <v>16</v>
      </c>
      <c r="G1537" s="2" t="s">
        <v>54</v>
      </c>
      <c r="H1537" s="2">
        <v>0.43</v>
      </c>
      <c r="I1537" s="2">
        <v>4.03</v>
      </c>
      <c r="J1537" s="2">
        <v>4.46</v>
      </c>
    </row>
    <row r="1538" ht="15.75" customHeight="1">
      <c r="A1538" s="2">
        <v>1537.0</v>
      </c>
      <c r="B1538" s="2">
        <v>2015.0</v>
      </c>
      <c r="C1538" s="2">
        <v>3.0</v>
      </c>
      <c r="D1538" s="2">
        <v>1.0</v>
      </c>
      <c r="E1538" s="2">
        <v>1.0</v>
      </c>
      <c r="F1538" s="2" t="s">
        <v>16</v>
      </c>
      <c r="G1538" s="2" t="s">
        <v>70</v>
      </c>
      <c r="H1538" s="2">
        <v>0.83</v>
      </c>
      <c r="I1538" s="2">
        <v>1.77</v>
      </c>
      <c r="J1538" s="2">
        <v>2.6</v>
      </c>
    </row>
    <row r="1539" ht="15.75" customHeight="1">
      <c r="A1539" s="2">
        <v>1538.0</v>
      </c>
      <c r="B1539" s="2">
        <v>2015.0</v>
      </c>
      <c r="C1539" s="2">
        <v>3.0</v>
      </c>
      <c r="D1539" s="2">
        <v>1.0</v>
      </c>
      <c r="E1539" s="2">
        <v>2.0</v>
      </c>
      <c r="F1539" s="2" t="s">
        <v>16</v>
      </c>
      <c r="G1539" s="2" t="s">
        <v>28</v>
      </c>
      <c r="H1539" s="2">
        <v>5.0</v>
      </c>
      <c r="I1539" s="2">
        <v>2.73</v>
      </c>
      <c r="J1539" s="2">
        <v>7.73</v>
      </c>
    </row>
    <row r="1540" ht="15.75" customHeight="1">
      <c r="A1540" s="2">
        <v>1539.0</v>
      </c>
      <c r="B1540" s="2">
        <v>2015.0</v>
      </c>
      <c r="C1540" s="2">
        <v>3.0</v>
      </c>
      <c r="D1540" s="2">
        <v>1.0</v>
      </c>
      <c r="E1540" s="2">
        <v>2.0</v>
      </c>
      <c r="F1540" s="2" t="s">
        <v>16</v>
      </c>
      <c r="G1540" s="2" t="s">
        <v>35</v>
      </c>
      <c r="H1540" s="2">
        <v>2.23</v>
      </c>
      <c r="I1540" s="2">
        <v>1.17</v>
      </c>
      <c r="J1540" s="2">
        <v>3.4</v>
      </c>
    </row>
    <row r="1541" ht="15.75" customHeight="1">
      <c r="A1541" s="2">
        <v>1540.0</v>
      </c>
      <c r="B1541" s="2">
        <v>2015.0</v>
      </c>
      <c r="C1541" s="2">
        <v>3.0</v>
      </c>
      <c r="D1541" s="2">
        <v>1.0</v>
      </c>
      <c r="E1541" s="2">
        <v>2.0</v>
      </c>
      <c r="F1541" s="2" t="s">
        <v>16</v>
      </c>
      <c r="G1541" s="2" t="s">
        <v>91</v>
      </c>
      <c r="H1541" s="2">
        <v>0.2</v>
      </c>
      <c r="I1541" s="2">
        <v>0.3</v>
      </c>
      <c r="J1541" s="2">
        <v>0.5</v>
      </c>
    </row>
    <row r="1542" ht="15.75" customHeight="1">
      <c r="A1542" s="2">
        <v>1541.0</v>
      </c>
      <c r="B1542" s="2">
        <v>2015.0</v>
      </c>
      <c r="C1542" s="2">
        <v>3.0</v>
      </c>
      <c r="D1542" s="2">
        <v>1.0</v>
      </c>
      <c r="E1542" s="2">
        <v>3.0</v>
      </c>
      <c r="F1542" s="2" t="s">
        <v>16</v>
      </c>
      <c r="G1542" s="2" t="s">
        <v>37</v>
      </c>
      <c r="H1542" s="2">
        <v>4.5</v>
      </c>
      <c r="I1542" s="2">
        <v>3.7</v>
      </c>
      <c r="J1542" s="2">
        <v>8.2</v>
      </c>
    </row>
    <row r="1543" ht="15.75" customHeight="1">
      <c r="A1543" s="2">
        <v>1542.0</v>
      </c>
      <c r="B1543" s="2">
        <v>2015.0</v>
      </c>
      <c r="C1543" s="2">
        <v>3.0</v>
      </c>
      <c r="D1543" s="2">
        <v>1.0</v>
      </c>
      <c r="E1543" s="2">
        <v>3.0</v>
      </c>
      <c r="F1543" s="2" t="s">
        <v>16</v>
      </c>
      <c r="G1543" s="2" t="s">
        <v>60</v>
      </c>
      <c r="H1543" s="2">
        <v>2.3</v>
      </c>
      <c r="I1543" s="2">
        <v>1.03</v>
      </c>
      <c r="J1543" s="2">
        <v>3.33</v>
      </c>
    </row>
    <row r="1544" ht="15.75" customHeight="1">
      <c r="A1544" s="2">
        <v>1543.0</v>
      </c>
      <c r="B1544" s="2">
        <v>2015.0</v>
      </c>
      <c r="C1544" s="2">
        <v>3.0</v>
      </c>
      <c r="D1544" s="2">
        <v>1.0</v>
      </c>
      <c r="E1544" s="2">
        <v>3.0</v>
      </c>
      <c r="F1544" s="2" t="s">
        <v>16</v>
      </c>
      <c r="G1544" s="2" t="s">
        <v>96</v>
      </c>
      <c r="H1544" s="2">
        <v>0.37</v>
      </c>
      <c r="I1544" s="2">
        <v>2.9</v>
      </c>
      <c r="J1544" s="2">
        <v>3.27</v>
      </c>
    </row>
    <row r="1545" ht="15.75" customHeight="1">
      <c r="A1545" s="2">
        <v>1544.0</v>
      </c>
      <c r="B1545" s="2">
        <v>2015.0</v>
      </c>
      <c r="C1545" s="2">
        <v>3.0</v>
      </c>
      <c r="D1545" s="2">
        <v>1.0</v>
      </c>
      <c r="E1545" s="2">
        <v>4.0</v>
      </c>
      <c r="F1545" s="2" t="s">
        <v>16</v>
      </c>
      <c r="G1545" s="2" t="s">
        <v>38</v>
      </c>
      <c r="H1545" s="2">
        <v>6.0</v>
      </c>
      <c r="I1545" s="2">
        <v>9.23</v>
      </c>
      <c r="J1545" s="2">
        <v>15.23</v>
      </c>
    </row>
    <row r="1546" ht="15.75" customHeight="1">
      <c r="A1546" s="2">
        <v>1545.0</v>
      </c>
      <c r="B1546" s="2">
        <v>2015.0</v>
      </c>
      <c r="C1546" s="2">
        <v>3.0</v>
      </c>
      <c r="D1546" s="2">
        <v>1.0</v>
      </c>
      <c r="E1546" s="2">
        <v>4.0</v>
      </c>
      <c r="F1546" s="2" t="s">
        <v>16</v>
      </c>
      <c r="G1546" s="2" t="s">
        <v>42</v>
      </c>
      <c r="H1546" s="2">
        <v>6.67</v>
      </c>
      <c r="I1546" s="2">
        <v>6.83</v>
      </c>
      <c r="J1546" s="2">
        <v>13.5</v>
      </c>
    </row>
    <row r="1547" ht="15.75" customHeight="1">
      <c r="A1547" s="2">
        <v>1546.0</v>
      </c>
      <c r="B1547" s="2">
        <v>2015.0</v>
      </c>
      <c r="C1547" s="2">
        <v>3.0</v>
      </c>
      <c r="D1547" s="2">
        <v>1.0</v>
      </c>
      <c r="E1547" s="2">
        <v>4.0</v>
      </c>
      <c r="F1547" s="2" t="s">
        <v>16</v>
      </c>
      <c r="G1547" s="2" t="s">
        <v>98</v>
      </c>
      <c r="H1547" s="2">
        <v>2.0</v>
      </c>
      <c r="I1547" s="2">
        <v>2.4</v>
      </c>
      <c r="J1547" s="2">
        <v>4.4</v>
      </c>
    </row>
    <row r="1548" ht="15.75" customHeight="1">
      <c r="A1548" s="2">
        <v>1547.0</v>
      </c>
      <c r="B1548" s="2">
        <v>2015.0</v>
      </c>
      <c r="C1548" s="2">
        <v>3.0</v>
      </c>
      <c r="D1548" s="2">
        <v>1.0</v>
      </c>
      <c r="E1548" s="2">
        <v>5.0</v>
      </c>
      <c r="F1548" s="2" t="s">
        <v>16</v>
      </c>
      <c r="G1548" s="2" t="s">
        <v>97</v>
      </c>
      <c r="H1548" s="2">
        <v>1.8</v>
      </c>
      <c r="I1548" s="2">
        <v>2.5</v>
      </c>
      <c r="J1548" s="2">
        <v>4.3</v>
      </c>
    </row>
    <row r="1549" ht="15.75" customHeight="1">
      <c r="A1549" s="2">
        <v>1548.0</v>
      </c>
      <c r="B1549" s="2">
        <v>2015.0</v>
      </c>
      <c r="C1549" s="2">
        <v>3.0</v>
      </c>
      <c r="D1549" s="2">
        <v>1.0</v>
      </c>
      <c r="E1549" s="2">
        <v>5.0</v>
      </c>
      <c r="F1549" s="2" t="s">
        <v>16</v>
      </c>
      <c r="G1549" s="2" t="s">
        <v>30</v>
      </c>
      <c r="H1549" s="2">
        <v>2.33</v>
      </c>
      <c r="I1549" s="2">
        <v>1.63</v>
      </c>
      <c r="J1549" s="2">
        <v>3.96</v>
      </c>
    </row>
    <row r="1550" ht="15.75" customHeight="1">
      <c r="A1550" s="2">
        <v>1549.0</v>
      </c>
      <c r="B1550" s="2">
        <v>2015.0</v>
      </c>
      <c r="C1550" s="2">
        <v>3.0</v>
      </c>
      <c r="D1550" s="2">
        <v>1.0</v>
      </c>
      <c r="E1550" s="2">
        <v>5.0</v>
      </c>
      <c r="F1550" s="2" t="s">
        <v>16</v>
      </c>
      <c r="G1550" s="2" t="s">
        <v>76</v>
      </c>
      <c r="H1550" s="2">
        <v>1.0</v>
      </c>
      <c r="I1550" s="2">
        <v>2.27</v>
      </c>
      <c r="J1550" s="2">
        <v>3.27</v>
      </c>
    </row>
    <row r="1551" ht="15.75" customHeight="1">
      <c r="A1551" s="2">
        <v>1550.0</v>
      </c>
      <c r="B1551" s="2">
        <v>2015.0</v>
      </c>
      <c r="C1551" s="2">
        <v>3.0</v>
      </c>
      <c r="D1551" s="2">
        <v>1.0</v>
      </c>
      <c r="E1551" s="2">
        <v>6.0</v>
      </c>
      <c r="F1551" s="2" t="s">
        <v>16</v>
      </c>
      <c r="G1551" s="2" t="s">
        <v>41</v>
      </c>
      <c r="H1551" s="2">
        <v>8.67</v>
      </c>
      <c r="I1551" s="2">
        <v>5.33</v>
      </c>
      <c r="J1551" s="2">
        <v>14.0</v>
      </c>
    </row>
    <row r="1552" ht="15.75" customHeight="1">
      <c r="A1552" s="2">
        <v>1551.0</v>
      </c>
      <c r="B1552" s="2">
        <v>2015.0</v>
      </c>
      <c r="C1552" s="2">
        <v>3.0</v>
      </c>
      <c r="D1552" s="2">
        <v>1.0</v>
      </c>
      <c r="E1552" s="2">
        <v>6.0</v>
      </c>
      <c r="F1552" s="2" t="s">
        <v>16</v>
      </c>
      <c r="G1552" s="2" t="s">
        <v>77</v>
      </c>
      <c r="H1552" s="2">
        <v>7.5</v>
      </c>
      <c r="I1552" s="2">
        <v>2.77</v>
      </c>
      <c r="J1552" s="2">
        <v>10.27</v>
      </c>
    </row>
    <row r="1553" ht="15.75" customHeight="1">
      <c r="A1553" s="2">
        <v>1552.0</v>
      </c>
      <c r="B1553" s="2">
        <v>2015.0</v>
      </c>
      <c r="C1553" s="2">
        <v>3.0</v>
      </c>
      <c r="D1553" s="2">
        <v>1.0</v>
      </c>
      <c r="E1553" s="2">
        <v>6.0</v>
      </c>
      <c r="F1553" s="2" t="s">
        <v>16</v>
      </c>
      <c r="G1553" s="2" t="s">
        <v>34</v>
      </c>
      <c r="H1553" s="2">
        <v>2.27</v>
      </c>
      <c r="I1553" s="2">
        <v>1.07</v>
      </c>
      <c r="J1553" s="2">
        <v>3.34</v>
      </c>
    </row>
    <row r="1554" ht="15.75" customHeight="1">
      <c r="A1554" s="2">
        <v>1553.0</v>
      </c>
      <c r="B1554" s="2">
        <v>2015.0</v>
      </c>
      <c r="C1554" s="2">
        <v>3.0</v>
      </c>
      <c r="D1554" s="2">
        <v>1.0</v>
      </c>
      <c r="E1554" s="2">
        <v>7.0</v>
      </c>
      <c r="F1554" s="2" t="s">
        <v>16</v>
      </c>
      <c r="G1554" s="2" t="s">
        <v>47</v>
      </c>
      <c r="H1554" s="2">
        <v>4.17</v>
      </c>
      <c r="I1554" s="2">
        <v>9.57</v>
      </c>
      <c r="J1554" s="2">
        <v>13.74</v>
      </c>
    </row>
    <row r="1555" ht="15.75" customHeight="1">
      <c r="A1555" s="2">
        <v>1554.0</v>
      </c>
      <c r="B1555" s="2">
        <v>2015.0</v>
      </c>
      <c r="C1555" s="2">
        <v>3.0</v>
      </c>
      <c r="D1555" s="2">
        <v>1.0</v>
      </c>
      <c r="E1555" s="2">
        <v>7.0</v>
      </c>
      <c r="F1555" s="2" t="s">
        <v>16</v>
      </c>
      <c r="G1555" s="2" t="s">
        <v>45</v>
      </c>
      <c r="H1555" s="2">
        <v>6.73</v>
      </c>
      <c r="I1555" s="2">
        <v>2.0</v>
      </c>
      <c r="J1555" s="2">
        <v>8.73</v>
      </c>
    </row>
    <row r="1556" ht="15.75" customHeight="1">
      <c r="A1556" s="2">
        <v>1555.0</v>
      </c>
      <c r="B1556" s="2">
        <v>2015.0</v>
      </c>
      <c r="C1556" s="2">
        <v>3.0</v>
      </c>
      <c r="D1556" s="2">
        <v>1.0</v>
      </c>
      <c r="E1556" s="2">
        <v>7.0</v>
      </c>
      <c r="F1556" s="2" t="s">
        <v>16</v>
      </c>
      <c r="G1556" s="2" t="s">
        <v>25</v>
      </c>
      <c r="H1556" s="2">
        <v>2.5</v>
      </c>
      <c r="I1556" s="2">
        <v>0.83</v>
      </c>
      <c r="J1556" s="2">
        <v>3.33</v>
      </c>
    </row>
    <row r="1557" ht="15.75" customHeight="1">
      <c r="A1557" s="2">
        <v>1556.0</v>
      </c>
      <c r="B1557" s="2">
        <v>2015.0</v>
      </c>
      <c r="C1557" s="2">
        <v>3.0</v>
      </c>
      <c r="D1557" s="2">
        <v>1.0</v>
      </c>
      <c r="E1557" s="2">
        <v>8.0</v>
      </c>
      <c r="F1557" s="2" t="s">
        <v>16</v>
      </c>
      <c r="G1557" s="2" t="s">
        <v>55</v>
      </c>
      <c r="H1557" s="2">
        <v>6.0</v>
      </c>
      <c r="I1557" s="2">
        <v>6.43</v>
      </c>
      <c r="J1557" s="2">
        <v>12.43</v>
      </c>
    </row>
    <row r="1558" ht="15.75" customHeight="1">
      <c r="A1558" s="2">
        <v>1557.0</v>
      </c>
      <c r="B1558" s="2">
        <v>2015.0</v>
      </c>
      <c r="C1558" s="2">
        <v>3.0</v>
      </c>
      <c r="D1558" s="2">
        <v>1.0</v>
      </c>
      <c r="E1558" s="2">
        <v>8.0</v>
      </c>
      <c r="F1558" s="2" t="s">
        <v>16</v>
      </c>
      <c r="G1558" s="2" t="s">
        <v>99</v>
      </c>
      <c r="H1558" s="2">
        <v>5.33</v>
      </c>
      <c r="I1558" s="2">
        <v>5.17</v>
      </c>
      <c r="J1558" s="2">
        <v>10.5</v>
      </c>
    </row>
    <row r="1559" ht="15.75" customHeight="1">
      <c r="A1559" s="2">
        <v>1558.0</v>
      </c>
      <c r="B1559" s="2">
        <v>2015.0</v>
      </c>
      <c r="C1559" s="2">
        <v>3.0</v>
      </c>
      <c r="D1559" s="2">
        <v>1.0</v>
      </c>
      <c r="E1559" s="2">
        <v>8.0</v>
      </c>
      <c r="F1559" s="2" t="s">
        <v>16</v>
      </c>
      <c r="G1559" s="2" t="s">
        <v>33</v>
      </c>
      <c r="H1559" s="2">
        <v>3.93</v>
      </c>
      <c r="I1559" s="2">
        <v>4.43</v>
      </c>
      <c r="J1559" s="2">
        <v>8.36</v>
      </c>
    </row>
    <row r="1560" ht="15.75" customHeight="1">
      <c r="A1560" s="2">
        <v>1559.0</v>
      </c>
      <c r="B1560" s="2">
        <v>2015.0</v>
      </c>
      <c r="C1560" s="2">
        <v>3.0</v>
      </c>
      <c r="D1560" s="2">
        <v>1.0</v>
      </c>
      <c r="E1560" s="2">
        <v>9.0</v>
      </c>
      <c r="F1560" s="2" t="s">
        <v>16</v>
      </c>
      <c r="G1560" s="2" t="s">
        <v>50</v>
      </c>
      <c r="H1560" s="2">
        <v>6.5</v>
      </c>
      <c r="I1560" s="2">
        <v>8.5</v>
      </c>
      <c r="J1560" s="2">
        <v>15.0</v>
      </c>
    </row>
    <row r="1561" ht="15.75" customHeight="1">
      <c r="A1561" s="2">
        <v>1560.0</v>
      </c>
      <c r="B1561" s="2">
        <v>2015.0</v>
      </c>
      <c r="C1561" s="2">
        <v>3.0</v>
      </c>
      <c r="D1561" s="2">
        <v>1.0</v>
      </c>
      <c r="E1561" s="2">
        <v>9.0</v>
      </c>
      <c r="F1561" s="2" t="s">
        <v>16</v>
      </c>
      <c r="G1561" s="2" t="s">
        <v>62</v>
      </c>
      <c r="H1561" s="2">
        <v>5.93</v>
      </c>
      <c r="I1561" s="2">
        <v>5.6</v>
      </c>
      <c r="J1561" s="2">
        <v>11.53</v>
      </c>
    </row>
    <row r="1562" ht="15.75" customHeight="1">
      <c r="A1562" s="2">
        <v>1561.0</v>
      </c>
      <c r="B1562" s="2">
        <v>2015.0</v>
      </c>
      <c r="C1562" s="2">
        <v>3.0</v>
      </c>
      <c r="D1562" s="2">
        <v>1.0</v>
      </c>
      <c r="E1562" s="2">
        <v>9.0</v>
      </c>
      <c r="F1562" s="2" t="s">
        <v>16</v>
      </c>
      <c r="G1562" s="2" t="s">
        <v>59</v>
      </c>
      <c r="H1562" s="2">
        <v>5.0</v>
      </c>
      <c r="I1562" s="2">
        <v>3.33</v>
      </c>
      <c r="J1562" s="2">
        <v>8.33</v>
      </c>
    </row>
    <row r="1563" ht="15.75" customHeight="1">
      <c r="A1563" s="2">
        <v>1562.0</v>
      </c>
      <c r="B1563" s="2">
        <v>2015.0</v>
      </c>
      <c r="C1563" s="2">
        <v>3.0</v>
      </c>
      <c r="D1563" s="2">
        <v>1.0</v>
      </c>
      <c r="E1563" s="2">
        <v>10.0</v>
      </c>
      <c r="F1563" s="2" t="s">
        <v>16</v>
      </c>
      <c r="G1563" s="2" t="s">
        <v>39</v>
      </c>
      <c r="H1563" s="2">
        <v>8.23</v>
      </c>
      <c r="I1563" s="2">
        <v>7.5</v>
      </c>
      <c r="J1563" s="2">
        <v>15.73</v>
      </c>
    </row>
    <row r="1564" ht="15.75" customHeight="1">
      <c r="A1564" s="2">
        <v>1563.0</v>
      </c>
      <c r="B1564" s="2">
        <v>2015.0</v>
      </c>
      <c r="C1564" s="2">
        <v>3.0</v>
      </c>
      <c r="D1564" s="2">
        <v>1.0</v>
      </c>
      <c r="E1564" s="2">
        <v>10.0</v>
      </c>
      <c r="F1564" s="2" t="s">
        <v>16</v>
      </c>
      <c r="G1564" s="2" t="s">
        <v>29</v>
      </c>
      <c r="H1564" s="2">
        <v>5.17</v>
      </c>
      <c r="I1564" s="2">
        <v>3.07</v>
      </c>
      <c r="J1564" s="2">
        <v>8.24</v>
      </c>
    </row>
    <row r="1565" ht="15.75" customHeight="1">
      <c r="A1565" s="2">
        <v>1564.0</v>
      </c>
      <c r="B1565" s="2">
        <v>2015.0</v>
      </c>
      <c r="C1565" s="2">
        <v>3.0</v>
      </c>
      <c r="D1565" s="2">
        <v>1.0</v>
      </c>
      <c r="E1565" s="2">
        <v>10.0</v>
      </c>
      <c r="F1565" s="2" t="s">
        <v>16</v>
      </c>
      <c r="G1565" s="2" t="s">
        <v>32</v>
      </c>
      <c r="H1565" s="2">
        <v>1.6</v>
      </c>
      <c r="I1565" s="2">
        <v>3.4</v>
      </c>
      <c r="J1565" s="2">
        <v>5.0</v>
      </c>
    </row>
    <row r="1566" ht="15.75" customHeight="1">
      <c r="A1566" s="2">
        <v>1565.0</v>
      </c>
      <c r="B1566" s="2">
        <v>2015.0</v>
      </c>
      <c r="C1566" s="2">
        <v>3.0</v>
      </c>
      <c r="D1566" s="2">
        <v>1.0</v>
      </c>
      <c r="E1566" s="2">
        <v>11.0</v>
      </c>
      <c r="F1566" s="2" t="s">
        <v>16</v>
      </c>
      <c r="G1566" s="2" t="s">
        <v>27</v>
      </c>
      <c r="H1566" s="2">
        <v>6.83</v>
      </c>
      <c r="I1566" s="2">
        <v>7.93</v>
      </c>
      <c r="J1566" s="2">
        <v>14.76</v>
      </c>
    </row>
    <row r="1567" ht="15.75" customHeight="1">
      <c r="A1567" s="2">
        <v>1566.0</v>
      </c>
      <c r="B1567" s="2">
        <v>2015.0</v>
      </c>
      <c r="C1567" s="2">
        <v>3.0</v>
      </c>
      <c r="D1567" s="2">
        <v>1.0</v>
      </c>
      <c r="E1567" s="2">
        <v>11.0</v>
      </c>
      <c r="F1567" s="2" t="s">
        <v>16</v>
      </c>
      <c r="G1567" s="2" t="s">
        <v>56</v>
      </c>
      <c r="H1567" s="2">
        <v>7.83</v>
      </c>
      <c r="I1567" s="2">
        <v>6.87</v>
      </c>
      <c r="J1567" s="2">
        <v>14.7</v>
      </c>
    </row>
    <row r="1568" ht="15.75" customHeight="1">
      <c r="A1568" s="2">
        <v>1567.0</v>
      </c>
      <c r="B1568" s="2">
        <v>2015.0</v>
      </c>
      <c r="C1568" s="2">
        <v>3.0</v>
      </c>
      <c r="D1568" s="2">
        <v>1.0</v>
      </c>
      <c r="E1568" s="2">
        <v>11.0</v>
      </c>
      <c r="F1568" s="2" t="s">
        <v>16</v>
      </c>
      <c r="G1568" s="2" t="s">
        <v>17</v>
      </c>
      <c r="H1568" s="2">
        <v>5.0</v>
      </c>
      <c r="I1568" s="2">
        <v>4.93</v>
      </c>
      <c r="J1568" s="2">
        <v>9.93</v>
      </c>
    </row>
    <row r="1569" ht="15.75" customHeight="1">
      <c r="A1569" s="2">
        <v>1568.0</v>
      </c>
      <c r="B1569" s="2">
        <v>2015.0</v>
      </c>
      <c r="C1569" s="2">
        <v>3.0</v>
      </c>
      <c r="D1569" s="2">
        <v>1.0</v>
      </c>
      <c r="E1569" s="2">
        <v>12.0</v>
      </c>
      <c r="F1569" s="2" t="s">
        <v>16</v>
      </c>
      <c r="G1569" s="2" t="s">
        <v>31</v>
      </c>
      <c r="H1569" s="2">
        <v>7.77</v>
      </c>
      <c r="I1569" s="2">
        <v>6.83</v>
      </c>
      <c r="J1569" s="2">
        <v>14.6</v>
      </c>
    </row>
    <row r="1570" ht="15.75" customHeight="1">
      <c r="A1570" s="2">
        <v>1569.0</v>
      </c>
      <c r="B1570" s="2">
        <v>2015.0</v>
      </c>
      <c r="C1570" s="2">
        <v>3.0</v>
      </c>
      <c r="D1570" s="2">
        <v>1.0</v>
      </c>
      <c r="E1570" s="2">
        <v>12.0</v>
      </c>
      <c r="F1570" s="2" t="s">
        <v>16</v>
      </c>
      <c r="G1570" s="2" t="s">
        <v>44</v>
      </c>
      <c r="H1570" s="2">
        <v>4.4</v>
      </c>
      <c r="I1570" s="2">
        <v>3.9</v>
      </c>
      <c r="J1570" s="2">
        <v>8.3</v>
      </c>
    </row>
    <row r="1571" ht="15.75" customHeight="1">
      <c r="A1571" s="2">
        <v>1570.0</v>
      </c>
      <c r="B1571" s="2">
        <v>2015.0</v>
      </c>
      <c r="C1571" s="2">
        <v>3.0</v>
      </c>
      <c r="D1571" s="2">
        <v>1.0</v>
      </c>
      <c r="E1571" s="2">
        <v>12.0</v>
      </c>
      <c r="F1571" s="2" t="s">
        <v>16</v>
      </c>
      <c r="G1571" s="2" t="s">
        <v>57</v>
      </c>
      <c r="H1571" s="2">
        <v>2.0</v>
      </c>
      <c r="I1571" s="2">
        <v>4.8</v>
      </c>
      <c r="J1571" s="2">
        <v>6.8</v>
      </c>
    </row>
    <row r="1572" ht="15.75" customHeight="1">
      <c r="A1572" s="2">
        <v>1571.0</v>
      </c>
      <c r="B1572" s="2">
        <v>2015.0</v>
      </c>
      <c r="C1572" s="2">
        <v>3.0</v>
      </c>
      <c r="D1572" s="2">
        <v>2.0</v>
      </c>
      <c r="E1572" s="2">
        <v>1.0</v>
      </c>
      <c r="F1572" s="2" t="s">
        <v>16</v>
      </c>
      <c r="G1572" s="2" t="s">
        <v>77</v>
      </c>
      <c r="H1572" s="2">
        <v>6.67</v>
      </c>
      <c r="I1572" s="2">
        <v>8.5</v>
      </c>
      <c r="J1572" s="2">
        <v>15.17</v>
      </c>
    </row>
    <row r="1573" ht="15.75" customHeight="1">
      <c r="A1573" s="2">
        <v>1572.0</v>
      </c>
      <c r="B1573" s="2">
        <v>2015.0</v>
      </c>
      <c r="C1573" s="2">
        <v>3.0</v>
      </c>
      <c r="D1573" s="2">
        <v>2.0</v>
      </c>
      <c r="E1573" s="2">
        <v>1.0</v>
      </c>
      <c r="F1573" s="2" t="s">
        <v>16</v>
      </c>
      <c r="G1573" s="2" t="s">
        <v>30</v>
      </c>
      <c r="H1573" s="2">
        <v>6.67</v>
      </c>
      <c r="I1573" s="2">
        <v>1.0</v>
      </c>
      <c r="J1573" s="2">
        <v>7.67</v>
      </c>
    </row>
    <row r="1574" ht="15.75" customHeight="1">
      <c r="A1574" s="2">
        <v>1573.0</v>
      </c>
      <c r="B1574" s="2">
        <v>2015.0</v>
      </c>
      <c r="C1574" s="2">
        <v>3.0</v>
      </c>
      <c r="D1574" s="2">
        <v>2.0</v>
      </c>
      <c r="E1574" s="2">
        <v>2.0</v>
      </c>
      <c r="F1574" s="2" t="s">
        <v>16</v>
      </c>
      <c r="G1574" s="2" t="s">
        <v>42</v>
      </c>
      <c r="H1574" s="2">
        <v>9.8</v>
      </c>
      <c r="I1574" s="2">
        <v>4.1</v>
      </c>
      <c r="J1574" s="2">
        <v>13.9</v>
      </c>
    </row>
    <row r="1575" ht="15.75" customHeight="1">
      <c r="A1575" s="2">
        <v>1574.0</v>
      </c>
      <c r="B1575" s="2">
        <v>2015.0</v>
      </c>
      <c r="C1575" s="2">
        <v>3.0</v>
      </c>
      <c r="D1575" s="2">
        <v>2.0</v>
      </c>
      <c r="E1575" s="2">
        <v>2.0</v>
      </c>
      <c r="F1575" s="2" t="s">
        <v>16</v>
      </c>
      <c r="G1575" s="2" t="s">
        <v>76</v>
      </c>
      <c r="H1575" s="2">
        <v>3.83</v>
      </c>
      <c r="I1575" s="2">
        <v>7.5</v>
      </c>
      <c r="J1575" s="2">
        <v>11.33</v>
      </c>
    </row>
    <row r="1576" ht="15.75" customHeight="1">
      <c r="A1576" s="2">
        <v>1575.0</v>
      </c>
      <c r="B1576" s="2">
        <v>2015.0</v>
      </c>
      <c r="C1576" s="2">
        <v>3.0</v>
      </c>
      <c r="D1576" s="2">
        <v>2.0</v>
      </c>
      <c r="E1576" s="2">
        <v>3.0</v>
      </c>
      <c r="F1576" s="2" t="s">
        <v>16</v>
      </c>
      <c r="G1576" s="2" t="s">
        <v>45</v>
      </c>
      <c r="H1576" s="2">
        <v>3.5</v>
      </c>
      <c r="I1576" s="2">
        <v>5.83</v>
      </c>
      <c r="J1576" s="2">
        <v>9.33</v>
      </c>
    </row>
    <row r="1577" ht="15.75" customHeight="1">
      <c r="A1577" s="2">
        <v>1576.0</v>
      </c>
      <c r="B1577" s="2">
        <v>2015.0</v>
      </c>
      <c r="C1577" s="2">
        <v>3.0</v>
      </c>
      <c r="D1577" s="2">
        <v>2.0</v>
      </c>
      <c r="E1577" s="2">
        <v>3.0</v>
      </c>
      <c r="F1577" s="2" t="s">
        <v>16</v>
      </c>
      <c r="G1577" s="2" t="s">
        <v>98</v>
      </c>
      <c r="H1577" s="2">
        <v>2.5</v>
      </c>
      <c r="I1577" s="2">
        <v>2.33</v>
      </c>
      <c r="J1577" s="2">
        <v>4.83</v>
      </c>
    </row>
    <row r="1578" ht="15.75" customHeight="1">
      <c r="A1578" s="2">
        <v>1577.0</v>
      </c>
      <c r="B1578" s="2">
        <v>2015.0</v>
      </c>
      <c r="C1578" s="2">
        <v>3.0</v>
      </c>
      <c r="D1578" s="2">
        <v>2.0</v>
      </c>
      <c r="E1578" s="2">
        <v>4.0</v>
      </c>
      <c r="F1578" s="2" t="s">
        <v>16</v>
      </c>
      <c r="G1578" s="2" t="s">
        <v>96</v>
      </c>
      <c r="H1578" s="2">
        <v>7.83</v>
      </c>
      <c r="I1578" s="2">
        <v>5.43</v>
      </c>
      <c r="J1578" s="2">
        <v>13.26</v>
      </c>
    </row>
    <row r="1579" ht="15.75" customHeight="1">
      <c r="A1579" s="2">
        <v>1578.0</v>
      </c>
      <c r="B1579" s="2">
        <v>2015.0</v>
      </c>
      <c r="C1579" s="2">
        <v>3.0</v>
      </c>
      <c r="D1579" s="2">
        <v>2.0</v>
      </c>
      <c r="E1579" s="2">
        <v>4.0</v>
      </c>
      <c r="F1579" s="2" t="s">
        <v>16</v>
      </c>
      <c r="G1579" s="2" t="s">
        <v>33</v>
      </c>
      <c r="H1579" s="2">
        <v>7.6</v>
      </c>
      <c r="I1579" s="2">
        <v>5.47</v>
      </c>
      <c r="J1579" s="2">
        <v>13.07</v>
      </c>
    </row>
    <row r="1580" ht="15.75" customHeight="1">
      <c r="A1580" s="2">
        <v>1579.0</v>
      </c>
      <c r="B1580" s="2">
        <v>2015.0</v>
      </c>
      <c r="C1580" s="2">
        <v>3.0</v>
      </c>
      <c r="D1580" s="2">
        <v>2.0</v>
      </c>
      <c r="E1580" s="2">
        <v>5.0</v>
      </c>
      <c r="F1580" s="2" t="s">
        <v>16</v>
      </c>
      <c r="G1580" s="2" t="s">
        <v>62</v>
      </c>
      <c r="H1580" s="2">
        <v>7.67</v>
      </c>
      <c r="I1580" s="2">
        <v>6.0</v>
      </c>
      <c r="J1580" s="2">
        <v>13.67</v>
      </c>
    </row>
    <row r="1581" ht="15.75" customHeight="1">
      <c r="A1581" s="2">
        <v>1580.0</v>
      </c>
      <c r="B1581" s="2">
        <v>2015.0</v>
      </c>
      <c r="C1581" s="2">
        <v>3.0</v>
      </c>
      <c r="D1581" s="2">
        <v>2.0</v>
      </c>
      <c r="E1581" s="2">
        <v>5.0</v>
      </c>
      <c r="F1581" s="2" t="s">
        <v>16</v>
      </c>
      <c r="G1581" s="2" t="s">
        <v>91</v>
      </c>
      <c r="H1581" s="2">
        <v>2.67</v>
      </c>
      <c r="I1581" s="2">
        <v>4.5</v>
      </c>
      <c r="J1581" s="2">
        <v>7.17</v>
      </c>
    </row>
    <row r="1582" ht="15.75" customHeight="1">
      <c r="A1582" s="2">
        <v>1581.0</v>
      </c>
      <c r="B1582" s="2">
        <v>2015.0</v>
      </c>
      <c r="C1582" s="2">
        <v>3.0</v>
      </c>
      <c r="D1582" s="2">
        <v>2.0</v>
      </c>
      <c r="E1582" s="2">
        <v>6.0</v>
      </c>
      <c r="F1582" s="2" t="s">
        <v>16</v>
      </c>
      <c r="G1582" s="2" t="s">
        <v>57</v>
      </c>
      <c r="H1582" s="2">
        <v>8.5</v>
      </c>
      <c r="I1582" s="2">
        <v>10.0</v>
      </c>
      <c r="J1582" s="2">
        <v>18.5</v>
      </c>
    </row>
    <row r="1583" ht="15.75" customHeight="1">
      <c r="A1583" s="2">
        <v>1582.0</v>
      </c>
      <c r="B1583" s="2">
        <v>2015.0</v>
      </c>
      <c r="C1583" s="2">
        <v>3.0</v>
      </c>
      <c r="D1583" s="2">
        <v>2.0</v>
      </c>
      <c r="E1583" s="2">
        <v>6.0</v>
      </c>
      <c r="F1583" s="2" t="s">
        <v>16</v>
      </c>
      <c r="G1583" s="2" t="s">
        <v>70</v>
      </c>
      <c r="H1583" s="2">
        <v>2.5</v>
      </c>
      <c r="I1583" s="2">
        <v>8.4</v>
      </c>
      <c r="J1583" s="2">
        <v>10.9</v>
      </c>
    </row>
    <row r="1584" ht="15.75" customHeight="1">
      <c r="A1584" s="2">
        <v>1583.0</v>
      </c>
      <c r="B1584" s="2">
        <v>2015.0</v>
      </c>
      <c r="C1584" s="2">
        <v>3.0</v>
      </c>
      <c r="D1584" s="2">
        <v>2.0</v>
      </c>
      <c r="E1584" s="2">
        <v>7.0</v>
      </c>
      <c r="F1584" s="2" t="s">
        <v>16</v>
      </c>
      <c r="G1584" s="2" t="s">
        <v>56</v>
      </c>
      <c r="H1584" s="2">
        <v>7.17</v>
      </c>
      <c r="I1584" s="2">
        <v>4.33</v>
      </c>
      <c r="J1584" s="2">
        <v>11.5</v>
      </c>
    </row>
    <row r="1585" ht="15.75" customHeight="1">
      <c r="A1585" s="2">
        <v>1584.0</v>
      </c>
      <c r="B1585" s="2">
        <v>2015.0</v>
      </c>
      <c r="C1585" s="2">
        <v>3.0</v>
      </c>
      <c r="D1585" s="2">
        <v>2.0</v>
      </c>
      <c r="E1585" s="2">
        <v>7.0</v>
      </c>
      <c r="F1585" s="2" t="s">
        <v>16</v>
      </c>
      <c r="G1585" s="2" t="s">
        <v>25</v>
      </c>
      <c r="H1585" s="2">
        <v>1.73</v>
      </c>
      <c r="I1585" s="2">
        <v>0.7</v>
      </c>
      <c r="J1585" s="2">
        <v>2.43</v>
      </c>
    </row>
    <row r="1586" ht="15.75" customHeight="1">
      <c r="A1586" s="2">
        <v>1585.0</v>
      </c>
      <c r="B1586" s="2">
        <v>2015.0</v>
      </c>
      <c r="C1586" s="2">
        <v>3.0</v>
      </c>
      <c r="D1586" s="2">
        <v>2.0</v>
      </c>
      <c r="E1586" s="2">
        <v>8.0</v>
      </c>
      <c r="F1586" s="2" t="s">
        <v>16</v>
      </c>
      <c r="G1586" s="2" t="s">
        <v>99</v>
      </c>
      <c r="H1586" s="2">
        <v>3.67</v>
      </c>
      <c r="I1586" s="2">
        <v>1.77</v>
      </c>
      <c r="J1586" s="2">
        <v>5.44</v>
      </c>
    </row>
    <row r="1587" ht="15.75" customHeight="1">
      <c r="A1587" s="2">
        <v>1586.0</v>
      </c>
      <c r="B1587" s="2">
        <v>2015.0</v>
      </c>
      <c r="C1587" s="2">
        <v>3.0</v>
      </c>
      <c r="D1587" s="2">
        <v>2.0</v>
      </c>
      <c r="E1587" s="2">
        <v>8.0</v>
      </c>
      <c r="F1587" s="2" t="s">
        <v>16</v>
      </c>
      <c r="G1587" s="2" t="s">
        <v>32</v>
      </c>
      <c r="H1587" s="2">
        <v>3.17</v>
      </c>
      <c r="I1587" s="2">
        <v>1.73</v>
      </c>
      <c r="J1587" s="2">
        <v>4.9</v>
      </c>
    </row>
    <row r="1588" ht="15.75" customHeight="1">
      <c r="A1588" s="2">
        <v>1587.0</v>
      </c>
      <c r="B1588" s="2">
        <v>2015.0</v>
      </c>
      <c r="C1588" s="2">
        <v>3.0</v>
      </c>
      <c r="D1588" s="2">
        <v>2.0</v>
      </c>
      <c r="E1588" s="2">
        <v>9.0</v>
      </c>
      <c r="F1588" s="2" t="s">
        <v>16</v>
      </c>
      <c r="G1588" s="2" t="s">
        <v>29</v>
      </c>
      <c r="H1588" s="2">
        <v>4.83</v>
      </c>
      <c r="I1588" s="2">
        <v>2.7</v>
      </c>
      <c r="J1588" s="2">
        <v>7.53</v>
      </c>
    </row>
    <row r="1589" ht="15.75" customHeight="1">
      <c r="A1589" s="2">
        <v>1588.0</v>
      </c>
      <c r="B1589" s="2">
        <v>2015.0</v>
      </c>
      <c r="C1589" s="2">
        <v>3.0</v>
      </c>
      <c r="D1589" s="2">
        <v>2.0</v>
      </c>
      <c r="E1589" s="2">
        <v>9.0</v>
      </c>
      <c r="F1589" s="2" t="s">
        <v>16</v>
      </c>
      <c r="G1589" s="2" t="s">
        <v>59</v>
      </c>
      <c r="H1589" s="2">
        <v>4.17</v>
      </c>
      <c r="I1589" s="2">
        <v>1.3</v>
      </c>
      <c r="J1589" s="2">
        <v>5.47</v>
      </c>
    </row>
    <row r="1590" ht="15.75" customHeight="1">
      <c r="A1590" s="2">
        <v>1589.0</v>
      </c>
      <c r="B1590" s="2">
        <v>2015.0</v>
      </c>
      <c r="C1590" s="2">
        <v>3.0</v>
      </c>
      <c r="D1590" s="2">
        <v>2.0</v>
      </c>
      <c r="E1590" s="2">
        <v>10.0</v>
      </c>
      <c r="F1590" s="2" t="s">
        <v>16</v>
      </c>
      <c r="G1590" s="2" t="s">
        <v>17</v>
      </c>
      <c r="H1590" s="2">
        <v>4.83</v>
      </c>
      <c r="I1590" s="2">
        <v>7.43</v>
      </c>
      <c r="J1590" s="2">
        <v>12.26</v>
      </c>
    </row>
    <row r="1591" ht="15.75" customHeight="1">
      <c r="A1591" s="2">
        <v>1590.0</v>
      </c>
      <c r="B1591" s="2">
        <v>2015.0</v>
      </c>
      <c r="C1591" s="2">
        <v>3.0</v>
      </c>
      <c r="D1591" s="2">
        <v>2.0</v>
      </c>
      <c r="E1591" s="2">
        <v>10.0</v>
      </c>
      <c r="F1591" s="2" t="s">
        <v>16</v>
      </c>
      <c r="G1591" s="2" t="s">
        <v>54</v>
      </c>
      <c r="H1591" s="2">
        <v>3.83</v>
      </c>
      <c r="I1591" s="2">
        <v>7.83</v>
      </c>
      <c r="J1591" s="2">
        <v>11.66</v>
      </c>
    </row>
    <row r="1592" ht="15.75" customHeight="1">
      <c r="A1592" s="2">
        <v>1591.0</v>
      </c>
      <c r="B1592" s="2">
        <v>2015.0</v>
      </c>
      <c r="C1592" s="2">
        <v>3.0</v>
      </c>
      <c r="D1592" s="2">
        <v>2.0</v>
      </c>
      <c r="E1592" s="2">
        <v>11.0</v>
      </c>
      <c r="F1592" s="2" t="s">
        <v>16</v>
      </c>
      <c r="G1592" s="2" t="s">
        <v>35</v>
      </c>
      <c r="H1592" s="2">
        <v>5.33</v>
      </c>
      <c r="I1592" s="2">
        <v>5.5</v>
      </c>
      <c r="J1592" s="2">
        <v>10.83</v>
      </c>
    </row>
    <row r="1593" ht="15.75" customHeight="1">
      <c r="A1593" s="2">
        <v>1592.0</v>
      </c>
      <c r="B1593" s="2">
        <v>2015.0</v>
      </c>
      <c r="C1593" s="2">
        <v>3.0</v>
      </c>
      <c r="D1593" s="2">
        <v>2.0</v>
      </c>
      <c r="E1593" s="2">
        <v>11.0</v>
      </c>
      <c r="F1593" s="2" t="s">
        <v>16</v>
      </c>
      <c r="G1593" s="2" t="s">
        <v>44</v>
      </c>
      <c r="H1593" s="2">
        <v>4.67</v>
      </c>
      <c r="I1593" s="2">
        <v>2.5</v>
      </c>
      <c r="J1593" s="2">
        <v>7.17</v>
      </c>
    </row>
    <row r="1594" ht="15.75" customHeight="1">
      <c r="A1594" s="2">
        <v>1593.0</v>
      </c>
      <c r="B1594" s="2">
        <v>2015.0</v>
      </c>
      <c r="C1594" s="2">
        <v>3.0</v>
      </c>
      <c r="D1594" s="2">
        <v>2.0</v>
      </c>
      <c r="E1594" s="2">
        <v>12.0</v>
      </c>
      <c r="F1594" s="2" t="s">
        <v>16</v>
      </c>
      <c r="G1594" s="2" t="s">
        <v>60</v>
      </c>
      <c r="H1594" s="2">
        <v>8.33</v>
      </c>
      <c r="I1594" s="2">
        <v>8.5</v>
      </c>
      <c r="J1594" s="2">
        <v>16.83</v>
      </c>
    </row>
    <row r="1595" ht="15.75" customHeight="1">
      <c r="A1595" s="2">
        <v>1594.0</v>
      </c>
      <c r="B1595" s="2">
        <v>2015.0</v>
      </c>
      <c r="C1595" s="2">
        <v>3.0</v>
      </c>
      <c r="D1595" s="2">
        <v>2.0</v>
      </c>
      <c r="E1595" s="2">
        <v>12.0</v>
      </c>
      <c r="F1595" s="2" t="s">
        <v>16</v>
      </c>
      <c r="G1595" s="2" t="s">
        <v>34</v>
      </c>
      <c r="H1595" s="2">
        <v>7.0</v>
      </c>
      <c r="I1595" s="2">
        <v>6.07</v>
      </c>
      <c r="J1595" s="2">
        <v>13.07</v>
      </c>
    </row>
    <row r="1596" ht="15.75" customHeight="1">
      <c r="A1596" s="2">
        <v>1595.0</v>
      </c>
      <c r="B1596" s="2">
        <v>2015.0</v>
      </c>
      <c r="C1596" s="2">
        <v>3.0</v>
      </c>
      <c r="D1596" s="2">
        <v>3.0</v>
      </c>
      <c r="E1596" s="2">
        <v>1.0</v>
      </c>
      <c r="F1596" s="2" t="s">
        <v>16</v>
      </c>
      <c r="G1596" s="2" t="s">
        <v>50</v>
      </c>
      <c r="H1596" s="2">
        <v>0.0</v>
      </c>
      <c r="I1596" s="2">
        <v>0.0</v>
      </c>
      <c r="J1596" s="2">
        <v>0.0</v>
      </c>
      <c r="K1596" s="2" t="s">
        <v>102</v>
      </c>
      <c r="L1596" s="2" t="s">
        <v>103</v>
      </c>
    </row>
    <row r="1597" ht="15.75" customHeight="1">
      <c r="A1597" s="2">
        <v>1596.0</v>
      </c>
      <c r="B1597" s="2">
        <v>2015.0</v>
      </c>
      <c r="C1597" s="2">
        <v>3.0</v>
      </c>
      <c r="D1597" s="2">
        <v>3.0</v>
      </c>
      <c r="E1597" s="2">
        <v>1.0</v>
      </c>
      <c r="F1597" s="2" t="s">
        <v>16</v>
      </c>
      <c r="G1597" s="2" t="s">
        <v>28</v>
      </c>
      <c r="H1597" s="2">
        <v>0.0</v>
      </c>
      <c r="I1597" s="2">
        <v>0.0</v>
      </c>
      <c r="J1597" s="2">
        <v>0.0</v>
      </c>
      <c r="K1597" s="2" t="s">
        <v>104</v>
      </c>
      <c r="L1597" s="2" t="s">
        <v>105</v>
      </c>
    </row>
    <row r="1598" ht="15.75" customHeight="1">
      <c r="A1598" s="2">
        <v>1597.0</v>
      </c>
      <c r="B1598" s="2">
        <v>2015.0</v>
      </c>
      <c r="C1598" s="2">
        <v>3.0</v>
      </c>
      <c r="D1598" s="2">
        <v>3.0</v>
      </c>
      <c r="E1598" s="2">
        <v>2.0</v>
      </c>
      <c r="F1598" s="2" t="s">
        <v>16</v>
      </c>
      <c r="G1598" s="2" t="s">
        <v>27</v>
      </c>
      <c r="H1598" s="2">
        <v>6.83</v>
      </c>
      <c r="I1598" s="2">
        <v>8.4</v>
      </c>
      <c r="J1598" s="2">
        <v>15.23</v>
      </c>
    </row>
    <row r="1599" ht="15.75" customHeight="1">
      <c r="A1599" s="2">
        <v>1598.0</v>
      </c>
      <c r="B1599" s="2">
        <v>2015.0</v>
      </c>
      <c r="C1599" s="2">
        <v>3.0</v>
      </c>
      <c r="D1599" s="2">
        <v>3.0</v>
      </c>
      <c r="E1599" s="2">
        <v>2.0</v>
      </c>
      <c r="F1599" s="2" t="s">
        <v>16</v>
      </c>
      <c r="G1599" s="2" t="s">
        <v>60</v>
      </c>
      <c r="H1599" s="2">
        <v>1.37</v>
      </c>
      <c r="I1599" s="2">
        <v>9.57</v>
      </c>
      <c r="J1599" s="2">
        <v>10.94</v>
      </c>
    </row>
    <row r="1600" ht="15.75" customHeight="1">
      <c r="A1600" s="2">
        <v>1599.0</v>
      </c>
      <c r="B1600" s="2">
        <v>2015.0</v>
      </c>
      <c r="C1600" s="2">
        <v>3.0</v>
      </c>
      <c r="D1600" s="2">
        <v>3.0</v>
      </c>
      <c r="E1600" s="2">
        <v>3.0</v>
      </c>
      <c r="F1600" s="2" t="s">
        <v>16</v>
      </c>
      <c r="G1600" s="2" t="s">
        <v>26</v>
      </c>
      <c r="H1600" s="2">
        <v>7.5</v>
      </c>
      <c r="I1600" s="2">
        <v>7.7</v>
      </c>
      <c r="J1600" s="2">
        <v>15.2</v>
      </c>
    </row>
    <row r="1601" ht="15.75" customHeight="1">
      <c r="A1601" s="2">
        <v>1600.0</v>
      </c>
      <c r="B1601" s="2">
        <v>2015.0</v>
      </c>
      <c r="C1601" s="2">
        <v>3.0</v>
      </c>
      <c r="D1601" s="2">
        <v>3.0</v>
      </c>
      <c r="E1601" s="2">
        <v>3.0</v>
      </c>
      <c r="F1601" s="2" t="s">
        <v>16</v>
      </c>
      <c r="G1601" s="2" t="s">
        <v>29</v>
      </c>
      <c r="H1601" s="2">
        <v>1.93</v>
      </c>
      <c r="I1601" s="2">
        <v>4.17</v>
      </c>
      <c r="J1601" s="2">
        <v>6.1</v>
      </c>
    </row>
    <row r="1602" ht="15.75" customHeight="1">
      <c r="A1602" s="2">
        <v>1601.0</v>
      </c>
      <c r="B1602" s="2">
        <v>2015.0</v>
      </c>
      <c r="C1602" s="2">
        <v>3.0</v>
      </c>
      <c r="D1602" s="2">
        <v>3.0</v>
      </c>
      <c r="E1602" s="2">
        <v>4.0</v>
      </c>
      <c r="F1602" s="2" t="s">
        <v>16</v>
      </c>
      <c r="G1602" s="2" t="s">
        <v>38</v>
      </c>
      <c r="H1602" s="2">
        <v>7.07</v>
      </c>
      <c r="I1602" s="2">
        <v>7.23</v>
      </c>
      <c r="J1602" s="2">
        <v>14.3</v>
      </c>
    </row>
    <row r="1603" ht="15.75" customHeight="1">
      <c r="A1603" s="2">
        <v>1602.0</v>
      </c>
      <c r="B1603" s="2">
        <v>2015.0</v>
      </c>
      <c r="C1603" s="2">
        <v>3.0</v>
      </c>
      <c r="D1603" s="2">
        <v>3.0</v>
      </c>
      <c r="E1603" s="2">
        <v>4.0</v>
      </c>
      <c r="F1603" s="2" t="s">
        <v>16</v>
      </c>
      <c r="G1603" s="2" t="s">
        <v>39</v>
      </c>
      <c r="H1603" s="2">
        <v>4.17</v>
      </c>
      <c r="I1603" s="2">
        <v>3.33</v>
      </c>
      <c r="J1603" s="2">
        <v>7.5</v>
      </c>
    </row>
    <row r="1604" ht="15.75" customHeight="1">
      <c r="A1604" s="2">
        <v>1603.0</v>
      </c>
      <c r="B1604" s="2">
        <v>2015.0</v>
      </c>
      <c r="C1604" s="2">
        <v>3.0</v>
      </c>
      <c r="D1604" s="2">
        <v>3.0</v>
      </c>
      <c r="E1604" s="2">
        <v>5.0</v>
      </c>
      <c r="F1604" s="2" t="s">
        <v>16</v>
      </c>
      <c r="G1604" s="2" t="s">
        <v>56</v>
      </c>
      <c r="H1604" s="2">
        <v>4.5</v>
      </c>
      <c r="I1604" s="2">
        <v>9.0</v>
      </c>
      <c r="J1604" s="2">
        <v>13.5</v>
      </c>
    </row>
    <row r="1605" ht="15.75" customHeight="1">
      <c r="A1605" s="2">
        <v>1604.0</v>
      </c>
      <c r="B1605" s="2">
        <v>2015.0</v>
      </c>
      <c r="C1605" s="2">
        <v>3.0</v>
      </c>
      <c r="D1605" s="2">
        <v>3.0</v>
      </c>
      <c r="E1605" s="2">
        <v>5.0</v>
      </c>
      <c r="F1605" s="2" t="s">
        <v>16</v>
      </c>
      <c r="G1605" s="2" t="s">
        <v>55</v>
      </c>
      <c r="H1605" s="2">
        <v>4.6</v>
      </c>
      <c r="I1605" s="2">
        <v>7.77</v>
      </c>
      <c r="J1605" s="2">
        <v>12.37</v>
      </c>
    </row>
    <row r="1606" ht="15.75" customHeight="1">
      <c r="A1606" s="2">
        <v>1605.0</v>
      </c>
      <c r="B1606" s="2">
        <v>2015.0</v>
      </c>
      <c r="C1606" s="2">
        <v>3.0</v>
      </c>
      <c r="D1606" s="2">
        <v>3.0</v>
      </c>
      <c r="E1606" s="2">
        <v>6.0</v>
      </c>
      <c r="F1606" s="2" t="s">
        <v>16</v>
      </c>
      <c r="G1606" s="2" t="s">
        <v>77</v>
      </c>
      <c r="H1606" s="2">
        <v>7.33</v>
      </c>
      <c r="I1606" s="2">
        <v>9.5</v>
      </c>
      <c r="J1606" s="2">
        <v>16.83</v>
      </c>
    </row>
    <row r="1607" ht="15.75" customHeight="1">
      <c r="A1607" s="2">
        <v>1606.0</v>
      </c>
      <c r="B1607" s="2">
        <v>2015.0</v>
      </c>
      <c r="C1607" s="2">
        <v>3.0</v>
      </c>
      <c r="D1607" s="2">
        <v>3.0</v>
      </c>
      <c r="E1607" s="2">
        <v>6.0</v>
      </c>
      <c r="F1607" s="2" t="s">
        <v>16</v>
      </c>
      <c r="G1607" s="2" t="s">
        <v>41</v>
      </c>
      <c r="H1607" s="2">
        <v>8.57</v>
      </c>
      <c r="I1607" s="2">
        <v>5.33</v>
      </c>
      <c r="J1607" s="2">
        <v>13.9</v>
      </c>
    </row>
    <row r="1608" ht="15.75" customHeight="1">
      <c r="A1608" s="2">
        <v>1607.0</v>
      </c>
      <c r="B1608" s="2">
        <v>2015.0</v>
      </c>
      <c r="C1608" s="2">
        <v>3.0</v>
      </c>
      <c r="D1608" s="2">
        <v>3.0</v>
      </c>
      <c r="E1608" s="2">
        <v>7.0</v>
      </c>
      <c r="F1608" s="2" t="s">
        <v>16</v>
      </c>
      <c r="G1608" s="2" t="s">
        <v>42</v>
      </c>
      <c r="H1608" s="2">
        <v>7.83</v>
      </c>
      <c r="I1608" s="2">
        <v>1.77</v>
      </c>
      <c r="J1608" s="2">
        <v>9.6</v>
      </c>
    </row>
    <row r="1609" ht="15.75" customHeight="1">
      <c r="A1609" s="2">
        <v>1608.0</v>
      </c>
      <c r="B1609" s="2">
        <v>2015.0</v>
      </c>
      <c r="C1609" s="2">
        <v>3.0</v>
      </c>
      <c r="D1609" s="2">
        <v>3.0</v>
      </c>
      <c r="E1609" s="2">
        <v>7.0</v>
      </c>
      <c r="F1609" s="2" t="s">
        <v>16</v>
      </c>
      <c r="G1609" s="2" t="s">
        <v>96</v>
      </c>
      <c r="H1609" s="2">
        <v>1.87</v>
      </c>
      <c r="I1609" s="2">
        <v>2.5</v>
      </c>
      <c r="J1609" s="2">
        <v>4.37</v>
      </c>
    </row>
    <row r="1610" ht="15.75" customHeight="1">
      <c r="A1610" s="2">
        <v>1609.0</v>
      </c>
      <c r="B1610" s="2">
        <v>2015.0</v>
      </c>
      <c r="C1610" s="2">
        <v>3.0</v>
      </c>
      <c r="D1610" s="2">
        <v>3.0</v>
      </c>
      <c r="E1610" s="2">
        <v>8.0</v>
      </c>
      <c r="F1610" s="2" t="s">
        <v>16</v>
      </c>
      <c r="G1610" s="2" t="s">
        <v>31</v>
      </c>
      <c r="H1610" s="2">
        <v>3.5</v>
      </c>
      <c r="I1610" s="2">
        <v>4.0</v>
      </c>
      <c r="J1610" s="2">
        <v>7.5</v>
      </c>
    </row>
    <row r="1611" ht="15.75" customHeight="1">
      <c r="A1611" s="2">
        <v>1610.0</v>
      </c>
      <c r="B1611" s="2">
        <v>2015.0</v>
      </c>
      <c r="C1611" s="2">
        <v>3.0</v>
      </c>
      <c r="D1611" s="2">
        <v>3.0</v>
      </c>
      <c r="E1611" s="2">
        <v>8.0</v>
      </c>
      <c r="F1611" s="2" t="s">
        <v>16</v>
      </c>
      <c r="G1611" s="2" t="s">
        <v>47</v>
      </c>
      <c r="H1611" s="2">
        <v>5.0</v>
      </c>
      <c r="I1611" s="2">
        <v>1.77</v>
      </c>
      <c r="J1611" s="2">
        <v>6.77</v>
      </c>
    </row>
    <row r="1612" ht="15.75" customHeight="1">
      <c r="A1612" s="2">
        <v>1611.0</v>
      </c>
      <c r="B1612" s="2">
        <v>2015.0</v>
      </c>
      <c r="C1612" s="2">
        <v>3.0</v>
      </c>
      <c r="D1612" s="2">
        <v>3.0</v>
      </c>
      <c r="E1612" s="2">
        <v>9.0</v>
      </c>
      <c r="F1612" s="2" t="s">
        <v>16</v>
      </c>
      <c r="G1612" s="2" t="s">
        <v>62</v>
      </c>
      <c r="H1612" s="2">
        <v>9.33</v>
      </c>
      <c r="I1612" s="2">
        <v>5.83</v>
      </c>
      <c r="J1612" s="2">
        <v>15.16</v>
      </c>
    </row>
    <row r="1613" ht="15.75" customHeight="1">
      <c r="A1613" s="2">
        <v>1612.0</v>
      </c>
      <c r="B1613" s="2">
        <v>2015.0</v>
      </c>
      <c r="C1613" s="2">
        <v>3.0</v>
      </c>
      <c r="D1613" s="2">
        <v>3.0</v>
      </c>
      <c r="E1613" s="2">
        <v>9.0</v>
      </c>
      <c r="F1613" s="2" t="s">
        <v>16</v>
      </c>
      <c r="G1613" s="2" t="s">
        <v>97</v>
      </c>
      <c r="H1613" s="2">
        <v>8.17</v>
      </c>
      <c r="I1613" s="2">
        <v>6.87</v>
      </c>
      <c r="J1613" s="2">
        <v>15.04</v>
      </c>
    </row>
    <row r="1614" ht="15.75" customHeight="1">
      <c r="A1614" s="2">
        <v>1613.0</v>
      </c>
      <c r="B1614" s="2">
        <v>2015.0</v>
      </c>
      <c r="C1614" s="2">
        <v>3.0</v>
      </c>
      <c r="D1614" s="2">
        <v>3.0</v>
      </c>
      <c r="E1614" s="2">
        <v>10.0</v>
      </c>
      <c r="F1614" s="2" t="s">
        <v>16</v>
      </c>
      <c r="G1614" s="2" t="s">
        <v>45</v>
      </c>
      <c r="H1614" s="2">
        <v>6.83</v>
      </c>
      <c r="I1614" s="2">
        <v>7.67</v>
      </c>
      <c r="J1614" s="2">
        <v>14.5</v>
      </c>
    </row>
    <row r="1615" ht="15.75" customHeight="1">
      <c r="A1615" s="2">
        <v>1614.0</v>
      </c>
      <c r="B1615" s="2">
        <v>2015.0</v>
      </c>
      <c r="C1615" s="2">
        <v>3.0</v>
      </c>
      <c r="D1615" s="2">
        <v>3.0</v>
      </c>
      <c r="E1615" s="2">
        <v>10.0</v>
      </c>
      <c r="F1615" s="2" t="s">
        <v>16</v>
      </c>
      <c r="G1615" s="2" t="s">
        <v>17</v>
      </c>
      <c r="H1615" s="2">
        <v>5.83</v>
      </c>
      <c r="I1615" s="2">
        <v>7.83</v>
      </c>
      <c r="J1615" s="2">
        <v>13.66</v>
      </c>
    </row>
    <row r="1616" ht="15.75" customHeight="1">
      <c r="A1616" s="2">
        <v>1615.0</v>
      </c>
      <c r="B1616" s="2">
        <v>2015.0</v>
      </c>
      <c r="C1616" s="2">
        <v>3.0</v>
      </c>
      <c r="D1616" s="2">
        <v>3.0</v>
      </c>
      <c r="E1616" s="2">
        <v>11.0</v>
      </c>
      <c r="F1616" s="2" t="s">
        <v>16</v>
      </c>
      <c r="G1616" s="2" t="s">
        <v>57</v>
      </c>
      <c r="H1616" s="2">
        <v>8.5</v>
      </c>
      <c r="I1616" s="2">
        <v>7.83</v>
      </c>
      <c r="J1616" s="2">
        <v>16.33</v>
      </c>
    </row>
    <row r="1617" ht="15.75" customHeight="1">
      <c r="A1617" s="2">
        <v>1616.0</v>
      </c>
      <c r="B1617" s="2">
        <v>2015.0</v>
      </c>
      <c r="C1617" s="2">
        <v>3.0</v>
      </c>
      <c r="D1617" s="2">
        <v>3.0</v>
      </c>
      <c r="E1617" s="2">
        <v>11.0</v>
      </c>
      <c r="F1617" s="2" t="s">
        <v>16</v>
      </c>
      <c r="G1617" s="2" t="s">
        <v>35</v>
      </c>
      <c r="H1617" s="2">
        <v>7.17</v>
      </c>
      <c r="I1617" s="2">
        <v>5.33</v>
      </c>
      <c r="J1617" s="2">
        <v>12.5</v>
      </c>
    </row>
    <row r="1618" ht="15.75" customHeight="1">
      <c r="A1618" s="2">
        <v>1617.0</v>
      </c>
      <c r="B1618" s="2">
        <v>2015.0</v>
      </c>
      <c r="C1618" s="2">
        <v>3.0</v>
      </c>
      <c r="D1618" s="2">
        <v>3.0</v>
      </c>
      <c r="E1618" s="2">
        <v>12.0</v>
      </c>
      <c r="F1618" s="2" t="s">
        <v>16</v>
      </c>
      <c r="G1618" s="2" t="s">
        <v>37</v>
      </c>
      <c r="H1618" s="2">
        <v>9.5</v>
      </c>
      <c r="I1618" s="2">
        <v>10.0</v>
      </c>
      <c r="J1618" s="2">
        <v>19.5</v>
      </c>
    </row>
    <row r="1619" ht="15.75" customHeight="1">
      <c r="A1619" s="2">
        <v>1618.0</v>
      </c>
      <c r="B1619" s="2">
        <v>2015.0</v>
      </c>
      <c r="C1619" s="2">
        <v>3.0</v>
      </c>
      <c r="D1619" s="2">
        <v>3.0</v>
      </c>
      <c r="E1619" s="2">
        <v>12.0</v>
      </c>
      <c r="F1619" s="2" t="s">
        <v>16</v>
      </c>
      <c r="G1619" s="2" t="s">
        <v>99</v>
      </c>
      <c r="H1619" s="2">
        <v>7.83</v>
      </c>
      <c r="I1619" s="2">
        <v>3.2</v>
      </c>
      <c r="J1619" s="2">
        <v>11.03</v>
      </c>
    </row>
    <row r="1620" ht="15.75" customHeight="1">
      <c r="A1620" s="2">
        <v>1619.0</v>
      </c>
      <c r="B1620" s="2">
        <v>2015.0</v>
      </c>
      <c r="C1620" s="2">
        <v>3.0</v>
      </c>
      <c r="D1620" s="2">
        <v>4.0</v>
      </c>
      <c r="E1620" s="2">
        <v>1.0</v>
      </c>
      <c r="F1620" s="2" t="s">
        <v>16</v>
      </c>
      <c r="G1620" s="2" t="s">
        <v>26</v>
      </c>
      <c r="H1620" s="2">
        <v>9.5</v>
      </c>
      <c r="I1620" s="2">
        <v>5.1</v>
      </c>
      <c r="J1620" s="2">
        <v>14.6</v>
      </c>
    </row>
    <row r="1621" ht="15.75" customHeight="1">
      <c r="A1621" s="2">
        <v>1620.0</v>
      </c>
      <c r="B1621" s="2">
        <v>2015.0</v>
      </c>
      <c r="C1621" s="2">
        <v>3.0</v>
      </c>
      <c r="D1621" s="2">
        <v>4.0</v>
      </c>
      <c r="E1621" s="2">
        <v>1.0</v>
      </c>
      <c r="F1621" s="2" t="s">
        <v>16</v>
      </c>
      <c r="G1621" s="2" t="s">
        <v>50</v>
      </c>
      <c r="H1621" s="2">
        <v>7.0</v>
      </c>
      <c r="I1621" s="2">
        <v>6.73</v>
      </c>
      <c r="J1621" s="2">
        <v>13.73</v>
      </c>
    </row>
    <row r="1622" ht="15.75" customHeight="1">
      <c r="A1622" s="2">
        <v>1621.0</v>
      </c>
      <c r="B1622" s="2">
        <v>2015.0</v>
      </c>
      <c r="C1622" s="2">
        <v>3.0</v>
      </c>
      <c r="D1622" s="2">
        <v>4.0</v>
      </c>
      <c r="E1622" s="2">
        <v>1.0</v>
      </c>
      <c r="F1622" s="2" t="s">
        <v>16</v>
      </c>
      <c r="G1622" s="2" t="s">
        <v>27</v>
      </c>
      <c r="H1622" s="2">
        <v>5.5</v>
      </c>
      <c r="I1622" s="2">
        <v>1.27</v>
      </c>
      <c r="J1622" s="2">
        <v>6.77</v>
      </c>
    </row>
    <row r="1623" ht="15.75" customHeight="1">
      <c r="A1623" s="2">
        <v>1622.0</v>
      </c>
      <c r="B1623" s="2">
        <v>2015.0</v>
      </c>
      <c r="C1623" s="2">
        <v>3.0</v>
      </c>
      <c r="D1623" s="2">
        <v>4.0</v>
      </c>
      <c r="E1623" s="2">
        <v>2.0</v>
      </c>
      <c r="F1623" s="2" t="s">
        <v>16</v>
      </c>
      <c r="G1623" s="2" t="s">
        <v>56</v>
      </c>
      <c r="H1623" s="2">
        <v>7.73</v>
      </c>
      <c r="I1623" s="2">
        <v>9.2</v>
      </c>
      <c r="J1623" s="2">
        <v>16.93</v>
      </c>
    </row>
    <row r="1624" ht="15.75" customHeight="1">
      <c r="A1624" s="2">
        <v>1623.0</v>
      </c>
      <c r="B1624" s="2">
        <v>2015.0</v>
      </c>
      <c r="C1624" s="2">
        <v>3.0</v>
      </c>
      <c r="D1624" s="2">
        <v>4.0</v>
      </c>
      <c r="E1624" s="2">
        <v>2.0</v>
      </c>
      <c r="F1624" s="2" t="s">
        <v>16</v>
      </c>
      <c r="G1624" s="2" t="s">
        <v>38</v>
      </c>
      <c r="H1624" s="2">
        <v>4.0</v>
      </c>
      <c r="I1624" s="2">
        <v>3.9</v>
      </c>
      <c r="J1624" s="2">
        <v>7.9</v>
      </c>
    </row>
    <row r="1625" ht="15.75" customHeight="1">
      <c r="A1625" s="2">
        <v>1624.0</v>
      </c>
      <c r="B1625" s="2">
        <v>2015.0</v>
      </c>
      <c r="C1625" s="2">
        <v>3.0</v>
      </c>
      <c r="D1625" s="2">
        <v>4.0</v>
      </c>
      <c r="E1625" s="2">
        <v>2.0</v>
      </c>
      <c r="F1625" s="2" t="s">
        <v>16</v>
      </c>
      <c r="G1625" s="2" t="s">
        <v>77</v>
      </c>
      <c r="H1625" s="2">
        <v>5.33</v>
      </c>
      <c r="I1625" s="2">
        <v>2.5</v>
      </c>
      <c r="J1625" s="2">
        <v>7.83</v>
      </c>
    </row>
    <row r="1626" ht="15.75" customHeight="1">
      <c r="A1626" s="2">
        <v>1625.0</v>
      </c>
      <c r="B1626" s="2">
        <v>2015.0</v>
      </c>
      <c r="C1626" s="2">
        <v>3.0</v>
      </c>
      <c r="D1626" s="2">
        <v>4.0</v>
      </c>
      <c r="E1626" s="2">
        <v>3.0</v>
      </c>
      <c r="F1626" s="2" t="s">
        <v>16</v>
      </c>
      <c r="G1626" s="2" t="s">
        <v>62</v>
      </c>
      <c r="H1626" s="2">
        <v>8.17</v>
      </c>
      <c r="I1626" s="2">
        <v>8.0</v>
      </c>
      <c r="J1626" s="2">
        <v>16.17</v>
      </c>
    </row>
    <row r="1627" ht="15.75" customHeight="1">
      <c r="A1627" s="2">
        <v>1626.0</v>
      </c>
      <c r="B1627" s="2">
        <v>2015.0</v>
      </c>
      <c r="C1627" s="2">
        <v>3.0</v>
      </c>
      <c r="D1627" s="2">
        <v>4.0</v>
      </c>
      <c r="E1627" s="2">
        <v>3.0</v>
      </c>
      <c r="F1627" s="2" t="s">
        <v>16</v>
      </c>
      <c r="G1627" s="2" t="s">
        <v>31</v>
      </c>
      <c r="H1627" s="2">
        <v>7.0</v>
      </c>
      <c r="I1627" s="2">
        <v>5.43</v>
      </c>
      <c r="J1627" s="2">
        <v>12.43</v>
      </c>
    </row>
    <row r="1628" ht="15.75" customHeight="1">
      <c r="A1628" s="2">
        <v>1627.0</v>
      </c>
      <c r="B1628" s="2">
        <v>2015.0</v>
      </c>
      <c r="C1628" s="2">
        <v>3.0</v>
      </c>
      <c r="D1628" s="2">
        <v>4.0</v>
      </c>
      <c r="E1628" s="2">
        <v>3.0</v>
      </c>
      <c r="F1628" s="2" t="s">
        <v>16</v>
      </c>
      <c r="G1628" s="2" t="s">
        <v>42</v>
      </c>
      <c r="H1628" s="2">
        <v>4.73</v>
      </c>
      <c r="I1628" s="2">
        <v>7.57</v>
      </c>
      <c r="J1628" s="2">
        <v>12.3</v>
      </c>
    </row>
    <row r="1629" ht="15.75" customHeight="1">
      <c r="A1629" s="2">
        <v>1628.0</v>
      </c>
      <c r="B1629" s="2">
        <v>2015.0</v>
      </c>
      <c r="C1629" s="2">
        <v>3.0</v>
      </c>
      <c r="D1629" s="2">
        <v>4.0</v>
      </c>
      <c r="E1629" s="2">
        <v>4.0</v>
      </c>
      <c r="F1629" s="2" t="s">
        <v>16</v>
      </c>
      <c r="G1629" s="2" t="s">
        <v>37</v>
      </c>
      <c r="H1629" s="2">
        <v>7.17</v>
      </c>
      <c r="I1629" s="2">
        <v>6.0</v>
      </c>
      <c r="J1629" s="2">
        <v>13.17</v>
      </c>
    </row>
    <row r="1630" ht="15.75" customHeight="1">
      <c r="A1630" s="2">
        <v>1629.0</v>
      </c>
      <c r="B1630" s="2">
        <v>2015.0</v>
      </c>
      <c r="C1630" s="2">
        <v>3.0</v>
      </c>
      <c r="D1630" s="2">
        <v>4.0</v>
      </c>
      <c r="E1630" s="2">
        <v>4.0</v>
      </c>
      <c r="F1630" s="2" t="s">
        <v>16</v>
      </c>
      <c r="G1630" s="2" t="s">
        <v>45</v>
      </c>
      <c r="H1630" s="2">
        <v>4.83</v>
      </c>
      <c r="I1630" s="2">
        <v>2.27</v>
      </c>
      <c r="J1630" s="2">
        <v>7.1</v>
      </c>
    </row>
    <row r="1631" ht="15.75" customHeight="1">
      <c r="A1631" s="2">
        <v>1630.0</v>
      </c>
      <c r="B1631" s="2">
        <v>2015.0</v>
      </c>
      <c r="C1631" s="2">
        <v>3.0</v>
      </c>
      <c r="D1631" s="2">
        <v>4.0</v>
      </c>
      <c r="E1631" s="2">
        <v>4.0</v>
      </c>
      <c r="F1631" s="2" t="s">
        <v>16</v>
      </c>
      <c r="G1631" s="2" t="s">
        <v>57</v>
      </c>
      <c r="H1631" s="2">
        <v>3.0</v>
      </c>
      <c r="I1631" s="2">
        <v>1.5</v>
      </c>
      <c r="J1631" s="2">
        <v>4.5</v>
      </c>
    </row>
    <row r="1632" ht="15.75" customHeight="1">
      <c r="A1632" s="2">
        <v>1631.0</v>
      </c>
      <c r="B1632" s="2">
        <v>2015.0</v>
      </c>
      <c r="C1632" s="2">
        <v>3.0</v>
      </c>
      <c r="D1632" s="2">
        <v>5.0</v>
      </c>
      <c r="E1632" s="2">
        <v>1.0</v>
      </c>
      <c r="F1632" s="2" t="s">
        <v>16</v>
      </c>
      <c r="G1632" s="2" t="s">
        <v>77</v>
      </c>
      <c r="H1632" s="2">
        <v>9.1</v>
      </c>
      <c r="I1632" s="2">
        <v>8.0</v>
      </c>
      <c r="J1632" s="2">
        <v>17.1</v>
      </c>
    </row>
    <row r="1633" ht="15.75" customHeight="1">
      <c r="A1633" s="2">
        <v>1632.0</v>
      </c>
      <c r="B1633" s="2">
        <v>2015.0</v>
      </c>
      <c r="C1633" s="2">
        <v>3.0</v>
      </c>
      <c r="D1633" s="2">
        <v>5.0</v>
      </c>
      <c r="E1633" s="2">
        <v>1.0</v>
      </c>
      <c r="F1633" s="2" t="s">
        <v>16</v>
      </c>
      <c r="G1633" s="2" t="s">
        <v>50</v>
      </c>
      <c r="H1633" s="2">
        <v>8.5</v>
      </c>
      <c r="I1633" s="2">
        <v>7.5</v>
      </c>
      <c r="J1633" s="2">
        <v>16.0</v>
      </c>
    </row>
    <row r="1634" ht="15.75" customHeight="1">
      <c r="A1634" s="2">
        <v>1633.0</v>
      </c>
      <c r="B1634" s="2">
        <v>2015.0</v>
      </c>
      <c r="C1634" s="2">
        <v>3.0</v>
      </c>
      <c r="D1634" s="2">
        <v>5.0</v>
      </c>
      <c r="E1634" s="2">
        <v>2.0</v>
      </c>
      <c r="F1634" s="2" t="s">
        <v>16</v>
      </c>
      <c r="G1634" s="2" t="s">
        <v>27</v>
      </c>
      <c r="H1634" s="2">
        <v>6.83</v>
      </c>
      <c r="I1634" s="2">
        <v>7.87</v>
      </c>
      <c r="J1634" s="2">
        <v>14.7</v>
      </c>
    </row>
    <row r="1635" ht="15.75" customHeight="1">
      <c r="A1635" s="2">
        <v>1634.0</v>
      </c>
      <c r="B1635" s="2">
        <v>2015.0</v>
      </c>
      <c r="C1635" s="2">
        <v>3.0</v>
      </c>
      <c r="D1635" s="2">
        <v>5.0</v>
      </c>
      <c r="E1635" s="2">
        <v>2.0</v>
      </c>
      <c r="F1635" s="2" t="s">
        <v>16</v>
      </c>
      <c r="G1635" s="2" t="s">
        <v>38</v>
      </c>
      <c r="H1635" s="2">
        <v>7.0</v>
      </c>
      <c r="I1635" s="2">
        <v>4.5</v>
      </c>
      <c r="J1635" s="2">
        <v>11.5</v>
      </c>
    </row>
    <row r="1636" ht="15.75" customHeight="1">
      <c r="A1636" s="2">
        <v>1635.0</v>
      </c>
      <c r="B1636" s="2">
        <v>2015.0</v>
      </c>
      <c r="C1636" s="2">
        <v>3.0</v>
      </c>
      <c r="D1636" s="2">
        <v>5.0</v>
      </c>
      <c r="E1636" s="2">
        <v>3.0</v>
      </c>
      <c r="F1636" s="2" t="s">
        <v>16</v>
      </c>
      <c r="G1636" s="2" t="s">
        <v>31</v>
      </c>
      <c r="H1636" s="2">
        <v>9.73</v>
      </c>
      <c r="I1636" s="2">
        <v>9.33</v>
      </c>
      <c r="J1636" s="2">
        <v>19.06</v>
      </c>
    </row>
    <row r="1637" ht="15.75" customHeight="1">
      <c r="A1637" s="2">
        <v>1636.0</v>
      </c>
      <c r="B1637" s="2">
        <v>2015.0</v>
      </c>
      <c r="C1637" s="2">
        <v>3.0</v>
      </c>
      <c r="D1637" s="2">
        <v>5.0</v>
      </c>
      <c r="E1637" s="2">
        <v>3.0</v>
      </c>
      <c r="F1637" s="2" t="s">
        <v>16</v>
      </c>
      <c r="G1637" s="2" t="s">
        <v>57</v>
      </c>
      <c r="H1637" s="2">
        <v>9.43</v>
      </c>
      <c r="I1637" s="2">
        <v>3.57</v>
      </c>
      <c r="J1637" s="2">
        <v>13.0</v>
      </c>
    </row>
    <row r="1638" ht="15.75" customHeight="1">
      <c r="A1638" s="2">
        <v>1637.0</v>
      </c>
      <c r="B1638" s="2">
        <v>2015.0</v>
      </c>
      <c r="C1638" s="2">
        <v>3.0</v>
      </c>
      <c r="D1638" s="2">
        <v>5.0</v>
      </c>
      <c r="E1638" s="2">
        <v>4.0</v>
      </c>
      <c r="F1638" s="2" t="s">
        <v>16</v>
      </c>
      <c r="G1638" s="2" t="s">
        <v>42</v>
      </c>
      <c r="H1638" s="2">
        <v>6.5</v>
      </c>
      <c r="I1638" s="2">
        <v>8.33</v>
      </c>
      <c r="J1638" s="2">
        <v>14.83</v>
      </c>
    </row>
    <row r="1639" ht="15.75" customHeight="1">
      <c r="A1639" s="2">
        <v>1638.0</v>
      </c>
      <c r="B1639" s="2">
        <v>2015.0</v>
      </c>
      <c r="C1639" s="2">
        <v>3.0</v>
      </c>
      <c r="D1639" s="2">
        <v>5.0</v>
      </c>
      <c r="E1639" s="2">
        <v>4.0</v>
      </c>
      <c r="F1639" s="2" t="s">
        <v>16</v>
      </c>
      <c r="G1639" s="2" t="s">
        <v>45</v>
      </c>
      <c r="H1639" s="2">
        <v>4.83</v>
      </c>
      <c r="I1639" s="2">
        <v>5.83</v>
      </c>
      <c r="J1639" s="2">
        <v>10.66</v>
      </c>
    </row>
    <row r="1640" ht="15.75" customHeight="1">
      <c r="A1640" s="2">
        <v>1639.0</v>
      </c>
      <c r="B1640" s="2">
        <v>2015.0</v>
      </c>
      <c r="C1640" s="2">
        <v>3.0</v>
      </c>
      <c r="D1640" s="2">
        <v>6.0</v>
      </c>
      <c r="E1640" s="2">
        <v>1.0</v>
      </c>
      <c r="F1640" s="2" t="s">
        <v>16</v>
      </c>
      <c r="G1640" s="2" t="s">
        <v>26</v>
      </c>
      <c r="H1640" s="2">
        <v>8.67</v>
      </c>
      <c r="I1640" s="2">
        <v>9.2</v>
      </c>
      <c r="J1640" s="2">
        <v>17.87</v>
      </c>
    </row>
    <row r="1641" ht="15.75" customHeight="1">
      <c r="A1641" s="2">
        <v>1640.0</v>
      </c>
      <c r="B1641" s="2">
        <v>2015.0</v>
      </c>
      <c r="C1641" s="2">
        <v>3.0</v>
      </c>
      <c r="D1641" s="2">
        <v>6.0</v>
      </c>
      <c r="E1641" s="2">
        <v>1.0</v>
      </c>
      <c r="F1641" s="2" t="s">
        <v>16</v>
      </c>
      <c r="G1641" s="2" t="s">
        <v>77</v>
      </c>
      <c r="H1641" s="2">
        <v>6.17</v>
      </c>
      <c r="I1641" s="2">
        <v>7.67</v>
      </c>
      <c r="J1641" s="2">
        <v>13.84</v>
      </c>
    </row>
    <row r="1642" ht="15.75" customHeight="1">
      <c r="A1642" s="2">
        <v>1641.0</v>
      </c>
      <c r="B1642" s="2">
        <v>2015.0</v>
      </c>
      <c r="C1642" s="2">
        <v>3.0</v>
      </c>
      <c r="D1642" s="2">
        <v>6.0</v>
      </c>
      <c r="E1642" s="2">
        <v>2.0</v>
      </c>
      <c r="F1642" s="2" t="s">
        <v>16</v>
      </c>
      <c r="G1642" s="2" t="s">
        <v>56</v>
      </c>
      <c r="H1642" s="2">
        <v>7.33</v>
      </c>
      <c r="I1642" s="2">
        <v>7.27</v>
      </c>
      <c r="J1642" s="2">
        <v>14.6</v>
      </c>
    </row>
    <row r="1643" ht="15.75" customHeight="1">
      <c r="A1643" s="2">
        <v>1642.0</v>
      </c>
      <c r="B1643" s="2">
        <v>2015.0</v>
      </c>
      <c r="C1643" s="2">
        <v>3.0</v>
      </c>
      <c r="D1643" s="2">
        <v>6.0</v>
      </c>
      <c r="E1643" s="2">
        <v>2.0</v>
      </c>
      <c r="F1643" s="2" t="s">
        <v>16</v>
      </c>
      <c r="G1643" s="2" t="s">
        <v>27</v>
      </c>
      <c r="H1643" s="2">
        <v>6.0</v>
      </c>
      <c r="I1643" s="2">
        <v>5.23</v>
      </c>
      <c r="J1643" s="2">
        <v>11.23</v>
      </c>
    </row>
    <row r="1644" ht="15.75" customHeight="1">
      <c r="A1644" s="2">
        <v>1643.0</v>
      </c>
      <c r="B1644" s="2">
        <v>2015.0</v>
      </c>
      <c r="C1644" s="2">
        <v>3.0</v>
      </c>
      <c r="D1644" s="2">
        <v>6.0</v>
      </c>
      <c r="E1644" s="2">
        <v>3.0</v>
      </c>
      <c r="F1644" s="2" t="s">
        <v>16</v>
      </c>
      <c r="G1644" s="2" t="s">
        <v>62</v>
      </c>
      <c r="H1644" s="2">
        <v>8.17</v>
      </c>
      <c r="I1644" s="2">
        <v>8.1</v>
      </c>
      <c r="J1644" s="2">
        <v>16.27</v>
      </c>
    </row>
    <row r="1645" ht="15.75" customHeight="1">
      <c r="A1645" s="2">
        <v>1644.0</v>
      </c>
      <c r="B1645" s="2">
        <v>2015.0</v>
      </c>
      <c r="C1645" s="2">
        <v>3.0</v>
      </c>
      <c r="D1645" s="2">
        <v>6.0</v>
      </c>
      <c r="E1645" s="2">
        <v>3.0</v>
      </c>
      <c r="F1645" s="2" t="s">
        <v>16</v>
      </c>
      <c r="G1645" s="2" t="s">
        <v>31</v>
      </c>
      <c r="H1645" s="2">
        <v>6.8</v>
      </c>
      <c r="I1645" s="2">
        <v>6.87</v>
      </c>
      <c r="J1645" s="2">
        <v>13.67</v>
      </c>
    </row>
    <row r="1646" ht="15.75" customHeight="1">
      <c r="A1646" s="2">
        <v>1645.0</v>
      </c>
      <c r="B1646" s="2">
        <v>2015.0</v>
      </c>
      <c r="C1646" s="2">
        <v>3.0</v>
      </c>
      <c r="D1646" s="2">
        <v>6.0</v>
      </c>
      <c r="E1646" s="2">
        <v>4.0</v>
      </c>
      <c r="F1646" s="2" t="s">
        <v>16</v>
      </c>
      <c r="G1646" s="2" t="s">
        <v>42</v>
      </c>
      <c r="H1646" s="2">
        <v>6.83</v>
      </c>
      <c r="I1646" s="2">
        <v>8.9</v>
      </c>
      <c r="J1646" s="2">
        <v>15.73</v>
      </c>
    </row>
    <row r="1647" ht="15.75" customHeight="1">
      <c r="A1647" s="2">
        <v>1646.0</v>
      </c>
      <c r="B1647" s="2">
        <v>2015.0</v>
      </c>
      <c r="C1647" s="2">
        <v>3.0</v>
      </c>
      <c r="D1647" s="2">
        <v>6.0</v>
      </c>
      <c r="E1647" s="2">
        <v>4.0</v>
      </c>
      <c r="F1647" s="2" t="s">
        <v>16</v>
      </c>
      <c r="G1647" s="2" t="s">
        <v>37</v>
      </c>
      <c r="H1647" s="2">
        <v>2.83</v>
      </c>
      <c r="I1647" s="2">
        <v>7.13</v>
      </c>
      <c r="J1647" s="2">
        <v>9.96</v>
      </c>
    </row>
    <row r="1648" ht="15.75" customHeight="1">
      <c r="A1648" s="2">
        <v>1647.0</v>
      </c>
      <c r="B1648" s="2">
        <v>2015.0</v>
      </c>
      <c r="C1648" s="2">
        <v>3.0</v>
      </c>
      <c r="D1648" s="2">
        <v>7.0</v>
      </c>
      <c r="E1648" s="2">
        <v>1.0</v>
      </c>
      <c r="F1648" s="2" t="s">
        <v>16</v>
      </c>
      <c r="G1648" s="2" t="s">
        <v>26</v>
      </c>
      <c r="H1648" s="2">
        <v>8.17</v>
      </c>
      <c r="I1648" s="2">
        <v>8.7</v>
      </c>
      <c r="J1648" s="2">
        <v>16.87</v>
      </c>
    </row>
    <row r="1649" ht="15.75" customHeight="1">
      <c r="A1649" s="2">
        <v>1648.0</v>
      </c>
      <c r="B1649" s="2">
        <v>2015.0</v>
      </c>
      <c r="C1649" s="2">
        <v>3.0</v>
      </c>
      <c r="D1649" s="2">
        <v>7.0</v>
      </c>
      <c r="E1649" s="2">
        <v>1.0</v>
      </c>
      <c r="F1649" s="2" t="s">
        <v>16</v>
      </c>
      <c r="G1649" s="2" t="s">
        <v>56</v>
      </c>
      <c r="H1649" s="2">
        <v>4.73</v>
      </c>
      <c r="I1649" s="2">
        <v>8.17</v>
      </c>
      <c r="J1649" s="2">
        <v>12.9</v>
      </c>
    </row>
    <row r="1650" ht="15.75" customHeight="1">
      <c r="A1650" s="2">
        <v>1649.0</v>
      </c>
      <c r="B1650" s="2">
        <v>2015.0</v>
      </c>
      <c r="C1650" s="2">
        <v>3.0</v>
      </c>
      <c r="D1650" s="2">
        <v>7.0</v>
      </c>
      <c r="E1650" s="2">
        <v>2.0</v>
      </c>
      <c r="F1650" s="2" t="s">
        <v>16</v>
      </c>
      <c r="G1650" s="2" t="s">
        <v>42</v>
      </c>
      <c r="H1650" s="2">
        <v>7.03</v>
      </c>
      <c r="I1650" s="2">
        <v>6.63</v>
      </c>
      <c r="J1650" s="2">
        <v>13.66</v>
      </c>
    </row>
    <row r="1651" ht="15.75" customHeight="1">
      <c r="A1651" s="2">
        <v>1650.0</v>
      </c>
      <c r="B1651" s="2">
        <v>2015.0</v>
      </c>
      <c r="C1651" s="2">
        <v>3.0</v>
      </c>
      <c r="D1651" s="2">
        <v>7.0</v>
      </c>
      <c r="E1651" s="2">
        <v>2.0</v>
      </c>
      <c r="F1651" s="2" t="s">
        <v>16</v>
      </c>
      <c r="G1651" s="2" t="s">
        <v>62</v>
      </c>
      <c r="H1651" s="2">
        <v>7.5</v>
      </c>
      <c r="I1651" s="2">
        <v>5.77</v>
      </c>
      <c r="J1651" s="2">
        <v>13.27</v>
      </c>
    </row>
    <row r="1652" ht="15.75" customHeight="1">
      <c r="A1652" s="2">
        <v>1651.0</v>
      </c>
      <c r="B1652" s="2">
        <v>2015.0</v>
      </c>
      <c r="C1652" s="2">
        <v>3.0</v>
      </c>
      <c r="D1652" s="2">
        <v>8.0</v>
      </c>
      <c r="E1652" s="2">
        <v>1.0</v>
      </c>
      <c r="F1652" s="2" t="s">
        <v>16</v>
      </c>
      <c r="G1652" s="2" t="s">
        <v>42</v>
      </c>
      <c r="H1652" s="2">
        <v>8.93</v>
      </c>
      <c r="I1652" s="2">
        <v>8.6</v>
      </c>
      <c r="J1652" s="2">
        <v>17.53</v>
      </c>
    </row>
    <row r="1653" ht="15.75" customHeight="1">
      <c r="A1653" s="2">
        <v>1652.0</v>
      </c>
      <c r="B1653" s="2">
        <v>2015.0</v>
      </c>
      <c r="C1653" s="2">
        <v>3.0</v>
      </c>
      <c r="D1653" s="2">
        <v>8.0</v>
      </c>
      <c r="E1653" s="2">
        <v>1.0</v>
      </c>
      <c r="F1653" s="2" t="s">
        <v>16</v>
      </c>
      <c r="G1653" s="2" t="s">
        <v>26</v>
      </c>
      <c r="H1653" s="2">
        <v>7.87</v>
      </c>
      <c r="I1653" s="2">
        <v>9.0</v>
      </c>
      <c r="J1653" s="2">
        <v>16.87</v>
      </c>
    </row>
    <row r="1654" ht="15.75" customHeight="1">
      <c r="A1654" s="2">
        <v>1653.0</v>
      </c>
      <c r="B1654" s="2">
        <v>2015.0</v>
      </c>
      <c r="C1654" s="2">
        <v>4.0</v>
      </c>
      <c r="D1654" s="2">
        <v>1.0</v>
      </c>
      <c r="E1654" s="2">
        <v>1.0</v>
      </c>
      <c r="F1654" s="2" t="s">
        <v>16</v>
      </c>
      <c r="G1654" s="2" t="s">
        <v>50</v>
      </c>
      <c r="H1654" s="2">
        <v>7.0</v>
      </c>
      <c r="I1654" s="2">
        <v>5.17</v>
      </c>
      <c r="J1654" s="2">
        <v>12.17</v>
      </c>
    </row>
    <row r="1655" ht="15.75" customHeight="1">
      <c r="A1655" s="2">
        <v>1654.0</v>
      </c>
      <c r="B1655" s="2">
        <v>2015.0</v>
      </c>
      <c r="C1655" s="2">
        <v>4.0</v>
      </c>
      <c r="D1655" s="2">
        <v>1.0</v>
      </c>
      <c r="E1655" s="2">
        <v>1.0</v>
      </c>
      <c r="F1655" s="2" t="s">
        <v>16</v>
      </c>
      <c r="G1655" s="2" t="s">
        <v>91</v>
      </c>
      <c r="H1655" s="2">
        <v>4.5</v>
      </c>
      <c r="I1655" s="2">
        <v>7.57</v>
      </c>
      <c r="J1655" s="2">
        <v>12.07</v>
      </c>
    </row>
    <row r="1656" ht="15.75" customHeight="1">
      <c r="A1656" s="2">
        <v>1655.0</v>
      </c>
      <c r="B1656" s="2">
        <v>2015.0</v>
      </c>
      <c r="C1656" s="2">
        <v>4.0</v>
      </c>
      <c r="D1656" s="2">
        <v>1.0</v>
      </c>
      <c r="E1656" s="2">
        <v>1.0</v>
      </c>
      <c r="F1656" s="2" t="s">
        <v>16</v>
      </c>
      <c r="G1656" s="2" t="s">
        <v>62</v>
      </c>
      <c r="H1656" s="2">
        <v>1.8</v>
      </c>
      <c r="I1656" s="2">
        <v>4.5</v>
      </c>
      <c r="J1656" s="2">
        <v>6.3</v>
      </c>
    </row>
    <row r="1657" ht="15.75" customHeight="1">
      <c r="A1657" s="2">
        <v>1656.0</v>
      </c>
      <c r="B1657" s="2">
        <v>2015.0</v>
      </c>
      <c r="C1657" s="2">
        <v>4.0</v>
      </c>
      <c r="D1657" s="2">
        <v>1.0</v>
      </c>
      <c r="E1657" s="2">
        <v>2.0</v>
      </c>
      <c r="F1657" s="2" t="s">
        <v>16</v>
      </c>
      <c r="G1657" s="2" t="s">
        <v>37</v>
      </c>
      <c r="H1657" s="2">
        <v>9.5</v>
      </c>
      <c r="I1657" s="2">
        <v>9.77</v>
      </c>
      <c r="J1657" s="2">
        <v>19.27</v>
      </c>
    </row>
    <row r="1658" ht="15.75" customHeight="1">
      <c r="A1658" s="2">
        <v>1657.0</v>
      </c>
      <c r="B1658" s="2">
        <v>2015.0</v>
      </c>
      <c r="C1658" s="2">
        <v>4.0</v>
      </c>
      <c r="D1658" s="2">
        <v>1.0</v>
      </c>
      <c r="E1658" s="2">
        <v>2.0</v>
      </c>
      <c r="F1658" s="2" t="s">
        <v>16</v>
      </c>
      <c r="G1658" s="2" t="s">
        <v>47</v>
      </c>
      <c r="H1658" s="2">
        <v>4.33</v>
      </c>
      <c r="I1658" s="2">
        <v>7.73</v>
      </c>
      <c r="J1658" s="2">
        <v>12.06</v>
      </c>
    </row>
    <row r="1659" ht="15.75" customHeight="1">
      <c r="A1659" s="2">
        <v>1658.0</v>
      </c>
      <c r="B1659" s="2">
        <v>2015.0</v>
      </c>
      <c r="C1659" s="2">
        <v>4.0</v>
      </c>
      <c r="D1659" s="2">
        <v>1.0</v>
      </c>
      <c r="E1659" s="2">
        <v>2.0</v>
      </c>
      <c r="F1659" s="2" t="s">
        <v>16</v>
      </c>
      <c r="G1659" s="2" t="s">
        <v>96</v>
      </c>
      <c r="H1659" s="2">
        <v>6.83</v>
      </c>
      <c r="I1659" s="2">
        <v>4.93</v>
      </c>
      <c r="J1659" s="2">
        <v>11.76</v>
      </c>
    </row>
    <row r="1660" ht="15.75" customHeight="1">
      <c r="A1660" s="2">
        <v>1659.0</v>
      </c>
      <c r="B1660" s="2">
        <v>2015.0</v>
      </c>
      <c r="C1660" s="2">
        <v>4.0</v>
      </c>
      <c r="D1660" s="2">
        <v>1.0</v>
      </c>
      <c r="E1660" s="2">
        <v>3.0</v>
      </c>
      <c r="F1660" s="2" t="s">
        <v>16</v>
      </c>
      <c r="G1660" s="2" t="s">
        <v>54</v>
      </c>
      <c r="H1660" s="2">
        <v>7.47</v>
      </c>
      <c r="I1660" s="2">
        <v>8.5</v>
      </c>
      <c r="J1660" s="2">
        <v>15.97</v>
      </c>
    </row>
    <row r="1661" ht="15.75" customHeight="1">
      <c r="A1661" s="2">
        <v>1660.0</v>
      </c>
      <c r="B1661" s="2">
        <v>2015.0</v>
      </c>
      <c r="C1661" s="2">
        <v>4.0</v>
      </c>
      <c r="D1661" s="2">
        <v>1.0</v>
      </c>
      <c r="E1661" s="2">
        <v>3.0</v>
      </c>
      <c r="F1661" s="2" t="s">
        <v>16</v>
      </c>
      <c r="G1661" s="2" t="s">
        <v>26</v>
      </c>
      <c r="H1661" s="2">
        <v>7.33</v>
      </c>
      <c r="I1661" s="2">
        <v>3.33</v>
      </c>
      <c r="J1661" s="2">
        <v>10.66</v>
      </c>
    </row>
    <row r="1662" ht="15.75" customHeight="1">
      <c r="A1662" s="2">
        <v>1661.0</v>
      </c>
      <c r="B1662" s="2">
        <v>2015.0</v>
      </c>
      <c r="C1662" s="2">
        <v>4.0</v>
      </c>
      <c r="D1662" s="2">
        <v>1.0</v>
      </c>
      <c r="E1662" s="2">
        <v>3.0</v>
      </c>
      <c r="F1662" s="2" t="s">
        <v>16</v>
      </c>
      <c r="G1662" s="2" t="s">
        <v>98</v>
      </c>
      <c r="H1662" s="2">
        <v>3.17</v>
      </c>
      <c r="I1662" s="2">
        <v>6.77</v>
      </c>
      <c r="J1662" s="2">
        <v>9.94</v>
      </c>
    </row>
    <row r="1663" ht="15.75" customHeight="1">
      <c r="A1663" s="2">
        <v>1662.0</v>
      </c>
      <c r="B1663" s="2">
        <v>2015.0</v>
      </c>
      <c r="C1663" s="2">
        <v>4.0</v>
      </c>
      <c r="D1663" s="2">
        <v>1.0</v>
      </c>
      <c r="E1663" s="2">
        <v>4.0</v>
      </c>
      <c r="F1663" s="2" t="s">
        <v>16</v>
      </c>
      <c r="G1663" s="2" t="s">
        <v>30</v>
      </c>
      <c r="H1663" s="2">
        <v>5.33</v>
      </c>
      <c r="I1663" s="2">
        <v>7.0</v>
      </c>
      <c r="J1663" s="2">
        <v>12.33</v>
      </c>
    </row>
    <row r="1664" ht="15.75" customHeight="1">
      <c r="A1664" s="2">
        <v>1663.0</v>
      </c>
      <c r="B1664" s="2">
        <v>2015.0</v>
      </c>
      <c r="C1664" s="2">
        <v>4.0</v>
      </c>
      <c r="D1664" s="2">
        <v>1.0</v>
      </c>
      <c r="E1664" s="2">
        <v>4.0</v>
      </c>
      <c r="F1664" s="2" t="s">
        <v>16</v>
      </c>
      <c r="G1664" s="2" t="s">
        <v>97</v>
      </c>
      <c r="H1664" s="2">
        <v>1.77</v>
      </c>
      <c r="I1664" s="2">
        <v>6.0</v>
      </c>
      <c r="J1664" s="2">
        <v>7.77</v>
      </c>
    </row>
    <row r="1665" ht="15.75" customHeight="1">
      <c r="A1665" s="2">
        <v>1664.0</v>
      </c>
      <c r="B1665" s="2">
        <v>2015.0</v>
      </c>
      <c r="C1665" s="2">
        <v>4.0</v>
      </c>
      <c r="D1665" s="2">
        <v>1.0</v>
      </c>
      <c r="E1665" s="2">
        <v>4.0</v>
      </c>
      <c r="F1665" s="2" t="s">
        <v>16</v>
      </c>
      <c r="G1665" s="2" t="s">
        <v>76</v>
      </c>
      <c r="H1665" s="2">
        <v>3.5</v>
      </c>
      <c r="I1665" s="2">
        <v>1.4</v>
      </c>
      <c r="J1665" s="2">
        <v>4.9</v>
      </c>
    </row>
    <row r="1666" ht="15.75" customHeight="1">
      <c r="A1666" s="2">
        <v>1665.0</v>
      </c>
      <c r="B1666" s="2">
        <v>2015.0</v>
      </c>
      <c r="C1666" s="2">
        <v>4.0</v>
      </c>
      <c r="D1666" s="2">
        <v>1.0</v>
      </c>
      <c r="E1666" s="2">
        <v>5.0</v>
      </c>
      <c r="F1666" s="2" t="s">
        <v>16</v>
      </c>
      <c r="G1666" s="2" t="s">
        <v>17</v>
      </c>
      <c r="H1666" s="2">
        <v>7.0</v>
      </c>
      <c r="I1666" s="2">
        <v>7.07</v>
      </c>
      <c r="J1666" s="2">
        <v>14.07</v>
      </c>
    </row>
    <row r="1667" ht="15.75" customHeight="1">
      <c r="A1667" s="2">
        <v>1666.0</v>
      </c>
      <c r="B1667" s="2">
        <v>2015.0</v>
      </c>
      <c r="C1667" s="2">
        <v>4.0</v>
      </c>
      <c r="D1667" s="2">
        <v>1.0</v>
      </c>
      <c r="E1667" s="2">
        <v>5.0</v>
      </c>
      <c r="F1667" s="2" t="s">
        <v>16</v>
      </c>
      <c r="G1667" s="2" t="s">
        <v>41</v>
      </c>
      <c r="H1667" s="2">
        <v>3.83</v>
      </c>
      <c r="I1667" s="2">
        <v>5.5</v>
      </c>
      <c r="J1667" s="2">
        <v>9.33</v>
      </c>
    </row>
    <row r="1668" ht="15.75" customHeight="1">
      <c r="A1668" s="2">
        <v>1667.0</v>
      </c>
      <c r="B1668" s="2">
        <v>2015.0</v>
      </c>
      <c r="C1668" s="2">
        <v>4.0</v>
      </c>
      <c r="D1668" s="2">
        <v>1.0</v>
      </c>
      <c r="E1668" s="2">
        <v>5.0</v>
      </c>
      <c r="F1668" s="2" t="s">
        <v>16</v>
      </c>
      <c r="G1668" s="2" t="s">
        <v>58</v>
      </c>
      <c r="H1668" s="2">
        <v>2.0</v>
      </c>
      <c r="I1668" s="2">
        <v>0.47</v>
      </c>
      <c r="J1668" s="2">
        <v>2.47</v>
      </c>
    </row>
    <row r="1669" ht="15.75" customHeight="1">
      <c r="A1669" s="2">
        <v>1668.0</v>
      </c>
      <c r="B1669" s="2">
        <v>2015.0</v>
      </c>
      <c r="C1669" s="2">
        <v>4.0</v>
      </c>
      <c r="D1669" s="2">
        <v>1.0</v>
      </c>
      <c r="E1669" s="2">
        <v>6.0</v>
      </c>
      <c r="F1669" s="2" t="s">
        <v>16</v>
      </c>
      <c r="G1669" s="2" t="s">
        <v>42</v>
      </c>
      <c r="H1669" s="2">
        <v>8.17</v>
      </c>
      <c r="I1669" s="2">
        <v>9.73</v>
      </c>
      <c r="J1669" s="2">
        <v>17.9</v>
      </c>
    </row>
    <row r="1670" ht="15.75" customHeight="1">
      <c r="A1670" s="2">
        <v>1669.0</v>
      </c>
      <c r="B1670" s="2">
        <v>2015.0</v>
      </c>
      <c r="C1670" s="2">
        <v>4.0</v>
      </c>
      <c r="D1670" s="2">
        <v>1.0</v>
      </c>
      <c r="E1670" s="2">
        <v>6.0</v>
      </c>
      <c r="F1670" s="2" t="s">
        <v>16</v>
      </c>
      <c r="G1670" s="2" t="s">
        <v>60</v>
      </c>
      <c r="H1670" s="2">
        <v>8.77</v>
      </c>
      <c r="I1670" s="2">
        <v>2.83</v>
      </c>
      <c r="J1670" s="2">
        <v>11.6</v>
      </c>
    </row>
    <row r="1671" ht="15.75" customHeight="1">
      <c r="A1671" s="2">
        <v>1670.0</v>
      </c>
      <c r="B1671" s="2">
        <v>2015.0</v>
      </c>
      <c r="C1671" s="2">
        <v>4.0</v>
      </c>
      <c r="D1671" s="2">
        <v>1.0</v>
      </c>
      <c r="E1671" s="2">
        <v>6.0</v>
      </c>
      <c r="F1671" s="2" t="s">
        <v>16</v>
      </c>
      <c r="G1671" s="2" t="s">
        <v>106</v>
      </c>
      <c r="H1671" s="2">
        <v>3.0</v>
      </c>
      <c r="I1671" s="2">
        <v>2.67</v>
      </c>
      <c r="J1671" s="2">
        <v>5.67</v>
      </c>
    </row>
    <row r="1672" ht="15.75" customHeight="1">
      <c r="A1672" s="2">
        <v>1671.0</v>
      </c>
      <c r="B1672" s="2">
        <v>2015.0</v>
      </c>
      <c r="C1672" s="2">
        <v>4.0</v>
      </c>
      <c r="D1672" s="2">
        <v>1.0</v>
      </c>
      <c r="E1672" s="2">
        <v>7.0</v>
      </c>
      <c r="F1672" s="2" t="s">
        <v>16</v>
      </c>
      <c r="G1672" s="2" t="s">
        <v>35</v>
      </c>
      <c r="H1672" s="2">
        <v>6.27</v>
      </c>
      <c r="I1672" s="2">
        <v>7.77</v>
      </c>
      <c r="J1672" s="2">
        <v>14.04</v>
      </c>
    </row>
    <row r="1673" ht="15.75" customHeight="1">
      <c r="A1673" s="2">
        <v>1672.0</v>
      </c>
      <c r="B1673" s="2">
        <v>2015.0</v>
      </c>
      <c r="C1673" s="2">
        <v>4.0</v>
      </c>
      <c r="D1673" s="2">
        <v>1.0</v>
      </c>
      <c r="E1673" s="2">
        <v>7.0</v>
      </c>
      <c r="F1673" s="2" t="s">
        <v>16</v>
      </c>
      <c r="G1673" s="2" t="s">
        <v>45</v>
      </c>
      <c r="H1673" s="2">
        <v>7.17</v>
      </c>
      <c r="I1673" s="2">
        <v>4.8</v>
      </c>
      <c r="J1673" s="2">
        <v>11.97</v>
      </c>
    </row>
    <row r="1674" ht="15.75" customHeight="1">
      <c r="A1674" s="2">
        <v>1673.0</v>
      </c>
      <c r="B1674" s="2">
        <v>2015.0</v>
      </c>
      <c r="C1674" s="2">
        <v>4.0</v>
      </c>
      <c r="D1674" s="2">
        <v>1.0</v>
      </c>
      <c r="E1674" s="2">
        <v>7.0</v>
      </c>
      <c r="F1674" s="2" t="s">
        <v>16</v>
      </c>
      <c r="G1674" s="2" t="s">
        <v>70</v>
      </c>
      <c r="H1674" s="2">
        <v>5.1</v>
      </c>
      <c r="I1674" s="2">
        <v>4.93</v>
      </c>
      <c r="J1674" s="2">
        <v>10.03</v>
      </c>
    </row>
    <row r="1675" ht="15.75" customHeight="1">
      <c r="A1675" s="2">
        <v>1674.0</v>
      </c>
      <c r="B1675" s="2">
        <v>2015.0</v>
      </c>
      <c r="C1675" s="2">
        <v>4.0</v>
      </c>
      <c r="D1675" s="2">
        <v>1.0</v>
      </c>
      <c r="E1675" s="2">
        <v>8.0</v>
      </c>
      <c r="F1675" s="2" t="s">
        <v>16</v>
      </c>
      <c r="G1675" s="2" t="s">
        <v>38</v>
      </c>
      <c r="H1675" s="2">
        <v>5.83</v>
      </c>
      <c r="I1675" s="2">
        <v>6.23</v>
      </c>
      <c r="J1675" s="2">
        <v>12.06</v>
      </c>
    </row>
    <row r="1676" ht="15.75" customHeight="1">
      <c r="A1676" s="2">
        <v>1675.0</v>
      </c>
      <c r="B1676" s="2">
        <v>2015.0</v>
      </c>
      <c r="C1676" s="2">
        <v>4.0</v>
      </c>
      <c r="D1676" s="2">
        <v>1.0</v>
      </c>
      <c r="E1676" s="2">
        <v>8.0</v>
      </c>
      <c r="F1676" s="2" t="s">
        <v>16</v>
      </c>
      <c r="G1676" s="2" t="s">
        <v>28</v>
      </c>
      <c r="H1676" s="2">
        <v>5.67</v>
      </c>
      <c r="I1676" s="2">
        <v>5.0</v>
      </c>
      <c r="J1676" s="2">
        <v>10.67</v>
      </c>
    </row>
    <row r="1677" ht="15.75" customHeight="1">
      <c r="A1677" s="2">
        <v>1676.0</v>
      </c>
      <c r="B1677" s="2">
        <v>2015.0</v>
      </c>
      <c r="C1677" s="2">
        <v>4.0</v>
      </c>
      <c r="D1677" s="2">
        <v>1.0</v>
      </c>
      <c r="E1677" s="2">
        <v>8.0</v>
      </c>
      <c r="F1677" s="2" t="s">
        <v>16</v>
      </c>
      <c r="G1677" s="2" t="s">
        <v>25</v>
      </c>
      <c r="H1677" s="2">
        <v>5.67</v>
      </c>
      <c r="I1677" s="2">
        <v>4.93</v>
      </c>
      <c r="J1677" s="2">
        <v>10.6</v>
      </c>
    </row>
    <row r="1678" ht="15.75" customHeight="1">
      <c r="A1678" s="2">
        <v>1677.0</v>
      </c>
      <c r="B1678" s="2">
        <v>2015.0</v>
      </c>
      <c r="C1678" s="2">
        <v>4.0</v>
      </c>
      <c r="D1678" s="2">
        <v>1.0</v>
      </c>
      <c r="E1678" s="2">
        <v>9.0</v>
      </c>
      <c r="F1678" s="2" t="s">
        <v>16</v>
      </c>
      <c r="G1678" s="2" t="s">
        <v>59</v>
      </c>
      <c r="H1678" s="2">
        <v>7.17</v>
      </c>
      <c r="I1678" s="2">
        <v>7.67</v>
      </c>
      <c r="J1678" s="2">
        <v>14.84</v>
      </c>
    </row>
    <row r="1679" ht="15.75" customHeight="1">
      <c r="A1679" s="2">
        <v>1678.0</v>
      </c>
      <c r="B1679" s="2">
        <v>2015.0</v>
      </c>
      <c r="C1679" s="2">
        <v>4.0</v>
      </c>
      <c r="D1679" s="2">
        <v>1.0</v>
      </c>
      <c r="E1679" s="2">
        <v>9.0</v>
      </c>
      <c r="F1679" s="2" t="s">
        <v>16</v>
      </c>
      <c r="G1679" s="2" t="s">
        <v>99</v>
      </c>
      <c r="H1679" s="2">
        <v>5.67</v>
      </c>
      <c r="I1679" s="2">
        <v>6.27</v>
      </c>
      <c r="J1679" s="2">
        <v>11.94</v>
      </c>
    </row>
    <row r="1680" ht="15.75" customHeight="1">
      <c r="A1680" s="2">
        <v>1679.0</v>
      </c>
      <c r="B1680" s="2">
        <v>2015.0</v>
      </c>
      <c r="C1680" s="2">
        <v>4.0</v>
      </c>
      <c r="D1680" s="2">
        <v>1.0</v>
      </c>
      <c r="E1680" s="2">
        <v>9.0</v>
      </c>
      <c r="F1680" s="2" t="s">
        <v>16</v>
      </c>
      <c r="G1680" s="2" t="s">
        <v>56</v>
      </c>
      <c r="H1680" s="2">
        <v>6.17</v>
      </c>
      <c r="I1680" s="2">
        <v>0.0</v>
      </c>
      <c r="J1680" s="2">
        <v>6.17</v>
      </c>
      <c r="K1680" s="2" t="s">
        <v>48</v>
      </c>
      <c r="L1680" s="2" t="s">
        <v>49</v>
      </c>
    </row>
    <row r="1681" ht="15.75" customHeight="1">
      <c r="A1681" s="2">
        <v>1680.0</v>
      </c>
      <c r="B1681" s="2">
        <v>2015.0</v>
      </c>
      <c r="C1681" s="2">
        <v>4.0</v>
      </c>
      <c r="D1681" s="2">
        <v>1.0</v>
      </c>
      <c r="E1681" s="2">
        <v>10.0</v>
      </c>
      <c r="F1681" s="2" t="s">
        <v>16</v>
      </c>
      <c r="G1681" s="2" t="s">
        <v>33</v>
      </c>
      <c r="H1681" s="2">
        <v>6.57</v>
      </c>
      <c r="I1681" s="2">
        <v>9.7</v>
      </c>
      <c r="J1681" s="2">
        <v>16.27</v>
      </c>
    </row>
    <row r="1682" ht="15.75" customHeight="1">
      <c r="A1682" s="2">
        <v>1681.0</v>
      </c>
      <c r="B1682" s="2">
        <v>2015.0</v>
      </c>
      <c r="C1682" s="2">
        <v>4.0</v>
      </c>
      <c r="D1682" s="2">
        <v>1.0</v>
      </c>
      <c r="E1682" s="2">
        <v>10.0</v>
      </c>
      <c r="F1682" s="2" t="s">
        <v>16</v>
      </c>
      <c r="G1682" s="2" t="s">
        <v>32</v>
      </c>
      <c r="H1682" s="2">
        <v>5.0</v>
      </c>
      <c r="I1682" s="2">
        <v>6.93</v>
      </c>
      <c r="J1682" s="2">
        <v>11.93</v>
      </c>
    </row>
    <row r="1683" ht="15.75" customHeight="1">
      <c r="A1683" s="2">
        <v>1682.0</v>
      </c>
      <c r="B1683" s="2">
        <v>2015.0</v>
      </c>
      <c r="C1683" s="2">
        <v>4.0</v>
      </c>
      <c r="D1683" s="2">
        <v>1.0</v>
      </c>
      <c r="E1683" s="2">
        <v>10.0</v>
      </c>
      <c r="F1683" s="2" t="s">
        <v>16</v>
      </c>
      <c r="G1683" s="2" t="s">
        <v>29</v>
      </c>
      <c r="H1683" s="2">
        <v>5.67</v>
      </c>
      <c r="I1683" s="2">
        <v>2.73</v>
      </c>
      <c r="J1683" s="2">
        <v>8.4</v>
      </c>
    </row>
    <row r="1684" ht="15.75" customHeight="1">
      <c r="A1684" s="2">
        <v>1683.0</v>
      </c>
      <c r="B1684" s="2">
        <v>2015.0</v>
      </c>
      <c r="C1684" s="2">
        <v>4.0</v>
      </c>
      <c r="D1684" s="2">
        <v>1.0</v>
      </c>
      <c r="E1684" s="2">
        <v>11.0</v>
      </c>
      <c r="F1684" s="2" t="s">
        <v>16</v>
      </c>
      <c r="G1684" s="2" t="s">
        <v>44</v>
      </c>
      <c r="H1684" s="2">
        <v>5.93</v>
      </c>
      <c r="I1684" s="2">
        <v>3.83</v>
      </c>
      <c r="J1684" s="2">
        <v>9.76</v>
      </c>
    </row>
    <row r="1685" ht="15.75" customHeight="1">
      <c r="A1685" s="2">
        <v>1684.0</v>
      </c>
      <c r="B1685" s="2">
        <v>2015.0</v>
      </c>
      <c r="C1685" s="2">
        <v>4.0</v>
      </c>
      <c r="D1685" s="2">
        <v>1.0</v>
      </c>
      <c r="E1685" s="2">
        <v>11.0</v>
      </c>
      <c r="F1685" s="2" t="s">
        <v>16</v>
      </c>
      <c r="G1685" s="2" t="s">
        <v>55</v>
      </c>
      <c r="H1685" s="2">
        <v>5.33</v>
      </c>
      <c r="I1685" s="2">
        <v>3.93</v>
      </c>
      <c r="J1685" s="2">
        <v>9.26</v>
      </c>
    </row>
    <row r="1686" ht="15.75" customHeight="1">
      <c r="A1686" s="2">
        <v>1685.0</v>
      </c>
      <c r="B1686" s="2">
        <v>2015.0</v>
      </c>
      <c r="C1686" s="2">
        <v>4.0</v>
      </c>
      <c r="D1686" s="2">
        <v>1.0</v>
      </c>
      <c r="E1686" s="2">
        <v>11.0</v>
      </c>
      <c r="F1686" s="2" t="s">
        <v>16</v>
      </c>
      <c r="G1686" s="2" t="s">
        <v>31</v>
      </c>
      <c r="H1686" s="2">
        <v>6.33</v>
      </c>
      <c r="I1686" s="2">
        <v>2.77</v>
      </c>
      <c r="J1686" s="2">
        <v>9.1</v>
      </c>
    </row>
    <row r="1687" ht="15.75" customHeight="1">
      <c r="A1687" s="2">
        <v>1686.0</v>
      </c>
      <c r="B1687" s="2">
        <v>2015.0</v>
      </c>
      <c r="C1687" s="2">
        <v>4.0</v>
      </c>
      <c r="D1687" s="2">
        <v>1.0</v>
      </c>
      <c r="E1687" s="2">
        <v>12.0</v>
      </c>
      <c r="F1687" s="2" t="s">
        <v>16</v>
      </c>
      <c r="G1687" s="2" t="s">
        <v>34</v>
      </c>
      <c r="H1687" s="2">
        <v>7.73</v>
      </c>
      <c r="I1687" s="2">
        <v>7.23</v>
      </c>
      <c r="J1687" s="2">
        <v>14.96</v>
      </c>
    </row>
    <row r="1688" ht="15.75" customHeight="1">
      <c r="A1688" s="2">
        <v>1687.0</v>
      </c>
      <c r="B1688" s="2">
        <v>2015.0</v>
      </c>
      <c r="C1688" s="2">
        <v>4.0</v>
      </c>
      <c r="D1688" s="2">
        <v>1.0</v>
      </c>
      <c r="E1688" s="2">
        <v>12.0</v>
      </c>
      <c r="F1688" s="2" t="s">
        <v>16</v>
      </c>
      <c r="G1688" s="2" t="s">
        <v>39</v>
      </c>
      <c r="H1688" s="2">
        <v>9.17</v>
      </c>
      <c r="I1688" s="2">
        <v>4.3</v>
      </c>
      <c r="J1688" s="2">
        <v>13.47</v>
      </c>
    </row>
    <row r="1689" ht="15.75" customHeight="1">
      <c r="A1689" s="2">
        <v>1688.0</v>
      </c>
      <c r="B1689" s="2">
        <v>2015.0</v>
      </c>
      <c r="C1689" s="2">
        <v>4.0</v>
      </c>
      <c r="D1689" s="2">
        <v>1.0</v>
      </c>
      <c r="E1689" s="2">
        <v>12.0</v>
      </c>
      <c r="F1689" s="2" t="s">
        <v>16</v>
      </c>
      <c r="G1689" s="2" t="s">
        <v>57</v>
      </c>
      <c r="H1689" s="2">
        <v>4.17</v>
      </c>
      <c r="I1689" s="2">
        <v>6.17</v>
      </c>
      <c r="J1689" s="2">
        <v>10.34</v>
      </c>
    </row>
    <row r="1690" ht="15.75" customHeight="1">
      <c r="A1690" s="2">
        <v>1689.0</v>
      </c>
      <c r="B1690" s="2">
        <v>2015.0</v>
      </c>
      <c r="C1690" s="2">
        <v>4.0</v>
      </c>
      <c r="D1690" s="2">
        <v>2.0</v>
      </c>
      <c r="E1690" s="2">
        <v>1.0</v>
      </c>
      <c r="F1690" s="2" t="s">
        <v>16</v>
      </c>
      <c r="G1690" s="2" t="s">
        <v>41</v>
      </c>
      <c r="H1690" s="2">
        <v>6.83</v>
      </c>
      <c r="I1690" s="2">
        <v>9.8</v>
      </c>
      <c r="J1690" s="2">
        <v>16.63</v>
      </c>
    </row>
    <row r="1691" ht="15.75" customHeight="1">
      <c r="A1691" s="2">
        <v>1690.0</v>
      </c>
      <c r="B1691" s="2">
        <v>2015.0</v>
      </c>
      <c r="C1691" s="2">
        <v>4.0</v>
      </c>
      <c r="D1691" s="2">
        <v>2.0</v>
      </c>
      <c r="E1691" s="2">
        <v>1.0</v>
      </c>
      <c r="F1691" s="2" t="s">
        <v>16</v>
      </c>
      <c r="G1691" s="2" t="s">
        <v>106</v>
      </c>
      <c r="H1691" s="2">
        <v>3.77</v>
      </c>
      <c r="I1691" s="2">
        <v>4.17</v>
      </c>
      <c r="J1691" s="2">
        <v>7.94</v>
      </c>
    </row>
    <row r="1692" ht="15.75" customHeight="1">
      <c r="A1692" s="2">
        <v>1691.0</v>
      </c>
      <c r="B1692" s="2">
        <v>2015.0</v>
      </c>
      <c r="C1692" s="2">
        <v>4.0</v>
      </c>
      <c r="D1692" s="2">
        <v>2.0</v>
      </c>
      <c r="E1692" s="2">
        <v>2.0</v>
      </c>
      <c r="F1692" s="2" t="s">
        <v>16</v>
      </c>
      <c r="G1692" s="2" t="s">
        <v>26</v>
      </c>
      <c r="H1692" s="2">
        <v>8.67</v>
      </c>
      <c r="I1692" s="2">
        <v>6.17</v>
      </c>
      <c r="J1692" s="2">
        <v>14.84</v>
      </c>
    </row>
    <row r="1693" ht="15.75" customHeight="1">
      <c r="A1693" s="2">
        <v>1692.0</v>
      </c>
      <c r="B1693" s="2">
        <v>2015.0</v>
      </c>
      <c r="C1693" s="2">
        <v>4.0</v>
      </c>
      <c r="D1693" s="2">
        <v>2.0</v>
      </c>
      <c r="E1693" s="2">
        <v>2.0</v>
      </c>
      <c r="F1693" s="2" t="s">
        <v>16</v>
      </c>
      <c r="G1693" s="2" t="s">
        <v>58</v>
      </c>
      <c r="H1693" s="2">
        <v>4.5</v>
      </c>
      <c r="I1693" s="2">
        <v>6.33</v>
      </c>
      <c r="J1693" s="2">
        <v>10.83</v>
      </c>
    </row>
    <row r="1694" ht="15.75" customHeight="1">
      <c r="A1694" s="2">
        <v>1693.0</v>
      </c>
      <c r="B1694" s="2">
        <v>2015.0</v>
      </c>
      <c r="C1694" s="2">
        <v>4.0</v>
      </c>
      <c r="D1694" s="2">
        <v>2.0</v>
      </c>
      <c r="E1694" s="2">
        <v>3.0</v>
      </c>
      <c r="F1694" s="2" t="s">
        <v>16</v>
      </c>
      <c r="G1694" s="2" t="s">
        <v>62</v>
      </c>
      <c r="H1694" s="2">
        <v>5.17</v>
      </c>
      <c r="I1694" s="2">
        <v>5.57</v>
      </c>
      <c r="J1694" s="2">
        <v>10.74</v>
      </c>
    </row>
    <row r="1695" ht="15.75" customHeight="1">
      <c r="A1695" s="2">
        <v>1694.0</v>
      </c>
      <c r="B1695" s="2">
        <v>2015.0</v>
      </c>
      <c r="C1695" s="2">
        <v>4.0</v>
      </c>
      <c r="D1695" s="2">
        <v>2.0</v>
      </c>
      <c r="E1695" s="2">
        <v>3.0</v>
      </c>
      <c r="F1695" s="2" t="s">
        <v>16</v>
      </c>
      <c r="G1695" s="2" t="s">
        <v>76</v>
      </c>
      <c r="H1695" s="2">
        <v>4.27</v>
      </c>
      <c r="I1695" s="2">
        <v>5.93</v>
      </c>
      <c r="J1695" s="2">
        <v>10.2</v>
      </c>
    </row>
    <row r="1696" ht="15.75" customHeight="1">
      <c r="A1696" s="2">
        <v>1695.0</v>
      </c>
      <c r="B1696" s="2">
        <v>2015.0</v>
      </c>
      <c r="C1696" s="2">
        <v>4.0</v>
      </c>
      <c r="D1696" s="2">
        <v>2.0</v>
      </c>
      <c r="E1696" s="2">
        <v>4.0</v>
      </c>
      <c r="F1696" s="2" t="s">
        <v>16</v>
      </c>
      <c r="G1696" s="2" t="s">
        <v>45</v>
      </c>
      <c r="H1696" s="2">
        <v>5.17</v>
      </c>
      <c r="I1696" s="2">
        <v>4.1</v>
      </c>
      <c r="J1696" s="2">
        <v>9.27</v>
      </c>
    </row>
    <row r="1697" ht="15.75" customHeight="1">
      <c r="A1697" s="2">
        <v>1696.0</v>
      </c>
      <c r="B1697" s="2">
        <v>2015.0</v>
      </c>
      <c r="C1697" s="2">
        <v>4.0</v>
      </c>
      <c r="D1697" s="2">
        <v>2.0</v>
      </c>
      <c r="E1697" s="2">
        <v>4.0</v>
      </c>
      <c r="F1697" s="2" t="s">
        <v>16</v>
      </c>
      <c r="G1697" s="2" t="s">
        <v>98</v>
      </c>
      <c r="H1697" s="2">
        <v>2.83</v>
      </c>
      <c r="I1697" s="2">
        <v>2.57</v>
      </c>
      <c r="J1697" s="2">
        <v>5.4</v>
      </c>
    </row>
    <row r="1698" ht="15.75" customHeight="1">
      <c r="A1698" s="2">
        <v>1697.0</v>
      </c>
      <c r="B1698" s="2">
        <v>2015.0</v>
      </c>
      <c r="C1698" s="2">
        <v>4.0</v>
      </c>
      <c r="D1698" s="2">
        <v>2.0</v>
      </c>
      <c r="E1698" s="2">
        <v>5.0</v>
      </c>
      <c r="F1698" s="2" t="s">
        <v>16</v>
      </c>
      <c r="G1698" s="2" t="s">
        <v>96</v>
      </c>
      <c r="H1698" s="2">
        <v>4.1</v>
      </c>
      <c r="I1698" s="2">
        <v>9.17</v>
      </c>
      <c r="J1698" s="2">
        <v>13.27</v>
      </c>
    </row>
    <row r="1699" ht="15.75" customHeight="1">
      <c r="A1699" s="2">
        <v>1698.0</v>
      </c>
      <c r="B1699" s="2">
        <v>2015.0</v>
      </c>
      <c r="C1699" s="2">
        <v>4.0</v>
      </c>
      <c r="D1699" s="2">
        <v>2.0</v>
      </c>
      <c r="E1699" s="2">
        <v>5.0</v>
      </c>
      <c r="F1699" s="2" t="s">
        <v>16</v>
      </c>
      <c r="G1699" s="2" t="s">
        <v>28</v>
      </c>
      <c r="H1699" s="2">
        <v>8.4</v>
      </c>
      <c r="I1699" s="2">
        <v>3.63</v>
      </c>
      <c r="J1699" s="2">
        <v>12.03</v>
      </c>
    </row>
    <row r="1700" ht="15.75" customHeight="1">
      <c r="A1700" s="2">
        <v>1699.0</v>
      </c>
      <c r="B1700" s="2">
        <v>2015.0</v>
      </c>
      <c r="C1700" s="2">
        <v>4.0</v>
      </c>
      <c r="D1700" s="2">
        <v>2.0</v>
      </c>
      <c r="E1700" s="2">
        <v>6.0</v>
      </c>
      <c r="F1700" s="2" t="s">
        <v>16</v>
      </c>
      <c r="G1700" s="2" t="s">
        <v>56</v>
      </c>
      <c r="H1700" s="2">
        <v>3.6</v>
      </c>
      <c r="I1700" s="2">
        <v>8.17</v>
      </c>
      <c r="J1700" s="2">
        <v>11.77</v>
      </c>
    </row>
    <row r="1701" ht="15.75" customHeight="1">
      <c r="A1701" s="2">
        <v>1700.0</v>
      </c>
      <c r="B1701" s="2">
        <v>2015.0</v>
      </c>
      <c r="C1701" s="2">
        <v>4.0</v>
      </c>
      <c r="D1701" s="2">
        <v>2.0</v>
      </c>
      <c r="E1701" s="2">
        <v>6.0</v>
      </c>
      <c r="F1701" s="2" t="s">
        <v>16</v>
      </c>
      <c r="G1701" s="2" t="s">
        <v>91</v>
      </c>
      <c r="H1701" s="2">
        <v>2.17</v>
      </c>
      <c r="I1701" s="2">
        <v>5.67</v>
      </c>
      <c r="J1701" s="2">
        <v>7.84</v>
      </c>
    </row>
    <row r="1702" ht="15.75" customHeight="1">
      <c r="A1702" s="2">
        <v>1701.0</v>
      </c>
      <c r="B1702" s="2">
        <v>2015.0</v>
      </c>
      <c r="C1702" s="2">
        <v>4.0</v>
      </c>
      <c r="D1702" s="2">
        <v>2.0</v>
      </c>
      <c r="E1702" s="2">
        <v>7.0</v>
      </c>
      <c r="F1702" s="2" t="s">
        <v>16</v>
      </c>
      <c r="G1702" s="2" t="s">
        <v>70</v>
      </c>
      <c r="H1702" s="2">
        <v>6.33</v>
      </c>
      <c r="I1702" s="2">
        <v>2.9</v>
      </c>
      <c r="J1702" s="2">
        <v>9.23</v>
      </c>
    </row>
    <row r="1703" ht="15.75" customHeight="1">
      <c r="A1703" s="2">
        <v>1702.0</v>
      </c>
      <c r="B1703" s="2">
        <v>2015.0</v>
      </c>
      <c r="C1703" s="2">
        <v>4.0</v>
      </c>
      <c r="D1703" s="2">
        <v>2.0</v>
      </c>
      <c r="E1703" s="2">
        <v>7.0</v>
      </c>
      <c r="F1703" s="2" t="s">
        <v>16</v>
      </c>
      <c r="G1703" s="2" t="s">
        <v>31</v>
      </c>
      <c r="H1703" s="2">
        <v>2.5</v>
      </c>
      <c r="I1703" s="2">
        <v>5.5</v>
      </c>
      <c r="J1703" s="2">
        <v>8.0</v>
      </c>
    </row>
    <row r="1704" ht="15.75" customHeight="1">
      <c r="A1704" s="2">
        <v>1703.0</v>
      </c>
      <c r="B1704" s="2">
        <v>2015.0</v>
      </c>
      <c r="C1704" s="2">
        <v>4.0</v>
      </c>
      <c r="D1704" s="2">
        <v>2.0</v>
      </c>
      <c r="E1704" s="2">
        <v>8.0</v>
      </c>
      <c r="F1704" s="2" t="s">
        <v>16</v>
      </c>
      <c r="G1704" s="2" t="s">
        <v>25</v>
      </c>
      <c r="H1704" s="2">
        <v>5.17</v>
      </c>
      <c r="I1704" s="2">
        <v>4.43</v>
      </c>
      <c r="J1704" s="2">
        <v>9.6</v>
      </c>
    </row>
    <row r="1705" ht="15.75" customHeight="1">
      <c r="A1705" s="2">
        <v>1704.0</v>
      </c>
      <c r="B1705" s="2">
        <v>2015.0</v>
      </c>
      <c r="C1705" s="2">
        <v>4.0</v>
      </c>
      <c r="D1705" s="2">
        <v>2.0</v>
      </c>
      <c r="E1705" s="2">
        <v>8.0</v>
      </c>
      <c r="F1705" s="2" t="s">
        <v>16</v>
      </c>
      <c r="G1705" s="2" t="s">
        <v>39</v>
      </c>
      <c r="H1705" s="2">
        <v>4.33</v>
      </c>
      <c r="I1705" s="2">
        <v>5.17</v>
      </c>
      <c r="J1705" s="2">
        <v>9.5</v>
      </c>
    </row>
    <row r="1706" ht="15.75" customHeight="1">
      <c r="A1706" s="2">
        <v>1705.0</v>
      </c>
      <c r="B1706" s="2">
        <v>2015.0</v>
      </c>
      <c r="C1706" s="2">
        <v>4.0</v>
      </c>
      <c r="D1706" s="2">
        <v>2.0</v>
      </c>
      <c r="E1706" s="2">
        <v>9.0</v>
      </c>
      <c r="F1706" s="2" t="s">
        <v>16</v>
      </c>
      <c r="G1706" s="2" t="s">
        <v>57</v>
      </c>
      <c r="H1706" s="2">
        <v>6.0</v>
      </c>
      <c r="I1706" s="2">
        <v>8.77</v>
      </c>
      <c r="J1706" s="2">
        <v>14.77</v>
      </c>
    </row>
    <row r="1707" ht="15.75" customHeight="1">
      <c r="A1707" s="2">
        <v>1706.0</v>
      </c>
      <c r="B1707" s="2">
        <v>2015.0</v>
      </c>
      <c r="C1707" s="2">
        <v>4.0</v>
      </c>
      <c r="D1707" s="2">
        <v>2.0</v>
      </c>
      <c r="E1707" s="2">
        <v>9.0</v>
      </c>
      <c r="F1707" s="2" t="s">
        <v>16</v>
      </c>
      <c r="G1707" s="2" t="s">
        <v>99</v>
      </c>
      <c r="H1707" s="2">
        <v>3.67</v>
      </c>
      <c r="I1707" s="2">
        <v>2.23</v>
      </c>
      <c r="J1707" s="2">
        <v>5.9</v>
      </c>
    </row>
    <row r="1708" ht="15.75" customHeight="1">
      <c r="A1708" s="2">
        <v>1707.0</v>
      </c>
      <c r="B1708" s="2">
        <v>2015.0</v>
      </c>
      <c r="C1708" s="2">
        <v>4.0</v>
      </c>
      <c r="D1708" s="2">
        <v>2.0</v>
      </c>
      <c r="E1708" s="2">
        <v>10.0</v>
      </c>
      <c r="F1708" s="2" t="s">
        <v>16</v>
      </c>
      <c r="G1708" s="2" t="s">
        <v>29</v>
      </c>
      <c r="H1708" s="2">
        <v>6.67</v>
      </c>
      <c r="I1708" s="2">
        <v>7.43</v>
      </c>
      <c r="J1708" s="2">
        <v>14.1</v>
      </c>
    </row>
    <row r="1709" ht="15.75" customHeight="1">
      <c r="A1709" s="2">
        <v>1708.0</v>
      </c>
      <c r="B1709" s="2">
        <v>2015.0</v>
      </c>
      <c r="C1709" s="2">
        <v>4.0</v>
      </c>
      <c r="D1709" s="2">
        <v>2.0</v>
      </c>
      <c r="E1709" s="2">
        <v>10.0</v>
      </c>
      <c r="F1709" s="2" t="s">
        <v>16</v>
      </c>
      <c r="G1709" s="2" t="s">
        <v>55</v>
      </c>
      <c r="H1709" s="2">
        <v>5.17</v>
      </c>
      <c r="I1709" s="2">
        <v>6.5</v>
      </c>
      <c r="J1709" s="2">
        <v>11.67</v>
      </c>
    </row>
    <row r="1710" ht="15.75" customHeight="1">
      <c r="A1710" s="2">
        <v>1709.0</v>
      </c>
      <c r="B1710" s="2">
        <v>2015.0</v>
      </c>
      <c r="C1710" s="2">
        <v>4.0</v>
      </c>
      <c r="D1710" s="2">
        <v>2.0</v>
      </c>
      <c r="E1710" s="2">
        <v>11.0</v>
      </c>
      <c r="F1710" s="2" t="s">
        <v>16</v>
      </c>
      <c r="G1710" s="2" t="s">
        <v>60</v>
      </c>
      <c r="H1710" s="2">
        <v>8.67</v>
      </c>
      <c r="I1710" s="2">
        <v>3.93</v>
      </c>
      <c r="J1710" s="2">
        <v>12.6</v>
      </c>
    </row>
    <row r="1711" ht="15.75" customHeight="1">
      <c r="A1711" s="2">
        <v>1710.0</v>
      </c>
      <c r="B1711" s="2">
        <v>2015.0</v>
      </c>
      <c r="C1711" s="2">
        <v>4.0</v>
      </c>
      <c r="D1711" s="2">
        <v>2.0</v>
      </c>
      <c r="E1711" s="2">
        <v>11.0</v>
      </c>
      <c r="F1711" s="2" t="s">
        <v>16</v>
      </c>
      <c r="G1711" s="2" t="s">
        <v>32</v>
      </c>
      <c r="H1711" s="2">
        <v>3.77</v>
      </c>
      <c r="I1711" s="2">
        <v>7.33</v>
      </c>
      <c r="J1711" s="2">
        <v>11.1</v>
      </c>
    </row>
    <row r="1712" ht="15.75" customHeight="1">
      <c r="A1712" s="2">
        <v>1711.0</v>
      </c>
      <c r="B1712" s="2">
        <v>2015.0</v>
      </c>
      <c r="C1712" s="2">
        <v>4.0</v>
      </c>
      <c r="D1712" s="2">
        <v>2.0</v>
      </c>
      <c r="E1712" s="2">
        <v>12.0</v>
      </c>
      <c r="F1712" s="2" t="s">
        <v>16</v>
      </c>
      <c r="G1712" s="2" t="s">
        <v>47</v>
      </c>
      <c r="H1712" s="2">
        <v>7.83</v>
      </c>
      <c r="I1712" s="2">
        <v>3.2</v>
      </c>
      <c r="J1712" s="2">
        <v>11.03</v>
      </c>
    </row>
    <row r="1713" ht="15.75" customHeight="1">
      <c r="A1713" s="2">
        <v>1712.0</v>
      </c>
      <c r="B1713" s="2">
        <v>2015.0</v>
      </c>
      <c r="C1713" s="2">
        <v>4.0</v>
      </c>
      <c r="D1713" s="2">
        <v>2.0</v>
      </c>
      <c r="E1713" s="2">
        <v>12.0</v>
      </c>
      <c r="F1713" s="2" t="s">
        <v>16</v>
      </c>
      <c r="G1713" s="2" t="s">
        <v>97</v>
      </c>
      <c r="H1713" s="2">
        <v>3.83</v>
      </c>
      <c r="I1713" s="2">
        <v>5.5</v>
      </c>
      <c r="J1713" s="2">
        <v>9.33</v>
      </c>
    </row>
    <row r="1714" ht="15.75" customHeight="1">
      <c r="A1714" s="2">
        <v>1713.0</v>
      </c>
      <c r="B1714" s="2">
        <v>2015.0</v>
      </c>
      <c r="C1714" s="2">
        <v>4.0</v>
      </c>
      <c r="D1714" s="2">
        <v>3.0</v>
      </c>
      <c r="E1714" s="2">
        <v>1.0</v>
      </c>
      <c r="F1714" s="2" t="s">
        <v>16</v>
      </c>
      <c r="G1714" s="2" t="s">
        <v>26</v>
      </c>
      <c r="H1714" s="2">
        <v>9.0</v>
      </c>
      <c r="I1714" s="2">
        <v>9.77</v>
      </c>
      <c r="J1714" s="2">
        <v>18.77</v>
      </c>
    </row>
    <row r="1715" ht="15.75" customHeight="1">
      <c r="A1715" s="2">
        <v>1714.0</v>
      </c>
      <c r="B1715" s="2">
        <v>2015.0</v>
      </c>
      <c r="C1715" s="2">
        <v>4.0</v>
      </c>
      <c r="D1715" s="2">
        <v>3.0</v>
      </c>
      <c r="E1715" s="2">
        <v>1.0</v>
      </c>
      <c r="F1715" s="2" t="s">
        <v>16</v>
      </c>
      <c r="G1715" s="2" t="s">
        <v>29</v>
      </c>
      <c r="H1715" s="2">
        <v>6.0</v>
      </c>
      <c r="I1715" s="2">
        <v>6.67</v>
      </c>
      <c r="J1715" s="2">
        <v>12.67</v>
      </c>
    </row>
    <row r="1716" ht="15.75" customHeight="1">
      <c r="A1716" s="2">
        <v>1715.0</v>
      </c>
      <c r="B1716" s="2">
        <v>2015.0</v>
      </c>
      <c r="C1716" s="2">
        <v>4.0</v>
      </c>
      <c r="D1716" s="2">
        <v>3.0</v>
      </c>
      <c r="E1716" s="2">
        <v>2.0</v>
      </c>
      <c r="F1716" s="2" t="s">
        <v>16</v>
      </c>
      <c r="G1716" s="2" t="s">
        <v>33</v>
      </c>
      <c r="H1716" s="2">
        <v>8.0</v>
      </c>
      <c r="I1716" s="2">
        <v>7.6</v>
      </c>
      <c r="J1716" s="2">
        <v>15.6</v>
      </c>
    </row>
    <row r="1717" ht="15.75" customHeight="1">
      <c r="A1717" s="2">
        <v>1716.0</v>
      </c>
      <c r="B1717" s="2">
        <v>2015.0</v>
      </c>
      <c r="C1717" s="2">
        <v>4.0</v>
      </c>
      <c r="D1717" s="2">
        <v>3.0</v>
      </c>
      <c r="E1717" s="2">
        <v>2.0</v>
      </c>
      <c r="F1717" s="2" t="s">
        <v>16</v>
      </c>
      <c r="G1717" s="2" t="s">
        <v>54</v>
      </c>
      <c r="H1717" s="2">
        <v>5.67</v>
      </c>
      <c r="I1717" s="2">
        <v>5.67</v>
      </c>
      <c r="J1717" s="2">
        <v>11.34</v>
      </c>
    </row>
    <row r="1718" ht="15.75" customHeight="1">
      <c r="A1718" s="2">
        <v>1717.0</v>
      </c>
      <c r="B1718" s="2">
        <v>2015.0</v>
      </c>
      <c r="C1718" s="2">
        <v>4.0</v>
      </c>
      <c r="D1718" s="2">
        <v>3.0</v>
      </c>
      <c r="E1718" s="2">
        <v>3.0</v>
      </c>
      <c r="F1718" s="2" t="s">
        <v>16</v>
      </c>
      <c r="G1718" s="2" t="s">
        <v>44</v>
      </c>
      <c r="H1718" s="2">
        <v>5.83</v>
      </c>
      <c r="I1718" s="2">
        <v>4.97</v>
      </c>
      <c r="J1718" s="2">
        <v>10.8</v>
      </c>
    </row>
    <row r="1719" ht="15.75" customHeight="1">
      <c r="A1719" s="2">
        <v>1718.0</v>
      </c>
      <c r="B1719" s="2">
        <v>2015.0</v>
      </c>
      <c r="C1719" s="2">
        <v>4.0</v>
      </c>
      <c r="D1719" s="2">
        <v>3.0</v>
      </c>
      <c r="E1719" s="2">
        <v>3.0</v>
      </c>
      <c r="F1719" s="2" t="s">
        <v>16</v>
      </c>
      <c r="G1719" s="2" t="s">
        <v>37</v>
      </c>
      <c r="H1719" s="2">
        <v>2.93</v>
      </c>
      <c r="I1719" s="2">
        <v>3.77</v>
      </c>
      <c r="J1719" s="2">
        <v>6.7</v>
      </c>
    </row>
    <row r="1720" ht="15.75" customHeight="1">
      <c r="A1720" s="2">
        <v>1719.0</v>
      </c>
      <c r="B1720" s="2">
        <v>2015.0</v>
      </c>
      <c r="C1720" s="2">
        <v>4.0</v>
      </c>
      <c r="D1720" s="2">
        <v>3.0</v>
      </c>
      <c r="E1720" s="2">
        <v>4.0</v>
      </c>
      <c r="F1720" s="2" t="s">
        <v>16</v>
      </c>
      <c r="G1720" s="2" t="s">
        <v>17</v>
      </c>
      <c r="H1720" s="2">
        <v>6.57</v>
      </c>
      <c r="I1720" s="2">
        <v>8.93</v>
      </c>
      <c r="J1720" s="2">
        <v>15.5</v>
      </c>
    </row>
    <row r="1721" ht="15.75" customHeight="1">
      <c r="A1721" s="2">
        <v>1720.0</v>
      </c>
      <c r="B1721" s="2">
        <v>2015.0</v>
      </c>
      <c r="C1721" s="2">
        <v>4.0</v>
      </c>
      <c r="D1721" s="2">
        <v>3.0</v>
      </c>
      <c r="E1721" s="2">
        <v>4.0</v>
      </c>
      <c r="F1721" s="2" t="s">
        <v>16</v>
      </c>
      <c r="G1721" s="2" t="s">
        <v>56</v>
      </c>
      <c r="H1721" s="2">
        <v>4.17</v>
      </c>
      <c r="I1721" s="2">
        <v>6.83</v>
      </c>
      <c r="J1721" s="2">
        <v>11.0</v>
      </c>
    </row>
    <row r="1722" ht="15.75" customHeight="1">
      <c r="A1722" s="2">
        <v>1721.0</v>
      </c>
      <c r="B1722" s="2">
        <v>2015.0</v>
      </c>
      <c r="C1722" s="2">
        <v>4.0</v>
      </c>
      <c r="D1722" s="2">
        <v>3.0</v>
      </c>
      <c r="E1722" s="2">
        <v>5.0</v>
      </c>
      <c r="F1722" s="2" t="s">
        <v>16</v>
      </c>
      <c r="G1722" s="2" t="s">
        <v>35</v>
      </c>
      <c r="H1722" s="2">
        <v>6.33</v>
      </c>
      <c r="I1722" s="2">
        <v>8.17</v>
      </c>
      <c r="J1722" s="2">
        <v>14.5</v>
      </c>
    </row>
    <row r="1723" ht="15.75" customHeight="1">
      <c r="A1723" s="2">
        <v>1722.0</v>
      </c>
      <c r="B1723" s="2">
        <v>2015.0</v>
      </c>
      <c r="C1723" s="2">
        <v>4.0</v>
      </c>
      <c r="D1723" s="2">
        <v>3.0</v>
      </c>
      <c r="E1723" s="2">
        <v>5.0</v>
      </c>
      <c r="F1723" s="2" t="s">
        <v>16</v>
      </c>
      <c r="G1723" s="2" t="s">
        <v>38</v>
      </c>
      <c r="H1723" s="2">
        <v>3.83</v>
      </c>
      <c r="I1723" s="2">
        <v>6.07</v>
      </c>
      <c r="J1723" s="2">
        <v>9.9</v>
      </c>
    </row>
    <row r="1724" ht="15.75" customHeight="1">
      <c r="A1724" s="2">
        <v>1723.0</v>
      </c>
      <c r="B1724" s="2">
        <v>2015.0</v>
      </c>
      <c r="C1724" s="2">
        <v>4.0</v>
      </c>
      <c r="D1724" s="2">
        <v>3.0</v>
      </c>
      <c r="E1724" s="2">
        <v>6.0</v>
      </c>
      <c r="F1724" s="2" t="s">
        <v>16</v>
      </c>
      <c r="G1724" s="2" t="s">
        <v>96</v>
      </c>
      <c r="H1724" s="2">
        <v>8.67</v>
      </c>
      <c r="I1724" s="2">
        <v>7.9</v>
      </c>
      <c r="J1724" s="2">
        <v>16.57</v>
      </c>
    </row>
    <row r="1725" ht="15.75" customHeight="1">
      <c r="A1725" s="2">
        <v>1724.0</v>
      </c>
      <c r="B1725" s="2">
        <v>2015.0</v>
      </c>
      <c r="C1725" s="2">
        <v>4.0</v>
      </c>
      <c r="D1725" s="2">
        <v>3.0</v>
      </c>
      <c r="E1725" s="2">
        <v>6.0</v>
      </c>
      <c r="F1725" s="2" t="s">
        <v>16</v>
      </c>
      <c r="G1725" s="2" t="s">
        <v>42</v>
      </c>
      <c r="H1725" s="2">
        <v>6.23</v>
      </c>
      <c r="I1725" s="2">
        <v>7.67</v>
      </c>
      <c r="J1725" s="2">
        <v>13.9</v>
      </c>
    </row>
    <row r="1726" ht="15.75" customHeight="1">
      <c r="A1726" s="2">
        <v>1725.0</v>
      </c>
      <c r="B1726" s="2">
        <v>2015.0</v>
      </c>
      <c r="C1726" s="2">
        <v>4.0</v>
      </c>
      <c r="D1726" s="2">
        <v>3.0</v>
      </c>
      <c r="E1726" s="2">
        <v>7.0</v>
      </c>
      <c r="F1726" s="2" t="s">
        <v>16</v>
      </c>
      <c r="G1726" s="2" t="s">
        <v>41</v>
      </c>
      <c r="H1726" s="2">
        <v>6.33</v>
      </c>
      <c r="I1726" s="2">
        <v>5.13</v>
      </c>
      <c r="J1726" s="2">
        <v>11.46</v>
      </c>
    </row>
    <row r="1727" ht="15.75" customHeight="1">
      <c r="A1727" s="2">
        <v>1726.0</v>
      </c>
      <c r="B1727" s="2">
        <v>2015.0</v>
      </c>
      <c r="C1727" s="2">
        <v>4.0</v>
      </c>
      <c r="D1727" s="2">
        <v>3.0</v>
      </c>
      <c r="E1727" s="2">
        <v>7.0</v>
      </c>
      <c r="F1727" s="2" t="s">
        <v>16</v>
      </c>
      <c r="G1727" s="2" t="s">
        <v>70</v>
      </c>
      <c r="H1727" s="2">
        <v>5.07</v>
      </c>
      <c r="I1727" s="2">
        <v>5.73</v>
      </c>
      <c r="J1727" s="2">
        <v>10.8</v>
      </c>
    </row>
    <row r="1728" ht="15.75" customHeight="1">
      <c r="A1728" s="2">
        <v>1727.0</v>
      </c>
      <c r="B1728" s="2">
        <v>2015.0</v>
      </c>
      <c r="C1728" s="2">
        <v>4.0</v>
      </c>
      <c r="D1728" s="2">
        <v>3.0</v>
      </c>
      <c r="E1728" s="2">
        <v>8.0</v>
      </c>
      <c r="F1728" s="2" t="s">
        <v>16</v>
      </c>
      <c r="G1728" s="2" t="s">
        <v>59</v>
      </c>
      <c r="H1728" s="2">
        <v>5.33</v>
      </c>
      <c r="I1728" s="2">
        <v>7.4</v>
      </c>
      <c r="J1728" s="2">
        <v>12.73</v>
      </c>
    </row>
    <row r="1729" ht="15.75" customHeight="1">
      <c r="A1729" s="2">
        <v>1728.0</v>
      </c>
      <c r="B1729" s="2">
        <v>2015.0</v>
      </c>
      <c r="C1729" s="2">
        <v>4.0</v>
      </c>
      <c r="D1729" s="2">
        <v>3.0</v>
      </c>
      <c r="E1729" s="2">
        <v>8.0</v>
      </c>
      <c r="F1729" s="2" t="s">
        <v>16</v>
      </c>
      <c r="G1729" s="2" t="s">
        <v>50</v>
      </c>
      <c r="H1729" s="2">
        <v>6.5</v>
      </c>
      <c r="I1729" s="2">
        <v>4.27</v>
      </c>
      <c r="J1729" s="2">
        <v>10.77</v>
      </c>
    </row>
    <row r="1730" ht="15.75" customHeight="1">
      <c r="A1730" s="2">
        <v>1729.0</v>
      </c>
      <c r="B1730" s="2">
        <v>2015.0</v>
      </c>
      <c r="C1730" s="2">
        <v>4.0</v>
      </c>
      <c r="D1730" s="2">
        <v>3.0</v>
      </c>
      <c r="E1730" s="2">
        <v>9.0</v>
      </c>
      <c r="F1730" s="2" t="s">
        <v>16</v>
      </c>
      <c r="G1730" s="2" t="s">
        <v>45</v>
      </c>
      <c r="H1730" s="2">
        <v>5.67</v>
      </c>
      <c r="I1730" s="2">
        <v>6.67</v>
      </c>
      <c r="J1730" s="2">
        <v>12.34</v>
      </c>
    </row>
    <row r="1731" ht="15.75" customHeight="1">
      <c r="A1731" s="2">
        <v>1730.0</v>
      </c>
      <c r="B1731" s="2">
        <v>2015.0</v>
      </c>
      <c r="C1731" s="2">
        <v>4.0</v>
      </c>
      <c r="D1731" s="2">
        <v>3.0</v>
      </c>
      <c r="E1731" s="2">
        <v>9.0</v>
      </c>
      <c r="F1731" s="2" t="s">
        <v>16</v>
      </c>
      <c r="G1731" s="2" t="s">
        <v>60</v>
      </c>
      <c r="H1731" s="2">
        <v>4.83</v>
      </c>
      <c r="I1731" s="2">
        <v>3.03</v>
      </c>
      <c r="J1731" s="2">
        <v>7.86</v>
      </c>
    </row>
    <row r="1732" ht="15.75" customHeight="1">
      <c r="A1732" s="2">
        <v>1731.0</v>
      </c>
      <c r="B1732" s="2">
        <v>2015.0</v>
      </c>
      <c r="C1732" s="2">
        <v>4.0</v>
      </c>
      <c r="D1732" s="2">
        <v>3.0</v>
      </c>
      <c r="E1732" s="2">
        <v>10.0</v>
      </c>
      <c r="F1732" s="2" t="s">
        <v>16</v>
      </c>
      <c r="G1732" s="2" t="s">
        <v>34</v>
      </c>
      <c r="H1732" s="2">
        <v>8.33</v>
      </c>
      <c r="I1732" s="2">
        <v>7.27</v>
      </c>
      <c r="J1732" s="2">
        <v>15.6</v>
      </c>
    </row>
    <row r="1733" ht="15.75" customHeight="1">
      <c r="A1733" s="2">
        <v>1732.0</v>
      </c>
      <c r="B1733" s="2">
        <v>2015.0</v>
      </c>
      <c r="C1733" s="2">
        <v>4.0</v>
      </c>
      <c r="D1733" s="2">
        <v>3.0</v>
      </c>
      <c r="E1733" s="2">
        <v>10.0</v>
      </c>
      <c r="F1733" s="2" t="s">
        <v>16</v>
      </c>
      <c r="G1733" s="2" t="s">
        <v>62</v>
      </c>
      <c r="H1733" s="2">
        <v>7.67</v>
      </c>
      <c r="I1733" s="2">
        <v>4.27</v>
      </c>
      <c r="J1733" s="2">
        <v>11.94</v>
      </c>
    </row>
    <row r="1734" ht="15.75" customHeight="1">
      <c r="A1734" s="2">
        <v>1733.0</v>
      </c>
      <c r="B1734" s="2">
        <v>2015.0</v>
      </c>
      <c r="C1734" s="2">
        <v>4.0</v>
      </c>
      <c r="D1734" s="2">
        <v>3.0</v>
      </c>
      <c r="E1734" s="2">
        <v>11.0</v>
      </c>
      <c r="F1734" s="2" t="s">
        <v>16</v>
      </c>
      <c r="G1734" s="2" t="s">
        <v>57</v>
      </c>
      <c r="H1734" s="2">
        <v>5.83</v>
      </c>
      <c r="I1734" s="2">
        <v>7.67</v>
      </c>
      <c r="J1734" s="2">
        <v>13.5</v>
      </c>
    </row>
    <row r="1735" ht="15.75" customHeight="1">
      <c r="A1735" s="2">
        <v>1734.0</v>
      </c>
      <c r="B1735" s="2">
        <v>2015.0</v>
      </c>
      <c r="C1735" s="2">
        <v>4.0</v>
      </c>
      <c r="D1735" s="2">
        <v>3.0</v>
      </c>
      <c r="E1735" s="2">
        <v>11.0</v>
      </c>
      <c r="F1735" s="2" t="s">
        <v>16</v>
      </c>
      <c r="G1735" s="2" t="s">
        <v>47</v>
      </c>
      <c r="H1735" s="2">
        <v>5.23</v>
      </c>
      <c r="I1735" s="2">
        <v>2.83</v>
      </c>
      <c r="J1735" s="2">
        <v>8.06</v>
      </c>
    </row>
    <row r="1736" ht="15.75" customHeight="1">
      <c r="A1736" s="2">
        <v>1735.0</v>
      </c>
      <c r="B1736" s="2">
        <v>2015.0</v>
      </c>
      <c r="C1736" s="2">
        <v>4.0</v>
      </c>
      <c r="D1736" s="2">
        <v>3.0</v>
      </c>
      <c r="E1736" s="2">
        <v>12.0</v>
      </c>
      <c r="F1736" s="2" t="s">
        <v>16</v>
      </c>
      <c r="G1736" s="2" t="s">
        <v>25</v>
      </c>
      <c r="H1736" s="2">
        <v>5.57</v>
      </c>
      <c r="I1736" s="2">
        <v>8.6</v>
      </c>
      <c r="J1736" s="2">
        <v>14.17</v>
      </c>
    </row>
    <row r="1737" ht="15.75" customHeight="1">
      <c r="A1737" s="2">
        <v>1736.0</v>
      </c>
      <c r="B1737" s="2">
        <v>2015.0</v>
      </c>
      <c r="C1737" s="2">
        <v>4.0</v>
      </c>
      <c r="D1737" s="2">
        <v>3.0</v>
      </c>
      <c r="E1737" s="2">
        <v>12.0</v>
      </c>
      <c r="F1737" s="2" t="s">
        <v>16</v>
      </c>
      <c r="G1737" s="2" t="s">
        <v>30</v>
      </c>
      <c r="H1737" s="2">
        <v>6.5</v>
      </c>
      <c r="I1737" s="2">
        <v>7.1</v>
      </c>
      <c r="J1737" s="2">
        <v>13.6</v>
      </c>
    </row>
    <row r="1738" ht="15.75" customHeight="1">
      <c r="A1738" s="2">
        <v>1737.0</v>
      </c>
      <c r="B1738" s="2">
        <v>2015.0</v>
      </c>
      <c r="C1738" s="2">
        <v>4.0</v>
      </c>
      <c r="D1738" s="2">
        <v>4.0</v>
      </c>
      <c r="E1738" s="2">
        <v>1.0</v>
      </c>
      <c r="F1738" s="2" t="s">
        <v>16</v>
      </c>
      <c r="G1738" s="2" t="s">
        <v>33</v>
      </c>
      <c r="H1738" s="2">
        <v>10.0</v>
      </c>
      <c r="I1738" s="2">
        <v>7.83</v>
      </c>
      <c r="J1738" s="2">
        <v>17.83</v>
      </c>
    </row>
    <row r="1739" ht="15.75" customHeight="1">
      <c r="A1739" s="2">
        <v>1738.0</v>
      </c>
      <c r="B1739" s="2">
        <v>2015.0</v>
      </c>
      <c r="C1739" s="2">
        <v>4.0</v>
      </c>
      <c r="D1739" s="2">
        <v>4.0</v>
      </c>
      <c r="E1739" s="2">
        <v>1.0</v>
      </c>
      <c r="F1739" s="2" t="s">
        <v>16</v>
      </c>
      <c r="G1739" s="2" t="s">
        <v>44</v>
      </c>
      <c r="H1739" s="2">
        <v>6.27</v>
      </c>
      <c r="I1739" s="2">
        <v>7.3</v>
      </c>
      <c r="J1739" s="2">
        <v>13.57</v>
      </c>
    </row>
    <row r="1740" ht="15.75" customHeight="1">
      <c r="A1740" s="2">
        <v>1739.0</v>
      </c>
      <c r="B1740" s="2">
        <v>2015.0</v>
      </c>
      <c r="C1740" s="2">
        <v>4.0</v>
      </c>
      <c r="D1740" s="2">
        <v>4.0</v>
      </c>
      <c r="E1740" s="2">
        <v>1.0</v>
      </c>
      <c r="F1740" s="2" t="s">
        <v>16</v>
      </c>
      <c r="G1740" s="2" t="s">
        <v>26</v>
      </c>
      <c r="H1740" s="2">
        <v>5.67</v>
      </c>
      <c r="I1740" s="2">
        <v>2.07</v>
      </c>
      <c r="J1740" s="2">
        <v>7.74</v>
      </c>
    </row>
    <row r="1741" ht="15.75" customHeight="1">
      <c r="A1741" s="2">
        <v>1740.0</v>
      </c>
      <c r="B1741" s="2">
        <v>2015.0</v>
      </c>
      <c r="C1741" s="2">
        <v>4.0</v>
      </c>
      <c r="D1741" s="2">
        <v>4.0</v>
      </c>
      <c r="E1741" s="2">
        <v>2.0</v>
      </c>
      <c r="F1741" s="2" t="s">
        <v>16</v>
      </c>
      <c r="G1741" s="2" t="s">
        <v>35</v>
      </c>
      <c r="H1741" s="2">
        <v>6.5</v>
      </c>
      <c r="I1741" s="2">
        <v>6.13</v>
      </c>
      <c r="J1741" s="2">
        <v>12.63</v>
      </c>
    </row>
    <row r="1742" ht="15.75" customHeight="1">
      <c r="A1742" s="2">
        <v>1741.0</v>
      </c>
      <c r="B1742" s="2">
        <v>2015.0</v>
      </c>
      <c r="C1742" s="2">
        <v>4.0</v>
      </c>
      <c r="D1742" s="2">
        <v>4.0</v>
      </c>
      <c r="E1742" s="2">
        <v>2.0</v>
      </c>
      <c r="F1742" s="2" t="s">
        <v>16</v>
      </c>
      <c r="G1742" s="2" t="s">
        <v>17</v>
      </c>
      <c r="H1742" s="2">
        <v>6.23</v>
      </c>
      <c r="I1742" s="2">
        <v>5.7</v>
      </c>
      <c r="J1742" s="2">
        <v>11.93</v>
      </c>
    </row>
    <row r="1743" ht="15.75" customHeight="1">
      <c r="A1743" s="2">
        <v>1742.0</v>
      </c>
      <c r="B1743" s="2">
        <v>2015.0</v>
      </c>
      <c r="C1743" s="2">
        <v>4.0</v>
      </c>
      <c r="D1743" s="2">
        <v>4.0</v>
      </c>
      <c r="E1743" s="2">
        <v>2.0</v>
      </c>
      <c r="F1743" s="2" t="s">
        <v>16</v>
      </c>
      <c r="G1743" s="2" t="s">
        <v>96</v>
      </c>
      <c r="H1743" s="2">
        <v>4.93</v>
      </c>
      <c r="I1743" s="2">
        <v>5.17</v>
      </c>
      <c r="J1743" s="2">
        <v>10.1</v>
      </c>
    </row>
    <row r="1744" ht="15.75" customHeight="1">
      <c r="A1744" s="2">
        <v>1743.0</v>
      </c>
      <c r="B1744" s="2">
        <v>2015.0</v>
      </c>
      <c r="C1744" s="2">
        <v>4.0</v>
      </c>
      <c r="D1744" s="2">
        <v>4.0</v>
      </c>
      <c r="E1744" s="2">
        <v>3.0</v>
      </c>
      <c r="F1744" s="2" t="s">
        <v>16</v>
      </c>
      <c r="G1744" s="2" t="s">
        <v>45</v>
      </c>
      <c r="H1744" s="2">
        <v>6.13</v>
      </c>
      <c r="I1744" s="2">
        <v>6.9</v>
      </c>
      <c r="J1744" s="2">
        <v>13.03</v>
      </c>
    </row>
    <row r="1745" ht="15.75" customHeight="1">
      <c r="A1745" s="2">
        <v>1744.0</v>
      </c>
      <c r="B1745" s="2">
        <v>2015.0</v>
      </c>
      <c r="C1745" s="2">
        <v>4.0</v>
      </c>
      <c r="D1745" s="2">
        <v>4.0</v>
      </c>
      <c r="E1745" s="2">
        <v>3.0</v>
      </c>
      <c r="F1745" s="2" t="s">
        <v>16</v>
      </c>
      <c r="G1745" s="2" t="s">
        <v>59</v>
      </c>
      <c r="H1745" s="2">
        <v>4.0</v>
      </c>
      <c r="I1745" s="2">
        <v>5.33</v>
      </c>
      <c r="J1745" s="2">
        <v>9.33</v>
      </c>
    </row>
    <row r="1746" ht="15.75" customHeight="1">
      <c r="A1746" s="2">
        <v>1745.0</v>
      </c>
      <c r="B1746" s="2">
        <v>2015.0</v>
      </c>
      <c r="C1746" s="2">
        <v>4.0</v>
      </c>
      <c r="D1746" s="2">
        <v>4.0</v>
      </c>
      <c r="E1746" s="2">
        <v>3.0</v>
      </c>
      <c r="F1746" s="2" t="s">
        <v>16</v>
      </c>
      <c r="G1746" s="2" t="s">
        <v>41</v>
      </c>
      <c r="H1746" s="2">
        <v>5.83</v>
      </c>
      <c r="I1746" s="2">
        <v>2.93</v>
      </c>
      <c r="J1746" s="2">
        <v>8.76</v>
      </c>
    </row>
    <row r="1747" ht="15.75" customHeight="1">
      <c r="A1747" s="2">
        <v>1746.0</v>
      </c>
      <c r="B1747" s="2">
        <v>2015.0</v>
      </c>
      <c r="C1747" s="2">
        <v>4.0</v>
      </c>
      <c r="D1747" s="2">
        <v>4.0</v>
      </c>
      <c r="E1747" s="2">
        <v>4.0</v>
      </c>
      <c r="F1747" s="2" t="s">
        <v>16</v>
      </c>
      <c r="G1747" s="2" t="s">
        <v>34</v>
      </c>
      <c r="H1747" s="2">
        <v>4.67</v>
      </c>
      <c r="I1747" s="2">
        <v>8.07</v>
      </c>
      <c r="J1747" s="2">
        <v>12.74</v>
      </c>
    </row>
    <row r="1748" ht="15.75" customHeight="1">
      <c r="A1748" s="2">
        <v>1747.0</v>
      </c>
      <c r="B1748" s="2">
        <v>2015.0</v>
      </c>
      <c r="C1748" s="2">
        <v>4.0</v>
      </c>
      <c r="D1748" s="2">
        <v>4.0</v>
      </c>
      <c r="E1748" s="2">
        <v>4.0</v>
      </c>
      <c r="F1748" s="2" t="s">
        <v>16</v>
      </c>
      <c r="G1748" s="2" t="s">
        <v>57</v>
      </c>
      <c r="H1748" s="2">
        <v>5.4</v>
      </c>
      <c r="I1748" s="2">
        <v>6.83</v>
      </c>
      <c r="J1748" s="2">
        <v>12.23</v>
      </c>
    </row>
    <row r="1749" ht="15.75" customHeight="1">
      <c r="A1749" s="2">
        <v>1748.0</v>
      </c>
      <c r="B1749" s="2">
        <v>2015.0</v>
      </c>
      <c r="C1749" s="2">
        <v>4.0</v>
      </c>
      <c r="D1749" s="2">
        <v>4.0</v>
      </c>
      <c r="E1749" s="2">
        <v>4.0</v>
      </c>
      <c r="F1749" s="2" t="s">
        <v>16</v>
      </c>
      <c r="G1749" s="2" t="s">
        <v>25</v>
      </c>
      <c r="H1749" s="2">
        <v>5.0</v>
      </c>
      <c r="I1749" s="2">
        <v>5.37</v>
      </c>
      <c r="J1749" s="2">
        <v>10.37</v>
      </c>
    </row>
    <row r="1750" ht="15.75" customHeight="1">
      <c r="A1750" s="2">
        <v>1749.0</v>
      </c>
      <c r="B1750" s="2">
        <v>2015.0</v>
      </c>
      <c r="C1750" s="2">
        <v>4.0</v>
      </c>
      <c r="D1750" s="2">
        <v>5.0</v>
      </c>
      <c r="E1750" s="2">
        <v>1.0</v>
      </c>
      <c r="F1750" s="2" t="s">
        <v>16</v>
      </c>
      <c r="G1750" s="2" t="s">
        <v>96</v>
      </c>
      <c r="H1750" s="2">
        <v>6.83</v>
      </c>
      <c r="I1750" s="2">
        <v>6.67</v>
      </c>
      <c r="J1750" s="2">
        <v>13.5</v>
      </c>
    </row>
    <row r="1751" ht="15.75" customHeight="1">
      <c r="A1751" s="2">
        <v>1750.0</v>
      </c>
      <c r="B1751" s="2">
        <v>2015.0</v>
      </c>
      <c r="C1751" s="2">
        <v>4.0</v>
      </c>
      <c r="D1751" s="2">
        <v>5.0</v>
      </c>
      <c r="E1751" s="2">
        <v>1.0</v>
      </c>
      <c r="F1751" s="2" t="s">
        <v>16</v>
      </c>
      <c r="G1751" s="2" t="s">
        <v>44</v>
      </c>
      <c r="H1751" s="2">
        <v>5.27</v>
      </c>
      <c r="I1751" s="2">
        <v>8.0</v>
      </c>
      <c r="J1751" s="2">
        <v>13.27</v>
      </c>
    </row>
    <row r="1752" ht="15.75" customHeight="1">
      <c r="A1752" s="2">
        <v>1751.0</v>
      </c>
      <c r="B1752" s="2">
        <v>2015.0</v>
      </c>
      <c r="C1752" s="2">
        <v>4.0</v>
      </c>
      <c r="D1752" s="2">
        <v>5.0</v>
      </c>
      <c r="E1752" s="2">
        <v>2.0</v>
      </c>
      <c r="F1752" s="2" t="s">
        <v>16</v>
      </c>
      <c r="G1752" s="2" t="s">
        <v>17</v>
      </c>
      <c r="H1752" s="2">
        <v>7.0</v>
      </c>
      <c r="I1752" s="2">
        <v>8.73</v>
      </c>
      <c r="J1752" s="2">
        <v>15.73</v>
      </c>
    </row>
    <row r="1753" ht="15.75" customHeight="1">
      <c r="A1753" s="2">
        <v>1752.0</v>
      </c>
      <c r="B1753" s="2">
        <v>2015.0</v>
      </c>
      <c r="C1753" s="2">
        <v>4.0</v>
      </c>
      <c r="D1753" s="2">
        <v>5.0</v>
      </c>
      <c r="E1753" s="2">
        <v>2.0</v>
      </c>
      <c r="F1753" s="2" t="s">
        <v>16</v>
      </c>
      <c r="G1753" s="2" t="s">
        <v>26</v>
      </c>
      <c r="H1753" s="2">
        <v>3.27</v>
      </c>
      <c r="I1753" s="2">
        <v>1.6</v>
      </c>
      <c r="J1753" s="2">
        <v>4.87</v>
      </c>
    </row>
    <row r="1754" ht="15.75" customHeight="1">
      <c r="A1754" s="2">
        <v>1753.0</v>
      </c>
      <c r="B1754" s="2">
        <v>2015.0</v>
      </c>
      <c r="C1754" s="2">
        <v>4.0</v>
      </c>
      <c r="D1754" s="2">
        <v>5.0</v>
      </c>
      <c r="E1754" s="2">
        <v>3.0</v>
      </c>
      <c r="F1754" s="2" t="s">
        <v>16</v>
      </c>
      <c r="G1754" s="2" t="s">
        <v>59</v>
      </c>
      <c r="H1754" s="2">
        <v>7.67</v>
      </c>
      <c r="I1754" s="2">
        <v>6.0</v>
      </c>
      <c r="J1754" s="2">
        <v>13.67</v>
      </c>
    </row>
    <row r="1755" ht="15.75" customHeight="1">
      <c r="A1755" s="2">
        <v>1754.0</v>
      </c>
      <c r="B1755" s="2">
        <v>2015.0</v>
      </c>
      <c r="C1755" s="2">
        <v>4.0</v>
      </c>
      <c r="D1755" s="2">
        <v>5.0</v>
      </c>
      <c r="E1755" s="2">
        <v>3.0</v>
      </c>
      <c r="F1755" s="2" t="s">
        <v>16</v>
      </c>
      <c r="G1755" s="2" t="s">
        <v>25</v>
      </c>
      <c r="H1755" s="2">
        <v>2.33</v>
      </c>
      <c r="I1755" s="2">
        <v>2.87</v>
      </c>
      <c r="J1755" s="2">
        <v>5.2</v>
      </c>
    </row>
    <row r="1756" ht="15.75" customHeight="1">
      <c r="A1756" s="2">
        <v>1755.0</v>
      </c>
      <c r="B1756" s="2">
        <v>2015.0</v>
      </c>
      <c r="C1756" s="2">
        <v>4.0</v>
      </c>
      <c r="D1756" s="2">
        <v>5.0</v>
      </c>
      <c r="E1756" s="2">
        <v>4.0</v>
      </c>
      <c r="F1756" s="2" t="s">
        <v>16</v>
      </c>
      <c r="G1756" s="2" t="s">
        <v>57</v>
      </c>
      <c r="H1756" s="2">
        <v>7.0</v>
      </c>
      <c r="I1756" s="2">
        <v>7.4</v>
      </c>
      <c r="J1756" s="2">
        <v>14.4</v>
      </c>
    </row>
    <row r="1757" ht="15.75" customHeight="1">
      <c r="A1757" s="2">
        <v>1756.0</v>
      </c>
      <c r="B1757" s="2">
        <v>2015.0</v>
      </c>
      <c r="C1757" s="2">
        <v>4.0</v>
      </c>
      <c r="D1757" s="2">
        <v>5.0</v>
      </c>
      <c r="E1757" s="2">
        <v>4.0</v>
      </c>
      <c r="F1757" s="2" t="s">
        <v>16</v>
      </c>
      <c r="G1757" s="2" t="s">
        <v>41</v>
      </c>
      <c r="H1757" s="2">
        <v>4.17</v>
      </c>
      <c r="I1757" s="2">
        <v>5.43</v>
      </c>
      <c r="J1757" s="2">
        <v>9.6</v>
      </c>
    </row>
    <row r="1758" ht="15.75" customHeight="1">
      <c r="A1758" s="2">
        <v>1757.0</v>
      </c>
      <c r="B1758" s="2">
        <v>2015.0</v>
      </c>
      <c r="C1758" s="2">
        <v>4.0</v>
      </c>
      <c r="D1758" s="2">
        <v>6.0</v>
      </c>
      <c r="E1758" s="2">
        <v>1.0</v>
      </c>
      <c r="F1758" s="2" t="s">
        <v>16</v>
      </c>
      <c r="G1758" s="2" t="s">
        <v>33</v>
      </c>
      <c r="H1758" s="2">
        <v>8.33</v>
      </c>
      <c r="I1758" s="2">
        <v>6.67</v>
      </c>
      <c r="J1758" s="2">
        <v>15.0</v>
      </c>
    </row>
    <row r="1759" ht="15.75" customHeight="1">
      <c r="A1759" s="2">
        <v>1758.0</v>
      </c>
      <c r="B1759" s="2">
        <v>2015.0</v>
      </c>
      <c r="C1759" s="2">
        <v>4.0</v>
      </c>
      <c r="D1759" s="2">
        <v>6.0</v>
      </c>
      <c r="E1759" s="2">
        <v>1.0</v>
      </c>
      <c r="F1759" s="2" t="s">
        <v>16</v>
      </c>
      <c r="G1759" s="2" t="s">
        <v>96</v>
      </c>
      <c r="H1759" s="2">
        <v>4.0</v>
      </c>
      <c r="I1759" s="2">
        <v>7.5</v>
      </c>
      <c r="J1759" s="2">
        <v>11.5</v>
      </c>
    </row>
    <row r="1760" ht="15.75" customHeight="1">
      <c r="A1760" s="2">
        <v>1759.0</v>
      </c>
      <c r="B1760" s="2">
        <v>2015.0</v>
      </c>
      <c r="C1760" s="2">
        <v>4.0</v>
      </c>
      <c r="D1760" s="2">
        <v>6.0</v>
      </c>
      <c r="E1760" s="2">
        <v>2.0</v>
      </c>
      <c r="F1760" s="2" t="s">
        <v>16</v>
      </c>
      <c r="G1760" s="2" t="s">
        <v>17</v>
      </c>
      <c r="H1760" s="2">
        <v>7.0</v>
      </c>
      <c r="I1760" s="2">
        <v>7.3</v>
      </c>
      <c r="J1760" s="2">
        <v>14.3</v>
      </c>
    </row>
    <row r="1761" ht="15.75" customHeight="1">
      <c r="A1761" s="2">
        <v>1760.0</v>
      </c>
      <c r="B1761" s="2">
        <v>2015.0</v>
      </c>
      <c r="C1761" s="2">
        <v>4.0</v>
      </c>
      <c r="D1761" s="2">
        <v>6.0</v>
      </c>
      <c r="E1761" s="2">
        <v>2.0</v>
      </c>
      <c r="F1761" s="2" t="s">
        <v>16</v>
      </c>
      <c r="G1761" s="2" t="s">
        <v>35</v>
      </c>
      <c r="H1761" s="2">
        <v>7.87</v>
      </c>
      <c r="I1761" s="2">
        <v>5.87</v>
      </c>
      <c r="J1761" s="2">
        <v>13.74</v>
      </c>
    </row>
    <row r="1762" ht="15.75" customHeight="1">
      <c r="A1762" s="2">
        <v>1761.0</v>
      </c>
      <c r="B1762" s="2">
        <v>2015.0</v>
      </c>
      <c r="C1762" s="2">
        <v>4.0</v>
      </c>
      <c r="D1762" s="2">
        <v>6.0</v>
      </c>
      <c r="E1762" s="2">
        <v>3.0</v>
      </c>
      <c r="F1762" s="2" t="s">
        <v>16</v>
      </c>
      <c r="G1762" s="2" t="s">
        <v>59</v>
      </c>
      <c r="H1762" s="2">
        <v>6.23</v>
      </c>
      <c r="I1762" s="2">
        <v>8.07</v>
      </c>
      <c r="J1762" s="2">
        <v>14.3</v>
      </c>
    </row>
    <row r="1763" ht="15.75" customHeight="1">
      <c r="A1763" s="2">
        <v>1762.0</v>
      </c>
      <c r="B1763" s="2">
        <v>2015.0</v>
      </c>
      <c r="C1763" s="2">
        <v>4.0</v>
      </c>
      <c r="D1763" s="2">
        <v>6.0</v>
      </c>
      <c r="E1763" s="2">
        <v>3.0</v>
      </c>
      <c r="F1763" s="2" t="s">
        <v>16</v>
      </c>
      <c r="G1763" s="2" t="s">
        <v>45</v>
      </c>
      <c r="H1763" s="2">
        <v>4.7</v>
      </c>
      <c r="I1763" s="2">
        <v>6.5</v>
      </c>
      <c r="J1763" s="2">
        <v>11.2</v>
      </c>
    </row>
    <row r="1764" ht="15.75" customHeight="1">
      <c r="A1764" s="2">
        <v>1763.0</v>
      </c>
      <c r="B1764" s="2">
        <v>2015.0</v>
      </c>
      <c r="C1764" s="2">
        <v>4.0</v>
      </c>
      <c r="D1764" s="2">
        <v>6.0</v>
      </c>
      <c r="E1764" s="2">
        <v>4.0</v>
      </c>
      <c r="F1764" s="2" t="s">
        <v>16</v>
      </c>
      <c r="G1764" s="2" t="s">
        <v>34</v>
      </c>
      <c r="H1764" s="2">
        <v>7.83</v>
      </c>
      <c r="I1764" s="2">
        <v>5.93</v>
      </c>
      <c r="J1764" s="2">
        <v>13.76</v>
      </c>
    </row>
    <row r="1765" ht="15.75" customHeight="1">
      <c r="A1765" s="2">
        <v>1764.0</v>
      </c>
      <c r="B1765" s="2">
        <v>2015.0</v>
      </c>
      <c r="C1765" s="2">
        <v>4.0</v>
      </c>
      <c r="D1765" s="2">
        <v>6.0</v>
      </c>
      <c r="E1765" s="2">
        <v>4.0</v>
      </c>
      <c r="F1765" s="2" t="s">
        <v>16</v>
      </c>
      <c r="G1765" s="2" t="s">
        <v>57</v>
      </c>
      <c r="H1765" s="2">
        <v>5.0</v>
      </c>
      <c r="I1765" s="2">
        <v>6.3</v>
      </c>
      <c r="J1765" s="2">
        <v>11.3</v>
      </c>
    </row>
    <row r="1766" ht="15.75" customHeight="1">
      <c r="A1766" s="2">
        <v>1765.0</v>
      </c>
      <c r="B1766" s="2">
        <v>2015.0</v>
      </c>
      <c r="C1766" s="2">
        <v>4.0</v>
      </c>
      <c r="D1766" s="2">
        <v>7.0</v>
      </c>
      <c r="E1766" s="2">
        <v>1.0</v>
      </c>
      <c r="F1766" s="2" t="s">
        <v>16</v>
      </c>
      <c r="G1766" s="2" t="s">
        <v>33</v>
      </c>
      <c r="H1766" s="2">
        <v>8.93</v>
      </c>
      <c r="I1766" s="2">
        <v>7.0</v>
      </c>
      <c r="J1766" s="2">
        <v>15.93</v>
      </c>
    </row>
    <row r="1767" ht="15.75" customHeight="1">
      <c r="A1767" s="2">
        <v>1766.0</v>
      </c>
      <c r="B1767" s="2">
        <v>2015.0</v>
      </c>
      <c r="C1767" s="2">
        <v>4.0</v>
      </c>
      <c r="D1767" s="2">
        <v>7.0</v>
      </c>
      <c r="E1767" s="2">
        <v>1.0</v>
      </c>
      <c r="F1767" s="2" t="s">
        <v>16</v>
      </c>
      <c r="G1767" s="2" t="s">
        <v>17</v>
      </c>
      <c r="H1767" s="2">
        <v>1.17</v>
      </c>
      <c r="I1767" s="2">
        <v>5.17</v>
      </c>
      <c r="J1767" s="2">
        <v>6.34</v>
      </c>
    </row>
    <row r="1768" ht="15.75" customHeight="1">
      <c r="A1768" s="2">
        <v>1767.0</v>
      </c>
      <c r="B1768" s="2">
        <v>2015.0</v>
      </c>
      <c r="C1768" s="2">
        <v>4.0</v>
      </c>
      <c r="D1768" s="2">
        <v>7.0</v>
      </c>
      <c r="E1768" s="2">
        <v>2.0</v>
      </c>
      <c r="F1768" s="2" t="s">
        <v>16</v>
      </c>
      <c r="G1768" s="2" t="s">
        <v>59</v>
      </c>
      <c r="H1768" s="2">
        <v>7.1</v>
      </c>
      <c r="I1768" s="2">
        <v>7.53</v>
      </c>
      <c r="J1768" s="2">
        <v>14.63</v>
      </c>
    </row>
    <row r="1769" ht="15.75" customHeight="1">
      <c r="A1769" s="2">
        <v>1768.0</v>
      </c>
      <c r="B1769" s="2">
        <v>2015.0</v>
      </c>
      <c r="C1769" s="2">
        <v>4.0</v>
      </c>
      <c r="D1769" s="2">
        <v>7.0</v>
      </c>
      <c r="E1769" s="2">
        <v>2.0</v>
      </c>
      <c r="F1769" s="2" t="s">
        <v>16</v>
      </c>
      <c r="G1769" s="2" t="s">
        <v>34</v>
      </c>
      <c r="H1769" s="2">
        <v>4.83</v>
      </c>
      <c r="I1769" s="2">
        <v>3.4</v>
      </c>
      <c r="J1769" s="2">
        <v>8.23</v>
      </c>
    </row>
    <row r="1770" ht="15.75" customHeight="1">
      <c r="A1770" s="2">
        <v>1769.0</v>
      </c>
      <c r="B1770" s="2">
        <v>2015.0</v>
      </c>
      <c r="C1770" s="2">
        <v>4.0</v>
      </c>
      <c r="D1770" s="2">
        <v>8.0</v>
      </c>
      <c r="E1770" s="2">
        <v>1.0</v>
      </c>
      <c r="F1770" s="2" t="s">
        <v>16</v>
      </c>
      <c r="G1770" s="2" t="s">
        <v>33</v>
      </c>
      <c r="H1770" s="2">
        <v>10.0</v>
      </c>
      <c r="I1770" s="2">
        <v>9.87</v>
      </c>
      <c r="J1770" s="2">
        <v>19.87</v>
      </c>
    </row>
    <row r="1771" ht="15.75" customHeight="1">
      <c r="A1771" s="2">
        <v>1770.0</v>
      </c>
      <c r="B1771" s="2">
        <v>2015.0</v>
      </c>
      <c r="C1771" s="2">
        <v>4.0</v>
      </c>
      <c r="D1771" s="2">
        <v>8.0</v>
      </c>
      <c r="E1771" s="2">
        <v>1.0</v>
      </c>
      <c r="F1771" s="2" t="s">
        <v>16</v>
      </c>
      <c r="G1771" s="2" t="s">
        <v>59</v>
      </c>
      <c r="H1771" s="2">
        <v>7.6</v>
      </c>
      <c r="I1771" s="2">
        <v>7.1</v>
      </c>
      <c r="J1771" s="2">
        <v>14.7</v>
      </c>
    </row>
    <row r="1772" ht="15.75" customHeight="1">
      <c r="A1772" s="2">
        <v>1771.0</v>
      </c>
      <c r="B1772" s="2">
        <v>2015.0</v>
      </c>
      <c r="C1772" s="2">
        <v>5.0</v>
      </c>
      <c r="D1772" s="2">
        <v>1.0</v>
      </c>
      <c r="E1772" s="2">
        <v>1.0</v>
      </c>
      <c r="F1772" s="2" t="s">
        <v>16</v>
      </c>
      <c r="G1772" s="2" t="s">
        <v>76</v>
      </c>
      <c r="H1772" s="2">
        <v>5.6</v>
      </c>
      <c r="I1772" s="2">
        <v>6.6</v>
      </c>
      <c r="J1772" s="2">
        <v>12.2</v>
      </c>
    </row>
    <row r="1773" ht="15.75" customHeight="1">
      <c r="A1773" s="2">
        <v>1772.0</v>
      </c>
      <c r="B1773" s="2">
        <v>2015.0</v>
      </c>
      <c r="C1773" s="2">
        <v>5.0</v>
      </c>
      <c r="D1773" s="2">
        <v>1.0</v>
      </c>
      <c r="E1773" s="2">
        <v>1.0</v>
      </c>
      <c r="F1773" s="2" t="s">
        <v>16</v>
      </c>
      <c r="G1773" s="2" t="s">
        <v>32</v>
      </c>
      <c r="H1773" s="2">
        <v>5.67</v>
      </c>
      <c r="I1773" s="2">
        <v>5.87</v>
      </c>
      <c r="J1773" s="2">
        <v>11.54</v>
      </c>
    </row>
    <row r="1774" ht="15.75" customHeight="1">
      <c r="A1774" s="2">
        <v>1773.0</v>
      </c>
      <c r="B1774" s="2">
        <v>2015.0</v>
      </c>
      <c r="C1774" s="2">
        <v>5.0</v>
      </c>
      <c r="D1774" s="2">
        <v>1.0</v>
      </c>
      <c r="E1774" s="2">
        <v>1.0</v>
      </c>
      <c r="F1774" s="2" t="s">
        <v>16</v>
      </c>
      <c r="G1774" s="2" t="s">
        <v>37</v>
      </c>
      <c r="H1774" s="2">
        <v>6.17</v>
      </c>
      <c r="I1774" s="2">
        <v>5.2</v>
      </c>
      <c r="J1774" s="2">
        <v>11.37</v>
      </c>
    </row>
    <row r="1775" ht="15.75" customHeight="1">
      <c r="A1775" s="2">
        <v>1774.0</v>
      </c>
      <c r="B1775" s="2">
        <v>2015.0</v>
      </c>
      <c r="C1775" s="2">
        <v>5.0</v>
      </c>
      <c r="D1775" s="2">
        <v>1.0</v>
      </c>
      <c r="E1775" s="2">
        <v>2.0</v>
      </c>
      <c r="F1775" s="2" t="s">
        <v>16</v>
      </c>
      <c r="G1775" s="2" t="s">
        <v>62</v>
      </c>
      <c r="H1775" s="2">
        <v>5.33</v>
      </c>
      <c r="I1775" s="2">
        <v>7.0</v>
      </c>
      <c r="J1775" s="2">
        <v>12.33</v>
      </c>
    </row>
    <row r="1776" ht="15.75" customHeight="1">
      <c r="A1776" s="2">
        <v>1775.0</v>
      </c>
      <c r="B1776" s="2">
        <v>2015.0</v>
      </c>
      <c r="C1776" s="2">
        <v>5.0</v>
      </c>
      <c r="D1776" s="2">
        <v>1.0</v>
      </c>
      <c r="E1776" s="2">
        <v>2.0</v>
      </c>
      <c r="F1776" s="2" t="s">
        <v>16</v>
      </c>
      <c r="G1776" s="2" t="s">
        <v>44</v>
      </c>
      <c r="H1776" s="2">
        <v>5.33</v>
      </c>
      <c r="I1776" s="2">
        <v>5.8</v>
      </c>
      <c r="J1776" s="2">
        <v>11.13</v>
      </c>
    </row>
    <row r="1777" ht="15.75" customHeight="1">
      <c r="A1777" s="2">
        <v>1776.0</v>
      </c>
      <c r="B1777" s="2">
        <v>2015.0</v>
      </c>
      <c r="C1777" s="2">
        <v>5.0</v>
      </c>
      <c r="D1777" s="2">
        <v>1.0</v>
      </c>
      <c r="E1777" s="2">
        <v>2.0</v>
      </c>
      <c r="F1777" s="2" t="s">
        <v>16</v>
      </c>
      <c r="G1777" s="2" t="s">
        <v>107</v>
      </c>
      <c r="H1777" s="2">
        <v>4.73</v>
      </c>
      <c r="I1777" s="2">
        <v>5.77</v>
      </c>
      <c r="J1777" s="2">
        <v>10.5</v>
      </c>
    </row>
    <row r="1778" ht="15.75" customHeight="1">
      <c r="A1778" s="2">
        <v>1777.0</v>
      </c>
      <c r="B1778" s="2">
        <v>2015.0</v>
      </c>
      <c r="C1778" s="2">
        <v>5.0</v>
      </c>
      <c r="D1778" s="2">
        <v>1.0</v>
      </c>
      <c r="E1778" s="2">
        <v>3.0</v>
      </c>
      <c r="F1778" s="2" t="s">
        <v>16</v>
      </c>
      <c r="G1778" s="2" t="s">
        <v>54</v>
      </c>
      <c r="H1778" s="2">
        <v>7.17</v>
      </c>
      <c r="I1778" s="2">
        <v>6.67</v>
      </c>
      <c r="J1778" s="2">
        <v>13.84</v>
      </c>
    </row>
    <row r="1779" ht="15.75" customHeight="1">
      <c r="A1779" s="2">
        <v>1778.0</v>
      </c>
      <c r="B1779" s="2">
        <v>2015.0</v>
      </c>
      <c r="C1779" s="2">
        <v>5.0</v>
      </c>
      <c r="D1779" s="2">
        <v>1.0</v>
      </c>
      <c r="E1779" s="2">
        <v>3.0</v>
      </c>
      <c r="F1779" s="2" t="s">
        <v>16</v>
      </c>
      <c r="G1779" s="2" t="s">
        <v>77</v>
      </c>
      <c r="H1779" s="2">
        <v>5.0</v>
      </c>
      <c r="I1779" s="2">
        <v>8.17</v>
      </c>
      <c r="J1779" s="2">
        <v>13.17</v>
      </c>
    </row>
    <row r="1780" ht="15.75" customHeight="1">
      <c r="A1780" s="2">
        <v>1779.0</v>
      </c>
      <c r="B1780" s="2">
        <v>2015.0</v>
      </c>
      <c r="C1780" s="2">
        <v>5.0</v>
      </c>
      <c r="D1780" s="2">
        <v>1.0</v>
      </c>
      <c r="E1780" s="2">
        <v>3.0</v>
      </c>
      <c r="F1780" s="2" t="s">
        <v>16</v>
      </c>
      <c r="G1780" s="2" t="s">
        <v>45</v>
      </c>
      <c r="H1780" s="2">
        <v>1.5</v>
      </c>
      <c r="I1780" s="2">
        <v>3.57</v>
      </c>
      <c r="J1780" s="2">
        <v>5.07</v>
      </c>
    </row>
    <row r="1781" ht="15.75" customHeight="1">
      <c r="A1781" s="2">
        <v>1780.0</v>
      </c>
      <c r="B1781" s="2">
        <v>2015.0</v>
      </c>
      <c r="C1781" s="2">
        <v>5.0</v>
      </c>
      <c r="D1781" s="2">
        <v>1.0</v>
      </c>
      <c r="E1781" s="2">
        <v>4.0</v>
      </c>
      <c r="F1781" s="2" t="s">
        <v>16</v>
      </c>
      <c r="G1781" s="2" t="s">
        <v>47</v>
      </c>
      <c r="H1781" s="2">
        <v>7.83</v>
      </c>
      <c r="I1781" s="2">
        <v>7.33</v>
      </c>
      <c r="J1781" s="2">
        <v>15.16</v>
      </c>
    </row>
    <row r="1782" ht="15.75" customHeight="1">
      <c r="A1782" s="2">
        <v>1781.0</v>
      </c>
      <c r="B1782" s="2">
        <v>2015.0</v>
      </c>
      <c r="C1782" s="2">
        <v>5.0</v>
      </c>
      <c r="D1782" s="2">
        <v>1.0</v>
      </c>
      <c r="E1782" s="2">
        <v>4.0</v>
      </c>
      <c r="F1782" s="2" t="s">
        <v>16</v>
      </c>
      <c r="G1782" s="2" t="s">
        <v>100</v>
      </c>
      <c r="H1782" s="2">
        <v>4.5</v>
      </c>
      <c r="I1782" s="2">
        <v>4.03</v>
      </c>
      <c r="J1782" s="2">
        <v>8.53</v>
      </c>
    </row>
    <row r="1783" ht="15.75" customHeight="1">
      <c r="A1783" s="2">
        <v>1782.0</v>
      </c>
      <c r="B1783" s="2">
        <v>2015.0</v>
      </c>
      <c r="C1783" s="2">
        <v>5.0</v>
      </c>
      <c r="D1783" s="2">
        <v>1.0</v>
      </c>
      <c r="E1783" s="2">
        <v>4.0</v>
      </c>
      <c r="F1783" s="2" t="s">
        <v>16</v>
      </c>
      <c r="G1783" s="2" t="s">
        <v>33</v>
      </c>
      <c r="H1783" s="2">
        <v>3.23</v>
      </c>
      <c r="I1783" s="2">
        <v>5.27</v>
      </c>
      <c r="J1783" s="2">
        <v>8.5</v>
      </c>
    </row>
    <row r="1784" ht="15.75" customHeight="1">
      <c r="A1784" s="2">
        <v>1783.0</v>
      </c>
      <c r="B1784" s="2">
        <v>2015.0</v>
      </c>
      <c r="C1784" s="2">
        <v>5.0</v>
      </c>
      <c r="D1784" s="2">
        <v>1.0</v>
      </c>
      <c r="E1784" s="2">
        <v>5.0</v>
      </c>
      <c r="F1784" s="2" t="s">
        <v>16</v>
      </c>
      <c r="G1784" s="2" t="s">
        <v>41</v>
      </c>
      <c r="H1784" s="2">
        <v>6.5</v>
      </c>
      <c r="I1784" s="2">
        <v>7.27</v>
      </c>
      <c r="J1784" s="2">
        <v>13.77</v>
      </c>
    </row>
    <row r="1785" ht="15.75" customHeight="1">
      <c r="A1785" s="2">
        <v>1784.0</v>
      </c>
      <c r="B1785" s="2">
        <v>2015.0</v>
      </c>
      <c r="C1785" s="2">
        <v>5.0</v>
      </c>
      <c r="D1785" s="2">
        <v>1.0</v>
      </c>
      <c r="E1785" s="2">
        <v>5.0</v>
      </c>
      <c r="F1785" s="2" t="s">
        <v>16</v>
      </c>
      <c r="G1785" s="2" t="s">
        <v>96</v>
      </c>
      <c r="H1785" s="2">
        <v>1.93</v>
      </c>
      <c r="I1785" s="2">
        <v>7.33</v>
      </c>
      <c r="J1785" s="2">
        <v>9.26</v>
      </c>
    </row>
    <row r="1786" ht="15.75" customHeight="1">
      <c r="A1786" s="2">
        <v>1785.0</v>
      </c>
      <c r="B1786" s="2">
        <v>2015.0</v>
      </c>
      <c r="C1786" s="2">
        <v>5.0</v>
      </c>
      <c r="D1786" s="2">
        <v>1.0</v>
      </c>
      <c r="E1786" s="2">
        <v>5.0</v>
      </c>
      <c r="F1786" s="2" t="s">
        <v>16</v>
      </c>
      <c r="G1786" s="2" t="s">
        <v>108</v>
      </c>
      <c r="H1786" s="2">
        <v>2.83</v>
      </c>
      <c r="I1786" s="2">
        <v>2.57</v>
      </c>
      <c r="J1786" s="2">
        <v>5.4</v>
      </c>
    </row>
    <row r="1787" ht="15.75" customHeight="1">
      <c r="A1787" s="2">
        <v>1786.0</v>
      </c>
      <c r="B1787" s="2">
        <v>2015.0</v>
      </c>
      <c r="C1787" s="2">
        <v>5.0</v>
      </c>
      <c r="D1787" s="2">
        <v>1.0</v>
      </c>
      <c r="E1787" s="2">
        <v>6.0</v>
      </c>
      <c r="F1787" s="2" t="s">
        <v>16</v>
      </c>
      <c r="G1787" s="2" t="s">
        <v>60</v>
      </c>
      <c r="H1787" s="2">
        <v>8.17</v>
      </c>
      <c r="I1787" s="2">
        <v>7.43</v>
      </c>
      <c r="J1787" s="2">
        <v>15.6</v>
      </c>
    </row>
    <row r="1788" ht="15.75" customHeight="1">
      <c r="A1788" s="2">
        <v>1787.0</v>
      </c>
      <c r="B1788" s="2">
        <v>2015.0</v>
      </c>
      <c r="C1788" s="2">
        <v>5.0</v>
      </c>
      <c r="D1788" s="2">
        <v>1.0</v>
      </c>
      <c r="E1788" s="2">
        <v>6.0</v>
      </c>
      <c r="F1788" s="2" t="s">
        <v>16</v>
      </c>
      <c r="G1788" s="2" t="s">
        <v>42</v>
      </c>
      <c r="H1788" s="2">
        <v>4.83</v>
      </c>
      <c r="I1788" s="2">
        <v>4.03</v>
      </c>
      <c r="J1788" s="2">
        <v>8.86</v>
      </c>
    </row>
    <row r="1789" ht="15.75" customHeight="1">
      <c r="A1789" s="2">
        <v>1788.0</v>
      </c>
      <c r="B1789" s="2">
        <v>2015.0</v>
      </c>
      <c r="C1789" s="2">
        <v>5.0</v>
      </c>
      <c r="D1789" s="2">
        <v>1.0</v>
      </c>
      <c r="E1789" s="2">
        <v>6.0</v>
      </c>
      <c r="F1789" s="2" t="s">
        <v>16</v>
      </c>
      <c r="G1789" s="2" t="s">
        <v>109</v>
      </c>
      <c r="H1789" s="2">
        <v>2.5</v>
      </c>
      <c r="I1789" s="2">
        <v>2.8</v>
      </c>
      <c r="J1789" s="2">
        <v>5.3</v>
      </c>
    </row>
    <row r="1790" ht="15.75" customHeight="1">
      <c r="A1790" s="2">
        <v>1789.0</v>
      </c>
      <c r="B1790" s="2">
        <v>2015.0</v>
      </c>
      <c r="C1790" s="2">
        <v>5.0</v>
      </c>
      <c r="D1790" s="2">
        <v>1.0</v>
      </c>
      <c r="E1790" s="2">
        <v>7.0</v>
      </c>
      <c r="F1790" s="2" t="s">
        <v>16</v>
      </c>
      <c r="G1790" s="2" t="s">
        <v>30</v>
      </c>
      <c r="H1790" s="2">
        <v>9.23</v>
      </c>
      <c r="I1790" s="2">
        <v>7.9</v>
      </c>
      <c r="J1790" s="2">
        <v>17.13</v>
      </c>
    </row>
    <row r="1791" ht="15.75" customHeight="1">
      <c r="A1791" s="2">
        <v>1790.0</v>
      </c>
      <c r="B1791" s="2">
        <v>2015.0</v>
      </c>
      <c r="C1791" s="2">
        <v>5.0</v>
      </c>
      <c r="D1791" s="2">
        <v>1.0</v>
      </c>
      <c r="E1791" s="2">
        <v>7.0</v>
      </c>
      <c r="F1791" s="2" t="s">
        <v>16</v>
      </c>
      <c r="G1791" s="2" t="s">
        <v>50</v>
      </c>
      <c r="H1791" s="2">
        <v>6.5</v>
      </c>
      <c r="I1791" s="2">
        <v>7.43</v>
      </c>
      <c r="J1791" s="2">
        <v>13.93</v>
      </c>
    </row>
    <row r="1792" ht="15.75" customHeight="1">
      <c r="A1792" s="2">
        <v>1791.0</v>
      </c>
      <c r="B1792" s="2">
        <v>2015.0</v>
      </c>
      <c r="C1792" s="2">
        <v>5.0</v>
      </c>
      <c r="D1792" s="2">
        <v>1.0</v>
      </c>
      <c r="E1792" s="2">
        <v>7.0</v>
      </c>
      <c r="F1792" s="2" t="s">
        <v>16</v>
      </c>
      <c r="G1792" s="2" t="s">
        <v>98</v>
      </c>
      <c r="H1792" s="2">
        <v>4.5</v>
      </c>
      <c r="I1792" s="2">
        <v>6.17</v>
      </c>
      <c r="J1792" s="2">
        <v>10.67</v>
      </c>
    </row>
    <row r="1793" ht="15.75" customHeight="1">
      <c r="A1793" s="2">
        <v>1792.0</v>
      </c>
      <c r="B1793" s="2">
        <v>2015.0</v>
      </c>
      <c r="C1793" s="2">
        <v>5.0</v>
      </c>
      <c r="D1793" s="2">
        <v>1.0</v>
      </c>
      <c r="E1793" s="2">
        <v>8.0</v>
      </c>
      <c r="F1793" s="2" t="s">
        <v>16</v>
      </c>
      <c r="G1793" s="2" t="s">
        <v>38</v>
      </c>
      <c r="H1793" s="2">
        <v>6.33</v>
      </c>
      <c r="I1793" s="2">
        <v>7.67</v>
      </c>
      <c r="J1793" s="2">
        <v>14.0</v>
      </c>
    </row>
    <row r="1794" ht="15.75" customHeight="1">
      <c r="A1794" s="2">
        <v>1793.0</v>
      </c>
      <c r="B1794" s="2">
        <v>2015.0</v>
      </c>
      <c r="C1794" s="2">
        <v>5.0</v>
      </c>
      <c r="D1794" s="2">
        <v>1.0</v>
      </c>
      <c r="E1794" s="2">
        <v>8.0</v>
      </c>
      <c r="F1794" s="2" t="s">
        <v>16</v>
      </c>
      <c r="G1794" s="2" t="s">
        <v>57</v>
      </c>
      <c r="H1794" s="2">
        <v>7.67</v>
      </c>
      <c r="I1794" s="2">
        <v>6.0</v>
      </c>
      <c r="J1794" s="2">
        <v>13.67</v>
      </c>
    </row>
    <row r="1795" ht="15.75" customHeight="1">
      <c r="A1795" s="2">
        <v>1794.0</v>
      </c>
      <c r="B1795" s="2">
        <v>2015.0</v>
      </c>
      <c r="C1795" s="2">
        <v>5.0</v>
      </c>
      <c r="D1795" s="2">
        <v>1.0</v>
      </c>
      <c r="E1795" s="2">
        <v>8.0</v>
      </c>
      <c r="F1795" s="2" t="s">
        <v>16</v>
      </c>
      <c r="G1795" s="2" t="s">
        <v>70</v>
      </c>
      <c r="H1795" s="2">
        <v>2.67</v>
      </c>
      <c r="I1795" s="2">
        <v>4.83</v>
      </c>
      <c r="J1795" s="2">
        <v>7.5</v>
      </c>
    </row>
    <row r="1796" ht="15.75" customHeight="1">
      <c r="A1796" s="2">
        <v>1795.0</v>
      </c>
      <c r="B1796" s="2">
        <v>2015.0</v>
      </c>
      <c r="C1796" s="2">
        <v>5.0</v>
      </c>
      <c r="D1796" s="2">
        <v>1.0</v>
      </c>
      <c r="E1796" s="2">
        <v>9.0</v>
      </c>
      <c r="F1796" s="2" t="s">
        <v>16</v>
      </c>
      <c r="G1796" s="2" t="s">
        <v>56</v>
      </c>
      <c r="H1796" s="2">
        <v>7.0</v>
      </c>
      <c r="I1796" s="2">
        <v>6.0</v>
      </c>
      <c r="J1796" s="2">
        <v>13.0</v>
      </c>
    </row>
    <row r="1797" ht="15.75" customHeight="1">
      <c r="A1797" s="2">
        <v>1796.0</v>
      </c>
      <c r="B1797" s="2">
        <v>2015.0</v>
      </c>
      <c r="C1797" s="2">
        <v>5.0</v>
      </c>
      <c r="D1797" s="2">
        <v>1.0</v>
      </c>
      <c r="E1797" s="2">
        <v>9.0</v>
      </c>
      <c r="F1797" s="2" t="s">
        <v>16</v>
      </c>
      <c r="G1797" s="2" t="s">
        <v>55</v>
      </c>
      <c r="H1797" s="2">
        <v>5.77</v>
      </c>
      <c r="I1797" s="2">
        <v>5.8</v>
      </c>
      <c r="J1797" s="2">
        <v>11.57</v>
      </c>
    </row>
    <row r="1798" ht="15.75" customHeight="1">
      <c r="A1798" s="2">
        <v>1797.0</v>
      </c>
      <c r="B1798" s="2">
        <v>2015.0</v>
      </c>
      <c r="C1798" s="2">
        <v>5.0</v>
      </c>
      <c r="D1798" s="2">
        <v>1.0</v>
      </c>
      <c r="E1798" s="2">
        <v>9.0</v>
      </c>
      <c r="F1798" s="2" t="s">
        <v>16</v>
      </c>
      <c r="G1798" s="2" t="s">
        <v>99</v>
      </c>
      <c r="H1798" s="2">
        <v>6.6</v>
      </c>
      <c r="I1798" s="2">
        <v>4.17</v>
      </c>
      <c r="J1798" s="2">
        <v>10.77</v>
      </c>
    </row>
    <row r="1799" ht="15.75" customHeight="1">
      <c r="A1799" s="2">
        <v>1798.0</v>
      </c>
      <c r="B1799" s="2">
        <v>2015.0</v>
      </c>
      <c r="C1799" s="2">
        <v>5.0</v>
      </c>
      <c r="D1799" s="2">
        <v>1.0</v>
      </c>
      <c r="E1799" s="2">
        <v>10.0</v>
      </c>
      <c r="F1799" s="2" t="s">
        <v>16</v>
      </c>
      <c r="G1799" s="2" t="s">
        <v>35</v>
      </c>
      <c r="H1799" s="2">
        <v>7.5</v>
      </c>
      <c r="I1799" s="2">
        <v>7.67</v>
      </c>
      <c r="J1799" s="2">
        <v>15.17</v>
      </c>
    </row>
    <row r="1800" ht="15.75" customHeight="1">
      <c r="A1800" s="2">
        <v>1799.0</v>
      </c>
      <c r="B1800" s="2">
        <v>2015.0</v>
      </c>
      <c r="C1800" s="2">
        <v>5.0</v>
      </c>
      <c r="D1800" s="2">
        <v>1.0</v>
      </c>
      <c r="E1800" s="2">
        <v>10.0</v>
      </c>
      <c r="F1800" s="2" t="s">
        <v>16</v>
      </c>
      <c r="G1800" s="2" t="s">
        <v>29</v>
      </c>
      <c r="H1800" s="2">
        <v>5.6</v>
      </c>
      <c r="I1800" s="2">
        <v>9.0</v>
      </c>
      <c r="J1800" s="2">
        <v>14.6</v>
      </c>
    </row>
    <row r="1801" ht="15.75" customHeight="1">
      <c r="A1801" s="2">
        <v>1800.0</v>
      </c>
      <c r="B1801" s="2">
        <v>2015.0</v>
      </c>
      <c r="C1801" s="2">
        <v>5.0</v>
      </c>
      <c r="D1801" s="2">
        <v>1.0</v>
      </c>
      <c r="E1801" s="2">
        <v>10.0</v>
      </c>
      <c r="F1801" s="2" t="s">
        <v>16</v>
      </c>
      <c r="G1801" s="2" t="s">
        <v>31</v>
      </c>
      <c r="H1801" s="2">
        <v>5.67</v>
      </c>
      <c r="I1801" s="2">
        <v>5.67</v>
      </c>
      <c r="J1801" s="2">
        <v>11.34</v>
      </c>
    </row>
    <row r="1802" ht="15.75" customHeight="1">
      <c r="A1802" s="2">
        <v>1801.0</v>
      </c>
      <c r="B1802" s="2">
        <v>2015.0</v>
      </c>
      <c r="C1802" s="2">
        <v>5.0</v>
      </c>
      <c r="D1802" s="2">
        <v>1.0</v>
      </c>
      <c r="E1802" s="2">
        <v>11.0</v>
      </c>
      <c r="F1802" s="2" t="s">
        <v>16</v>
      </c>
      <c r="G1802" s="2" t="s">
        <v>25</v>
      </c>
      <c r="H1802" s="2">
        <v>7.73</v>
      </c>
      <c r="I1802" s="2">
        <v>3.77</v>
      </c>
      <c r="J1802" s="2">
        <v>11.5</v>
      </c>
    </row>
    <row r="1803" ht="15.75" customHeight="1">
      <c r="A1803" s="2">
        <v>1802.0</v>
      </c>
      <c r="B1803" s="2">
        <v>2015.0</v>
      </c>
      <c r="C1803" s="2">
        <v>5.0</v>
      </c>
      <c r="D1803" s="2">
        <v>1.0</v>
      </c>
      <c r="E1803" s="2">
        <v>11.0</v>
      </c>
      <c r="F1803" s="2" t="s">
        <v>16</v>
      </c>
      <c r="G1803" s="2" t="s">
        <v>59</v>
      </c>
      <c r="H1803" s="2">
        <v>5.0</v>
      </c>
      <c r="I1803" s="2">
        <v>5.93</v>
      </c>
      <c r="J1803" s="2">
        <v>10.93</v>
      </c>
    </row>
    <row r="1804" ht="15.75" customHeight="1">
      <c r="A1804" s="2">
        <v>1803.0</v>
      </c>
      <c r="B1804" s="2">
        <v>2015.0</v>
      </c>
      <c r="C1804" s="2">
        <v>5.0</v>
      </c>
      <c r="D1804" s="2">
        <v>1.0</v>
      </c>
      <c r="E1804" s="2">
        <v>11.0</v>
      </c>
      <c r="F1804" s="2" t="s">
        <v>16</v>
      </c>
      <c r="G1804" s="2" t="s">
        <v>34</v>
      </c>
      <c r="H1804" s="2">
        <v>2.33</v>
      </c>
      <c r="I1804" s="2">
        <v>4.0</v>
      </c>
      <c r="J1804" s="2">
        <v>6.33</v>
      </c>
    </row>
    <row r="1805" ht="15.75" customHeight="1">
      <c r="A1805" s="2">
        <v>1804.0</v>
      </c>
      <c r="B1805" s="2">
        <v>2015.0</v>
      </c>
      <c r="C1805" s="2">
        <v>5.0</v>
      </c>
      <c r="D1805" s="2">
        <v>1.0</v>
      </c>
      <c r="E1805" s="2">
        <v>12.0</v>
      </c>
      <c r="F1805" s="2" t="s">
        <v>16</v>
      </c>
      <c r="G1805" s="2" t="s">
        <v>17</v>
      </c>
      <c r="H1805" s="2">
        <v>7.67</v>
      </c>
      <c r="I1805" s="2">
        <v>8.3</v>
      </c>
      <c r="J1805" s="2">
        <v>15.97</v>
      </c>
    </row>
    <row r="1806" ht="15.75" customHeight="1">
      <c r="A1806" s="2">
        <v>1805.0</v>
      </c>
      <c r="B1806" s="2">
        <v>2015.0</v>
      </c>
      <c r="C1806" s="2">
        <v>5.0</v>
      </c>
      <c r="D1806" s="2">
        <v>1.0</v>
      </c>
      <c r="E1806" s="2">
        <v>12.0</v>
      </c>
      <c r="F1806" s="2" t="s">
        <v>16</v>
      </c>
      <c r="G1806" s="2" t="s">
        <v>39</v>
      </c>
      <c r="H1806" s="2">
        <v>7.83</v>
      </c>
      <c r="I1806" s="2">
        <v>7.37</v>
      </c>
      <c r="J1806" s="2">
        <v>15.2</v>
      </c>
    </row>
    <row r="1807" ht="15.75" customHeight="1">
      <c r="A1807" s="2">
        <v>1806.0</v>
      </c>
      <c r="B1807" s="2">
        <v>2015.0</v>
      </c>
      <c r="C1807" s="2">
        <v>5.0</v>
      </c>
      <c r="D1807" s="2">
        <v>1.0</v>
      </c>
      <c r="E1807" s="2">
        <v>12.0</v>
      </c>
      <c r="F1807" s="2" t="s">
        <v>16</v>
      </c>
      <c r="G1807" s="2" t="s">
        <v>97</v>
      </c>
      <c r="H1807" s="2">
        <v>5.7</v>
      </c>
      <c r="I1807" s="2">
        <v>5.77</v>
      </c>
      <c r="J1807" s="2">
        <v>11.47</v>
      </c>
    </row>
    <row r="1808" ht="15.75" customHeight="1">
      <c r="A1808" s="2">
        <v>1807.0</v>
      </c>
      <c r="B1808" s="2">
        <v>2015.0</v>
      </c>
      <c r="C1808" s="2">
        <v>5.0</v>
      </c>
      <c r="D1808" s="2">
        <v>2.0</v>
      </c>
      <c r="E1808" s="2">
        <v>1.0</v>
      </c>
      <c r="F1808" s="2" t="s">
        <v>16</v>
      </c>
      <c r="G1808" s="2" t="s">
        <v>42</v>
      </c>
      <c r="H1808" s="2">
        <v>6.83</v>
      </c>
      <c r="I1808" s="2">
        <v>6.67</v>
      </c>
      <c r="J1808" s="2">
        <v>13.5</v>
      </c>
    </row>
    <row r="1809" ht="15.75" customHeight="1">
      <c r="A1809" s="2">
        <v>1808.0</v>
      </c>
      <c r="B1809" s="2">
        <v>2015.0</v>
      </c>
      <c r="C1809" s="2">
        <v>5.0</v>
      </c>
      <c r="D1809" s="2">
        <v>2.0</v>
      </c>
      <c r="E1809" s="2">
        <v>1.0</v>
      </c>
      <c r="F1809" s="2" t="s">
        <v>16</v>
      </c>
      <c r="G1809" s="2" t="s">
        <v>109</v>
      </c>
      <c r="H1809" s="2">
        <v>3.1</v>
      </c>
      <c r="I1809" s="2">
        <v>3.77</v>
      </c>
      <c r="J1809" s="2">
        <v>6.87</v>
      </c>
    </row>
    <row r="1810" ht="15.75" customHeight="1">
      <c r="A1810" s="2">
        <v>1809.0</v>
      </c>
      <c r="B1810" s="2">
        <v>2015.0</v>
      </c>
      <c r="C1810" s="2">
        <v>5.0</v>
      </c>
      <c r="D1810" s="2">
        <v>2.0</v>
      </c>
      <c r="E1810" s="2">
        <v>2.0</v>
      </c>
      <c r="F1810" s="2" t="s">
        <v>16</v>
      </c>
      <c r="G1810" s="2" t="s">
        <v>33</v>
      </c>
      <c r="H1810" s="2">
        <v>5.5</v>
      </c>
      <c r="I1810" s="2">
        <v>5.2</v>
      </c>
      <c r="J1810" s="2">
        <v>10.7</v>
      </c>
    </row>
    <row r="1811" ht="15.75" customHeight="1">
      <c r="A1811" s="2">
        <v>1810.0</v>
      </c>
      <c r="B1811" s="2">
        <v>2015.0</v>
      </c>
      <c r="C1811" s="2">
        <v>5.0</v>
      </c>
      <c r="D1811" s="2">
        <v>2.0</v>
      </c>
      <c r="E1811" s="2">
        <v>2.0</v>
      </c>
      <c r="F1811" s="2" t="s">
        <v>16</v>
      </c>
      <c r="G1811" s="2" t="s">
        <v>108</v>
      </c>
      <c r="H1811" s="2">
        <v>3.93</v>
      </c>
      <c r="I1811" s="2">
        <v>4.93</v>
      </c>
      <c r="J1811" s="2">
        <v>8.86</v>
      </c>
    </row>
    <row r="1812" ht="15.75" customHeight="1">
      <c r="A1812" s="2">
        <v>1811.0</v>
      </c>
      <c r="B1812" s="2">
        <v>2015.0</v>
      </c>
      <c r="C1812" s="2">
        <v>5.0</v>
      </c>
      <c r="D1812" s="2">
        <v>2.0</v>
      </c>
      <c r="E1812" s="2">
        <v>3.0</v>
      </c>
      <c r="F1812" s="2" t="s">
        <v>16</v>
      </c>
      <c r="G1812" s="2" t="s">
        <v>100</v>
      </c>
      <c r="H1812" s="2">
        <v>6.83</v>
      </c>
      <c r="I1812" s="2">
        <v>8.17</v>
      </c>
      <c r="J1812" s="2">
        <v>15.0</v>
      </c>
    </row>
    <row r="1813" ht="15.75" customHeight="1">
      <c r="A1813" s="2">
        <v>1812.0</v>
      </c>
      <c r="B1813" s="2">
        <v>2015.0</v>
      </c>
      <c r="C1813" s="2">
        <v>5.0</v>
      </c>
      <c r="D1813" s="2">
        <v>2.0</v>
      </c>
      <c r="E1813" s="2">
        <v>3.0</v>
      </c>
      <c r="F1813" s="2" t="s">
        <v>16</v>
      </c>
      <c r="G1813" s="2" t="s">
        <v>45</v>
      </c>
      <c r="H1813" s="2">
        <v>6.67</v>
      </c>
      <c r="I1813" s="2">
        <v>7.43</v>
      </c>
      <c r="J1813" s="2">
        <v>14.1</v>
      </c>
    </row>
    <row r="1814" ht="15.75" customHeight="1">
      <c r="A1814" s="2">
        <v>1813.0</v>
      </c>
      <c r="B1814" s="2">
        <v>2015.0</v>
      </c>
      <c r="C1814" s="2">
        <v>5.0</v>
      </c>
      <c r="D1814" s="2">
        <v>2.0</v>
      </c>
      <c r="E1814" s="2">
        <v>4.0</v>
      </c>
      <c r="F1814" s="2" t="s">
        <v>16</v>
      </c>
      <c r="G1814" s="2" t="s">
        <v>37</v>
      </c>
      <c r="H1814" s="2">
        <v>8.77</v>
      </c>
      <c r="I1814" s="2">
        <v>9.93</v>
      </c>
      <c r="J1814" s="2">
        <v>18.7</v>
      </c>
    </row>
    <row r="1815" ht="15.75" customHeight="1">
      <c r="A1815" s="2">
        <v>1814.0</v>
      </c>
      <c r="B1815" s="2">
        <v>2015.0</v>
      </c>
      <c r="C1815" s="2">
        <v>5.0</v>
      </c>
      <c r="D1815" s="2">
        <v>2.0</v>
      </c>
      <c r="E1815" s="2">
        <v>4.0</v>
      </c>
      <c r="F1815" s="2" t="s">
        <v>16</v>
      </c>
      <c r="G1815" s="2" t="s">
        <v>77</v>
      </c>
      <c r="H1815" s="2">
        <v>5.67</v>
      </c>
      <c r="I1815" s="2">
        <v>3.8</v>
      </c>
      <c r="J1815" s="2">
        <v>9.47</v>
      </c>
    </row>
    <row r="1816" ht="15.75" customHeight="1">
      <c r="A1816" s="2">
        <v>1815.0</v>
      </c>
      <c r="B1816" s="2">
        <v>2015.0</v>
      </c>
      <c r="C1816" s="2">
        <v>5.0</v>
      </c>
      <c r="D1816" s="2">
        <v>2.0</v>
      </c>
      <c r="E1816" s="2">
        <v>5.0</v>
      </c>
      <c r="F1816" s="2" t="s">
        <v>16</v>
      </c>
      <c r="G1816" s="2" t="s">
        <v>57</v>
      </c>
      <c r="H1816" s="2">
        <v>3.77</v>
      </c>
      <c r="I1816" s="2">
        <v>6.33</v>
      </c>
      <c r="J1816" s="2">
        <v>10.1</v>
      </c>
    </row>
    <row r="1817" ht="15.75" customHeight="1">
      <c r="A1817" s="2">
        <v>1816.0</v>
      </c>
      <c r="B1817" s="2">
        <v>2015.0</v>
      </c>
      <c r="C1817" s="2">
        <v>5.0</v>
      </c>
      <c r="D1817" s="2">
        <v>2.0</v>
      </c>
      <c r="E1817" s="2">
        <v>5.0</v>
      </c>
      <c r="F1817" s="2" t="s">
        <v>16</v>
      </c>
      <c r="G1817" s="2" t="s">
        <v>107</v>
      </c>
      <c r="H1817" s="2">
        <v>4.83</v>
      </c>
      <c r="I1817" s="2">
        <v>4.2</v>
      </c>
      <c r="J1817" s="2">
        <v>9.03</v>
      </c>
    </row>
    <row r="1818" ht="15.75" customHeight="1">
      <c r="A1818" s="2">
        <v>1817.0</v>
      </c>
      <c r="B1818" s="2">
        <v>2015.0</v>
      </c>
      <c r="C1818" s="2">
        <v>5.0</v>
      </c>
      <c r="D1818" s="2">
        <v>2.0</v>
      </c>
      <c r="E1818" s="2">
        <v>6.0</v>
      </c>
      <c r="F1818" s="2" t="s">
        <v>16</v>
      </c>
      <c r="G1818" s="2" t="s">
        <v>31</v>
      </c>
      <c r="H1818" s="2">
        <v>3.43</v>
      </c>
      <c r="I1818" s="2">
        <v>9.5</v>
      </c>
      <c r="J1818" s="2">
        <v>12.93</v>
      </c>
    </row>
    <row r="1819" ht="15.75" customHeight="1">
      <c r="A1819" s="2">
        <v>1818.0</v>
      </c>
      <c r="B1819" s="2">
        <v>2015.0</v>
      </c>
      <c r="C1819" s="2">
        <v>5.0</v>
      </c>
      <c r="D1819" s="2">
        <v>2.0</v>
      </c>
      <c r="E1819" s="2">
        <v>6.0</v>
      </c>
      <c r="F1819" s="2" t="s">
        <v>16</v>
      </c>
      <c r="G1819" s="2" t="s">
        <v>98</v>
      </c>
      <c r="H1819" s="2">
        <v>4.5</v>
      </c>
      <c r="I1819" s="2">
        <v>6.17</v>
      </c>
      <c r="J1819" s="2">
        <v>10.67</v>
      </c>
    </row>
    <row r="1820" ht="15.75" customHeight="1">
      <c r="A1820" s="2">
        <v>1819.0</v>
      </c>
      <c r="B1820" s="2">
        <v>2015.0</v>
      </c>
      <c r="C1820" s="2">
        <v>5.0</v>
      </c>
      <c r="D1820" s="2">
        <v>2.0</v>
      </c>
      <c r="E1820" s="2">
        <v>7.0</v>
      </c>
      <c r="F1820" s="2" t="s">
        <v>16</v>
      </c>
      <c r="G1820" s="2" t="s">
        <v>59</v>
      </c>
      <c r="H1820" s="2">
        <v>7.0</v>
      </c>
      <c r="I1820" s="2">
        <v>8.67</v>
      </c>
      <c r="J1820" s="2">
        <v>15.67</v>
      </c>
    </row>
    <row r="1821" ht="15.75" customHeight="1">
      <c r="A1821" s="2">
        <v>1820.0</v>
      </c>
      <c r="B1821" s="2">
        <v>2015.0</v>
      </c>
      <c r="C1821" s="2">
        <v>5.0</v>
      </c>
      <c r="D1821" s="2">
        <v>2.0</v>
      </c>
      <c r="E1821" s="2">
        <v>7.0</v>
      </c>
      <c r="F1821" s="2" t="s">
        <v>16</v>
      </c>
      <c r="G1821" s="2" t="s">
        <v>70</v>
      </c>
      <c r="H1821" s="2">
        <v>4.5</v>
      </c>
      <c r="I1821" s="2">
        <v>8.2</v>
      </c>
      <c r="J1821" s="2">
        <v>12.7</v>
      </c>
    </row>
    <row r="1822" ht="15.75" customHeight="1">
      <c r="A1822" s="2">
        <v>1821.0</v>
      </c>
      <c r="B1822" s="2">
        <v>2015.0</v>
      </c>
      <c r="C1822" s="2">
        <v>5.0</v>
      </c>
      <c r="D1822" s="2">
        <v>2.0</v>
      </c>
      <c r="E1822" s="2">
        <v>8.0</v>
      </c>
      <c r="F1822" s="2" t="s">
        <v>16</v>
      </c>
      <c r="G1822" s="2" t="s">
        <v>39</v>
      </c>
      <c r="H1822" s="2">
        <v>9.27</v>
      </c>
      <c r="I1822" s="2">
        <v>7.73</v>
      </c>
      <c r="J1822" s="2">
        <v>17.0</v>
      </c>
    </row>
    <row r="1823" ht="15.75" customHeight="1">
      <c r="A1823" s="2">
        <v>1822.0</v>
      </c>
      <c r="B1823" s="2">
        <v>2015.0</v>
      </c>
      <c r="C1823" s="2">
        <v>5.0</v>
      </c>
      <c r="D1823" s="2">
        <v>2.0</v>
      </c>
      <c r="E1823" s="2">
        <v>8.0</v>
      </c>
      <c r="F1823" s="2" t="s">
        <v>16</v>
      </c>
      <c r="G1823" s="2" t="s">
        <v>99</v>
      </c>
      <c r="H1823" s="2">
        <v>4.5</v>
      </c>
      <c r="I1823" s="2">
        <v>4.37</v>
      </c>
      <c r="J1823" s="2">
        <v>8.87</v>
      </c>
    </row>
    <row r="1824" ht="15.75" customHeight="1">
      <c r="A1824" s="2">
        <v>1823.0</v>
      </c>
      <c r="B1824" s="2">
        <v>2015.0</v>
      </c>
      <c r="C1824" s="2">
        <v>5.0</v>
      </c>
      <c r="D1824" s="2">
        <v>2.0</v>
      </c>
      <c r="E1824" s="2">
        <v>9.0</v>
      </c>
      <c r="F1824" s="2" t="s">
        <v>16</v>
      </c>
      <c r="G1824" s="2" t="s">
        <v>29</v>
      </c>
      <c r="H1824" s="2">
        <v>8.9</v>
      </c>
      <c r="I1824" s="2">
        <v>8.7</v>
      </c>
      <c r="J1824" s="2">
        <v>17.6</v>
      </c>
    </row>
    <row r="1825" ht="15.75" customHeight="1">
      <c r="A1825" s="2">
        <v>1824.0</v>
      </c>
      <c r="B1825" s="2">
        <v>2015.0</v>
      </c>
      <c r="C1825" s="2">
        <v>5.0</v>
      </c>
      <c r="D1825" s="2">
        <v>2.0</v>
      </c>
      <c r="E1825" s="2">
        <v>9.0</v>
      </c>
      <c r="F1825" s="2" t="s">
        <v>16</v>
      </c>
      <c r="G1825" s="2" t="s">
        <v>34</v>
      </c>
      <c r="H1825" s="2">
        <v>7.33</v>
      </c>
      <c r="I1825" s="2">
        <v>5.17</v>
      </c>
      <c r="J1825" s="2">
        <v>12.5</v>
      </c>
    </row>
    <row r="1826" ht="15.75" customHeight="1">
      <c r="A1826" s="2">
        <v>1825.0</v>
      </c>
      <c r="B1826" s="2">
        <v>2015.0</v>
      </c>
      <c r="C1826" s="2">
        <v>5.0</v>
      </c>
      <c r="D1826" s="2">
        <v>2.0</v>
      </c>
      <c r="E1826" s="2">
        <v>10.0</v>
      </c>
      <c r="F1826" s="2" t="s">
        <v>16</v>
      </c>
      <c r="G1826" s="2" t="s">
        <v>97</v>
      </c>
      <c r="H1826" s="2">
        <v>6.27</v>
      </c>
      <c r="I1826" s="2">
        <v>6.0</v>
      </c>
      <c r="J1826" s="2">
        <v>12.27</v>
      </c>
    </row>
    <row r="1827" ht="15.75" customHeight="1">
      <c r="A1827" s="2">
        <v>1826.0</v>
      </c>
      <c r="B1827" s="2">
        <v>2015.0</v>
      </c>
      <c r="C1827" s="2">
        <v>5.0</v>
      </c>
      <c r="D1827" s="2">
        <v>2.0</v>
      </c>
      <c r="E1827" s="2">
        <v>10.0</v>
      </c>
      <c r="F1827" s="2" t="s">
        <v>16</v>
      </c>
      <c r="G1827" s="2" t="s">
        <v>55</v>
      </c>
      <c r="H1827" s="2">
        <v>4.83</v>
      </c>
      <c r="I1827" s="2">
        <v>0.87</v>
      </c>
      <c r="J1827" s="2">
        <v>5.7</v>
      </c>
    </row>
    <row r="1828" ht="15.75" customHeight="1">
      <c r="A1828" s="2">
        <v>1827.0</v>
      </c>
      <c r="B1828" s="2">
        <v>2015.0</v>
      </c>
      <c r="C1828" s="2">
        <v>5.0</v>
      </c>
      <c r="D1828" s="2">
        <v>2.0</v>
      </c>
      <c r="E1828" s="2">
        <v>11.0</v>
      </c>
      <c r="F1828" s="2" t="s">
        <v>16</v>
      </c>
      <c r="G1828" s="2" t="s">
        <v>50</v>
      </c>
      <c r="H1828" s="2">
        <v>9.27</v>
      </c>
      <c r="I1828" s="2">
        <v>8.43</v>
      </c>
      <c r="J1828" s="2">
        <v>17.7</v>
      </c>
    </row>
    <row r="1829" ht="15.75" customHeight="1">
      <c r="A1829" s="2">
        <v>1828.0</v>
      </c>
      <c r="B1829" s="2">
        <v>2015.0</v>
      </c>
      <c r="C1829" s="2">
        <v>5.0</v>
      </c>
      <c r="D1829" s="2">
        <v>2.0</v>
      </c>
      <c r="E1829" s="2">
        <v>11.0</v>
      </c>
      <c r="F1829" s="2" t="s">
        <v>16</v>
      </c>
      <c r="G1829" s="2" t="s">
        <v>96</v>
      </c>
      <c r="H1829" s="2">
        <v>7.9</v>
      </c>
      <c r="I1829" s="2">
        <v>9.57</v>
      </c>
      <c r="J1829" s="2">
        <v>17.47</v>
      </c>
    </row>
    <row r="1830" ht="15.75" customHeight="1">
      <c r="A1830" s="2">
        <v>1829.0</v>
      </c>
      <c r="B1830" s="2">
        <v>2015.0</v>
      </c>
      <c r="C1830" s="2">
        <v>5.0</v>
      </c>
      <c r="D1830" s="2">
        <v>2.0</v>
      </c>
      <c r="E1830" s="2">
        <v>12.0</v>
      </c>
      <c r="F1830" s="2" t="s">
        <v>16</v>
      </c>
      <c r="G1830" s="2" t="s">
        <v>32</v>
      </c>
      <c r="H1830" s="2">
        <v>7.5</v>
      </c>
      <c r="I1830" s="2">
        <v>9.2</v>
      </c>
      <c r="J1830" s="2">
        <v>16.7</v>
      </c>
    </row>
    <row r="1831" ht="15.75" customHeight="1">
      <c r="A1831" s="2">
        <v>1830.0</v>
      </c>
      <c r="B1831" s="2">
        <v>2015.0</v>
      </c>
      <c r="C1831" s="2">
        <v>5.0</v>
      </c>
      <c r="D1831" s="2">
        <v>2.0</v>
      </c>
      <c r="E1831" s="2">
        <v>12.0</v>
      </c>
      <c r="F1831" s="2" t="s">
        <v>16</v>
      </c>
      <c r="G1831" s="2" t="s">
        <v>44</v>
      </c>
      <c r="H1831" s="2">
        <v>6.0</v>
      </c>
      <c r="I1831" s="2">
        <v>6.3</v>
      </c>
      <c r="J1831" s="2">
        <v>12.3</v>
      </c>
    </row>
    <row r="1832" ht="15.75" customHeight="1">
      <c r="A1832" s="2">
        <v>1831.0</v>
      </c>
      <c r="B1832" s="2">
        <v>2015.0</v>
      </c>
      <c r="C1832" s="2">
        <v>5.0</v>
      </c>
      <c r="D1832" s="2">
        <v>3.0</v>
      </c>
      <c r="E1832" s="2">
        <v>1.0</v>
      </c>
      <c r="F1832" s="2" t="s">
        <v>16</v>
      </c>
      <c r="G1832" s="2" t="s">
        <v>62</v>
      </c>
      <c r="H1832" s="2">
        <v>4.83</v>
      </c>
      <c r="I1832" s="2">
        <v>8.33</v>
      </c>
      <c r="J1832" s="2">
        <v>13.16</v>
      </c>
    </row>
    <row r="1833" ht="15.75" customHeight="1">
      <c r="A1833" s="2">
        <v>1832.0</v>
      </c>
      <c r="B1833" s="2">
        <v>2015.0</v>
      </c>
      <c r="C1833" s="2">
        <v>5.0</v>
      </c>
      <c r="D1833" s="2">
        <v>3.0</v>
      </c>
      <c r="E1833" s="2">
        <v>1.0</v>
      </c>
      <c r="F1833" s="2" t="s">
        <v>16</v>
      </c>
      <c r="G1833" s="2" t="s">
        <v>25</v>
      </c>
      <c r="H1833" s="2">
        <v>3.43</v>
      </c>
      <c r="I1833" s="2">
        <v>2.93</v>
      </c>
      <c r="J1833" s="2">
        <v>6.36</v>
      </c>
    </row>
    <row r="1834" ht="15.75" customHeight="1">
      <c r="A1834" s="2">
        <v>1833.0</v>
      </c>
      <c r="B1834" s="2">
        <v>2015.0</v>
      </c>
      <c r="C1834" s="2">
        <v>5.0</v>
      </c>
      <c r="D1834" s="2">
        <v>3.0</v>
      </c>
      <c r="E1834" s="2">
        <v>2.0</v>
      </c>
      <c r="F1834" s="2" t="s">
        <v>16</v>
      </c>
      <c r="G1834" s="2" t="s">
        <v>31</v>
      </c>
      <c r="H1834" s="2">
        <v>5.5</v>
      </c>
      <c r="I1834" s="2">
        <v>8.43</v>
      </c>
      <c r="J1834" s="2">
        <v>13.93</v>
      </c>
    </row>
    <row r="1835" ht="15.75" customHeight="1">
      <c r="A1835" s="2">
        <v>1834.0</v>
      </c>
      <c r="B1835" s="2">
        <v>2015.0</v>
      </c>
      <c r="C1835" s="2">
        <v>5.0</v>
      </c>
      <c r="D1835" s="2">
        <v>3.0</v>
      </c>
      <c r="E1835" s="2">
        <v>2.0</v>
      </c>
      <c r="F1835" s="2" t="s">
        <v>16</v>
      </c>
      <c r="G1835" s="2" t="s">
        <v>32</v>
      </c>
      <c r="H1835" s="2">
        <v>6.27</v>
      </c>
      <c r="I1835" s="2">
        <v>7.07</v>
      </c>
      <c r="J1835" s="2">
        <v>13.34</v>
      </c>
    </row>
    <row r="1836" ht="15.75" customHeight="1">
      <c r="A1836" s="2">
        <v>1835.0</v>
      </c>
      <c r="B1836" s="2">
        <v>2015.0</v>
      </c>
      <c r="C1836" s="2">
        <v>5.0</v>
      </c>
      <c r="D1836" s="2">
        <v>3.0</v>
      </c>
      <c r="E1836" s="2">
        <v>3.0</v>
      </c>
      <c r="F1836" s="2" t="s">
        <v>16</v>
      </c>
      <c r="G1836" s="2" t="s">
        <v>37</v>
      </c>
      <c r="H1836" s="2">
        <v>8.67</v>
      </c>
      <c r="I1836" s="2">
        <v>9.9</v>
      </c>
      <c r="J1836" s="2">
        <v>18.57</v>
      </c>
    </row>
    <row r="1837" ht="15.75" customHeight="1">
      <c r="A1837" s="2">
        <v>1836.0</v>
      </c>
      <c r="B1837" s="2">
        <v>2015.0</v>
      </c>
      <c r="C1837" s="2">
        <v>5.0</v>
      </c>
      <c r="D1837" s="2">
        <v>3.0</v>
      </c>
      <c r="E1837" s="2">
        <v>3.0</v>
      </c>
      <c r="F1837" s="2" t="s">
        <v>16</v>
      </c>
      <c r="G1837" s="2" t="s">
        <v>97</v>
      </c>
      <c r="H1837" s="2">
        <v>4.0</v>
      </c>
      <c r="I1837" s="2">
        <v>6.17</v>
      </c>
      <c r="J1837" s="2">
        <v>10.17</v>
      </c>
    </row>
    <row r="1838" ht="15.75" customHeight="1">
      <c r="A1838" s="2">
        <v>1837.0</v>
      </c>
      <c r="B1838" s="2">
        <v>2015.0</v>
      </c>
      <c r="C1838" s="2">
        <v>5.0</v>
      </c>
      <c r="D1838" s="2">
        <v>3.0</v>
      </c>
      <c r="E1838" s="2">
        <v>4.0</v>
      </c>
      <c r="F1838" s="2" t="s">
        <v>16</v>
      </c>
      <c r="G1838" s="2" t="s">
        <v>54</v>
      </c>
      <c r="H1838" s="2">
        <v>8.43</v>
      </c>
      <c r="I1838" s="2">
        <v>6.93</v>
      </c>
      <c r="J1838" s="2">
        <v>15.36</v>
      </c>
    </row>
    <row r="1839" ht="15.75" customHeight="1">
      <c r="A1839" s="2">
        <v>1838.0</v>
      </c>
      <c r="B1839" s="2">
        <v>2015.0</v>
      </c>
      <c r="C1839" s="2">
        <v>5.0</v>
      </c>
      <c r="D1839" s="2">
        <v>3.0</v>
      </c>
      <c r="E1839" s="2">
        <v>4.0</v>
      </c>
      <c r="F1839" s="2" t="s">
        <v>16</v>
      </c>
      <c r="G1839" s="2" t="s">
        <v>56</v>
      </c>
      <c r="H1839" s="2">
        <v>7.17</v>
      </c>
      <c r="I1839" s="2">
        <v>6.77</v>
      </c>
      <c r="J1839" s="2">
        <v>13.94</v>
      </c>
    </row>
    <row r="1840" ht="15.75" customHeight="1">
      <c r="A1840" s="2">
        <v>1839.0</v>
      </c>
      <c r="B1840" s="2">
        <v>2015.0</v>
      </c>
      <c r="C1840" s="2">
        <v>5.0</v>
      </c>
      <c r="D1840" s="2">
        <v>3.0</v>
      </c>
      <c r="E1840" s="2">
        <v>5.0</v>
      </c>
      <c r="F1840" s="2" t="s">
        <v>16</v>
      </c>
      <c r="G1840" s="2" t="s">
        <v>17</v>
      </c>
      <c r="H1840" s="2">
        <v>7.0</v>
      </c>
      <c r="I1840" s="2">
        <v>5.93</v>
      </c>
      <c r="J1840" s="2">
        <v>12.93</v>
      </c>
    </row>
    <row r="1841" ht="15.75" customHeight="1">
      <c r="A1841" s="2">
        <v>1840.0</v>
      </c>
      <c r="B1841" s="2">
        <v>2015.0</v>
      </c>
      <c r="C1841" s="2">
        <v>5.0</v>
      </c>
      <c r="D1841" s="2">
        <v>3.0</v>
      </c>
      <c r="E1841" s="2">
        <v>5.0</v>
      </c>
      <c r="F1841" s="2" t="s">
        <v>16</v>
      </c>
      <c r="G1841" s="2" t="s">
        <v>35</v>
      </c>
      <c r="H1841" s="2">
        <v>5.53</v>
      </c>
      <c r="I1841" s="2">
        <v>6.27</v>
      </c>
      <c r="J1841" s="2">
        <v>11.8</v>
      </c>
    </row>
    <row r="1842" ht="15.75" customHeight="1">
      <c r="A1842" s="2">
        <v>1841.0</v>
      </c>
      <c r="B1842" s="2">
        <v>2015.0</v>
      </c>
      <c r="C1842" s="2">
        <v>5.0</v>
      </c>
      <c r="D1842" s="2">
        <v>3.0</v>
      </c>
      <c r="E1842" s="2">
        <v>6.0</v>
      </c>
      <c r="F1842" s="2" t="s">
        <v>16</v>
      </c>
      <c r="G1842" s="2" t="s">
        <v>100</v>
      </c>
      <c r="H1842" s="2">
        <v>8.77</v>
      </c>
      <c r="I1842" s="2">
        <v>9.57</v>
      </c>
      <c r="J1842" s="2">
        <v>18.34</v>
      </c>
    </row>
    <row r="1843" ht="15.75" customHeight="1">
      <c r="A1843" s="2">
        <v>1842.0</v>
      </c>
      <c r="B1843" s="2">
        <v>2015.0</v>
      </c>
      <c r="C1843" s="2">
        <v>5.0</v>
      </c>
      <c r="D1843" s="2">
        <v>3.0</v>
      </c>
      <c r="E1843" s="2">
        <v>6.0</v>
      </c>
      <c r="F1843" s="2" t="s">
        <v>16</v>
      </c>
      <c r="G1843" s="2" t="s">
        <v>42</v>
      </c>
      <c r="H1843" s="2">
        <v>6.67</v>
      </c>
      <c r="I1843" s="2">
        <v>6.97</v>
      </c>
      <c r="J1843" s="2">
        <v>13.64</v>
      </c>
    </row>
    <row r="1844" ht="15.75" customHeight="1">
      <c r="A1844" s="2">
        <v>1843.0</v>
      </c>
      <c r="B1844" s="2">
        <v>2015.0</v>
      </c>
      <c r="C1844" s="2">
        <v>5.0</v>
      </c>
      <c r="D1844" s="2">
        <v>3.0</v>
      </c>
      <c r="E1844" s="2">
        <v>7.0</v>
      </c>
      <c r="F1844" s="2" t="s">
        <v>16</v>
      </c>
      <c r="G1844" s="2" t="s">
        <v>41</v>
      </c>
      <c r="H1844" s="2">
        <v>6.17</v>
      </c>
      <c r="I1844" s="2">
        <v>7.5</v>
      </c>
      <c r="J1844" s="2">
        <v>13.67</v>
      </c>
    </row>
    <row r="1845" ht="15.75" customHeight="1">
      <c r="A1845" s="2">
        <v>1844.0</v>
      </c>
      <c r="B1845" s="2">
        <v>2015.0</v>
      </c>
      <c r="C1845" s="2">
        <v>5.0</v>
      </c>
      <c r="D1845" s="2">
        <v>3.0</v>
      </c>
      <c r="E1845" s="2">
        <v>7.0</v>
      </c>
      <c r="F1845" s="2" t="s">
        <v>16</v>
      </c>
      <c r="G1845" s="2" t="s">
        <v>76</v>
      </c>
      <c r="H1845" s="2">
        <v>8.6</v>
      </c>
      <c r="I1845" s="2">
        <v>4.7</v>
      </c>
      <c r="J1845" s="2">
        <v>13.3</v>
      </c>
    </row>
    <row r="1846" ht="15.75" customHeight="1">
      <c r="A1846" s="2">
        <v>1845.0</v>
      </c>
      <c r="B1846" s="2">
        <v>2015.0</v>
      </c>
      <c r="C1846" s="2">
        <v>5.0</v>
      </c>
      <c r="D1846" s="2">
        <v>3.0</v>
      </c>
      <c r="E1846" s="2">
        <v>8.0</v>
      </c>
      <c r="F1846" s="2" t="s">
        <v>16</v>
      </c>
      <c r="G1846" s="2" t="s">
        <v>39</v>
      </c>
      <c r="H1846" s="2">
        <v>7.0</v>
      </c>
      <c r="I1846" s="2">
        <v>7.07</v>
      </c>
      <c r="J1846" s="2">
        <v>14.07</v>
      </c>
    </row>
    <row r="1847" ht="15.75" customHeight="1">
      <c r="A1847" s="2">
        <v>1846.0</v>
      </c>
      <c r="B1847" s="2">
        <v>2015.0</v>
      </c>
      <c r="C1847" s="2">
        <v>5.0</v>
      </c>
      <c r="D1847" s="2">
        <v>3.0</v>
      </c>
      <c r="E1847" s="2">
        <v>8.0</v>
      </c>
      <c r="F1847" s="2" t="s">
        <v>16</v>
      </c>
      <c r="G1847" s="2" t="s">
        <v>38</v>
      </c>
      <c r="H1847" s="2">
        <v>6.23</v>
      </c>
      <c r="I1847" s="2">
        <v>7.07</v>
      </c>
      <c r="J1847" s="2">
        <v>13.3</v>
      </c>
    </row>
    <row r="1848" ht="15.75" customHeight="1">
      <c r="A1848" s="2">
        <v>1847.0</v>
      </c>
      <c r="B1848" s="2">
        <v>2015.0</v>
      </c>
      <c r="C1848" s="2">
        <v>5.0</v>
      </c>
      <c r="D1848" s="2">
        <v>3.0</v>
      </c>
      <c r="E1848" s="2">
        <v>9.0</v>
      </c>
      <c r="F1848" s="2" t="s">
        <v>16</v>
      </c>
      <c r="G1848" s="2" t="s">
        <v>57</v>
      </c>
      <c r="H1848" s="2">
        <v>7.33</v>
      </c>
      <c r="I1848" s="2">
        <v>8.93</v>
      </c>
      <c r="J1848" s="2">
        <v>16.26</v>
      </c>
    </row>
    <row r="1849" ht="15.75" customHeight="1">
      <c r="A1849" s="2">
        <v>1848.0</v>
      </c>
      <c r="B1849" s="2">
        <v>2015.0</v>
      </c>
      <c r="C1849" s="2">
        <v>5.0</v>
      </c>
      <c r="D1849" s="2">
        <v>3.0</v>
      </c>
      <c r="E1849" s="2">
        <v>9.0</v>
      </c>
      <c r="F1849" s="2" t="s">
        <v>16</v>
      </c>
      <c r="G1849" s="2" t="s">
        <v>47</v>
      </c>
      <c r="H1849" s="2">
        <v>4.67</v>
      </c>
      <c r="I1849" s="2">
        <v>4.77</v>
      </c>
      <c r="J1849" s="2">
        <v>9.44</v>
      </c>
    </row>
    <row r="1850" ht="15.75" customHeight="1">
      <c r="A1850" s="2">
        <v>1849.0</v>
      </c>
      <c r="B1850" s="2">
        <v>2015.0</v>
      </c>
      <c r="C1850" s="2">
        <v>5.0</v>
      </c>
      <c r="D1850" s="2">
        <v>3.0</v>
      </c>
      <c r="E1850" s="2">
        <v>10.0</v>
      </c>
      <c r="F1850" s="2" t="s">
        <v>16</v>
      </c>
      <c r="G1850" s="2" t="s">
        <v>60</v>
      </c>
      <c r="H1850" s="2">
        <v>7.6</v>
      </c>
      <c r="I1850" s="2">
        <v>7.37</v>
      </c>
      <c r="J1850" s="2">
        <v>14.97</v>
      </c>
    </row>
    <row r="1851" ht="15.75" customHeight="1">
      <c r="A1851" s="2">
        <v>1850.0</v>
      </c>
      <c r="B1851" s="2">
        <v>2015.0</v>
      </c>
      <c r="C1851" s="2">
        <v>5.0</v>
      </c>
      <c r="D1851" s="2">
        <v>3.0</v>
      </c>
      <c r="E1851" s="2">
        <v>10.0</v>
      </c>
      <c r="F1851" s="2" t="s">
        <v>16</v>
      </c>
      <c r="G1851" s="2" t="s">
        <v>30</v>
      </c>
      <c r="H1851" s="2">
        <v>6.5</v>
      </c>
      <c r="I1851" s="2">
        <v>7.27</v>
      </c>
      <c r="J1851" s="2">
        <v>13.77</v>
      </c>
    </row>
    <row r="1852" ht="15.75" customHeight="1">
      <c r="A1852" s="2">
        <v>1851.0</v>
      </c>
      <c r="B1852" s="2">
        <v>2015.0</v>
      </c>
      <c r="C1852" s="2">
        <v>5.0</v>
      </c>
      <c r="D1852" s="2">
        <v>3.0</v>
      </c>
      <c r="E1852" s="2">
        <v>11.0</v>
      </c>
      <c r="F1852" s="2" t="s">
        <v>16</v>
      </c>
      <c r="G1852" s="2" t="s">
        <v>50</v>
      </c>
      <c r="H1852" s="2">
        <v>5.33</v>
      </c>
      <c r="I1852" s="2">
        <v>5.27</v>
      </c>
      <c r="J1852" s="2">
        <v>10.6</v>
      </c>
    </row>
    <row r="1853" ht="15.75" customHeight="1">
      <c r="A1853" s="2">
        <v>1852.0</v>
      </c>
      <c r="B1853" s="2">
        <v>2015.0</v>
      </c>
      <c r="C1853" s="2">
        <v>5.0</v>
      </c>
      <c r="D1853" s="2">
        <v>3.0</v>
      </c>
      <c r="E1853" s="2">
        <v>11.0</v>
      </c>
      <c r="F1853" s="2" t="s">
        <v>16</v>
      </c>
      <c r="G1853" s="2" t="s">
        <v>59</v>
      </c>
      <c r="H1853" s="2">
        <v>4.5</v>
      </c>
      <c r="I1853" s="2">
        <v>0.0</v>
      </c>
      <c r="J1853" s="2">
        <v>4.5</v>
      </c>
      <c r="K1853" s="2" t="s">
        <v>48</v>
      </c>
      <c r="L1853" s="2" t="s">
        <v>49</v>
      </c>
    </row>
    <row r="1854" ht="15.75" customHeight="1">
      <c r="A1854" s="2">
        <v>1853.0</v>
      </c>
      <c r="B1854" s="2">
        <v>2015.0</v>
      </c>
      <c r="C1854" s="2">
        <v>5.0</v>
      </c>
      <c r="D1854" s="2">
        <v>3.0</v>
      </c>
      <c r="E1854" s="2">
        <v>12.0</v>
      </c>
      <c r="F1854" s="2" t="s">
        <v>16</v>
      </c>
      <c r="G1854" s="2" t="s">
        <v>29</v>
      </c>
      <c r="H1854" s="2">
        <v>4.33</v>
      </c>
      <c r="I1854" s="2">
        <v>7.33</v>
      </c>
      <c r="J1854" s="2">
        <v>11.66</v>
      </c>
    </row>
    <row r="1855" ht="15.75" customHeight="1">
      <c r="A1855" s="2">
        <v>1854.0</v>
      </c>
      <c r="B1855" s="2">
        <v>2015.0</v>
      </c>
      <c r="C1855" s="2">
        <v>5.0</v>
      </c>
      <c r="D1855" s="2">
        <v>3.0</v>
      </c>
      <c r="E1855" s="2">
        <v>12.0</v>
      </c>
      <c r="F1855" s="2" t="s">
        <v>16</v>
      </c>
      <c r="G1855" s="2" t="s">
        <v>33</v>
      </c>
      <c r="H1855" s="2">
        <v>6.6</v>
      </c>
      <c r="I1855" s="2">
        <v>4.37</v>
      </c>
      <c r="J1855" s="2">
        <v>10.97</v>
      </c>
    </row>
    <row r="1856" ht="15.75" customHeight="1">
      <c r="A1856" s="2">
        <v>1855.0</v>
      </c>
      <c r="B1856" s="2">
        <v>2015.0</v>
      </c>
      <c r="C1856" s="2">
        <v>5.0</v>
      </c>
      <c r="D1856" s="2">
        <v>4.0</v>
      </c>
      <c r="E1856" s="2">
        <v>1.0</v>
      </c>
      <c r="F1856" s="2" t="s">
        <v>16</v>
      </c>
      <c r="G1856" s="2" t="s">
        <v>31</v>
      </c>
      <c r="H1856" s="2">
        <v>9.93</v>
      </c>
      <c r="I1856" s="2">
        <v>9.5</v>
      </c>
      <c r="J1856" s="2">
        <v>19.43</v>
      </c>
    </row>
    <row r="1857" ht="15.75" customHeight="1">
      <c r="A1857" s="2">
        <v>1856.0</v>
      </c>
      <c r="B1857" s="2">
        <v>2015.0</v>
      </c>
      <c r="C1857" s="2">
        <v>5.0</v>
      </c>
      <c r="D1857" s="2">
        <v>4.0</v>
      </c>
      <c r="E1857" s="2">
        <v>1.0</v>
      </c>
      <c r="F1857" s="2" t="s">
        <v>16</v>
      </c>
      <c r="G1857" s="2" t="s">
        <v>37</v>
      </c>
      <c r="H1857" s="2">
        <v>5.67</v>
      </c>
      <c r="I1857" s="2">
        <v>8.67</v>
      </c>
      <c r="J1857" s="2">
        <v>14.34</v>
      </c>
    </row>
    <row r="1858" ht="15.75" customHeight="1">
      <c r="A1858" s="2">
        <v>1857.0</v>
      </c>
      <c r="B1858" s="2">
        <v>2015.0</v>
      </c>
      <c r="C1858" s="2">
        <v>5.0</v>
      </c>
      <c r="D1858" s="2">
        <v>4.0</v>
      </c>
      <c r="E1858" s="2">
        <v>1.0</v>
      </c>
      <c r="F1858" s="2" t="s">
        <v>16</v>
      </c>
      <c r="G1858" s="2" t="s">
        <v>62</v>
      </c>
      <c r="H1858" s="2">
        <v>7.5</v>
      </c>
      <c r="I1858" s="2">
        <v>6.33</v>
      </c>
      <c r="J1858" s="2">
        <v>13.83</v>
      </c>
    </row>
    <row r="1859" ht="15.75" customHeight="1">
      <c r="A1859" s="2">
        <v>1858.0</v>
      </c>
      <c r="B1859" s="2">
        <v>2015.0</v>
      </c>
      <c r="C1859" s="2">
        <v>5.0</v>
      </c>
      <c r="D1859" s="2">
        <v>4.0</v>
      </c>
      <c r="E1859" s="2">
        <v>2.0</v>
      </c>
      <c r="F1859" s="2" t="s">
        <v>16</v>
      </c>
      <c r="G1859" s="2" t="s">
        <v>54</v>
      </c>
      <c r="H1859" s="2">
        <v>6.4</v>
      </c>
      <c r="I1859" s="2">
        <v>4.9</v>
      </c>
      <c r="J1859" s="2">
        <v>11.3</v>
      </c>
    </row>
    <row r="1860" ht="15.75" customHeight="1">
      <c r="A1860" s="2">
        <v>1859.0</v>
      </c>
      <c r="B1860" s="2">
        <v>2015.0</v>
      </c>
      <c r="C1860" s="2">
        <v>5.0</v>
      </c>
      <c r="D1860" s="2">
        <v>4.0</v>
      </c>
      <c r="E1860" s="2">
        <v>2.0</v>
      </c>
      <c r="F1860" s="2" t="s">
        <v>16</v>
      </c>
      <c r="G1860" s="2" t="s">
        <v>100</v>
      </c>
      <c r="H1860" s="2">
        <v>4.1</v>
      </c>
      <c r="I1860" s="2">
        <v>6.67</v>
      </c>
      <c r="J1860" s="2">
        <v>10.77</v>
      </c>
    </row>
    <row r="1861" ht="15.75" customHeight="1">
      <c r="A1861" s="2">
        <v>1860.0</v>
      </c>
      <c r="B1861" s="2">
        <v>2015.0</v>
      </c>
      <c r="C1861" s="2">
        <v>5.0</v>
      </c>
      <c r="D1861" s="2">
        <v>4.0</v>
      </c>
      <c r="E1861" s="2">
        <v>2.0</v>
      </c>
      <c r="F1861" s="2" t="s">
        <v>16</v>
      </c>
      <c r="G1861" s="2" t="s">
        <v>17</v>
      </c>
      <c r="H1861" s="2">
        <v>5.67</v>
      </c>
      <c r="I1861" s="2">
        <v>5.0</v>
      </c>
      <c r="J1861" s="2">
        <v>10.67</v>
      </c>
    </row>
    <row r="1862" ht="15.75" customHeight="1">
      <c r="A1862" s="2">
        <v>1861.0</v>
      </c>
      <c r="B1862" s="2">
        <v>2015.0</v>
      </c>
      <c r="C1862" s="2">
        <v>5.0</v>
      </c>
      <c r="D1862" s="2">
        <v>4.0</v>
      </c>
      <c r="E1862" s="2">
        <v>3.0</v>
      </c>
      <c r="F1862" s="2" t="s">
        <v>16</v>
      </c>
      <c r="G1862" s="2" t="s">
        <v>39</v>
      </c>
      <c r="H1862" s="2">
        <v>8.93</v>
      </c>
      <c r="I1862" s="2">
        <v>10.0</v>
      </c>
      <c r="J1862" s="2">
        <v>18.93</v>
      </c>
    </row>
    <row r="1863" ht="15.75" customHeight="1">
      <c r="A1863" s="2">
        <v>1862.0</v>
      </c>
      <c r="B1863" s="2">
        <v>2015.0</v>
      </c>
      <c r="C1863" s="2">
        <v>5.0</v>
      </c>
      <c r="D1863" s="2">
        <v>4.0</v>
      </c>
      <c r="E1863" s="2">
        <v>3.0</v>
      </c>
      <c r="F1863" s="2" t="s">
        <v>16</v>
      </c>
      <c r="G1863" s="2" t="s">
        <v>57</v>
      </c>
      <c r="H1863" s="2">
        <v>8.83</v>
      </c>
      <c r="I1863" s="2">
        <v>8.43</v>
      </c>
      <c r="J1863" s="2">
        <v>17.26</v>
      </c>
    </row>
    <row r="1864" ht="15.75" customHeight="1">
      <c r="A1864" s="2">
        <v>1863.0</v>
      </c>
      <c r="B1864" s="2">
        <v>2015.0</v>
      </c>
      <c r="C1864" s="2">
        <v>5.0</v>
      </c>
      <c r="D1864" s="2">
        <v>4.0</v>
      </c>
      <c r="E1864" s="2">
        <v>3.0</v>
      </c>
      <c r="F1864" s="2" t="s">
        <v>16</v>
      </c>
      <c r="G1864" s="2" t="s">
        <v>41</v>
      </c>
      <c r="H1864" s="2">
        <v>8.73</v>
      </c>
      <c r="I1864" s="2">
        <v>7.87</v>
      </c>
      <c r="J1864" s="2">
        <v>16.6</v>
      </c>
    </row>
    <row r="1865" ht="15.75" customHeight="1">
      <c r="A1865" s="2">
        <v>1864.0</v>
      </c>
      <c r="B1865" s="2">
        <v>2015.0</v>
      </c>
      <c r="C1865" s="2">
        <v>5.0</v>
      </c>
      <c r="D1865" s="2">
        <v>4.0</v>
      </c>
      <c r="E1865" s="2">
        <v>4.0</v>
      </c>
      <c r="F1865" s="2" t="s">
        <v>16</v>
      </c>
      <c r="G1865" s="2" t="s">
        <v>50</v>
      </c>
      <c r="H1865" s="2">
        <v>8.77</v>
      </c>
      <c r="I1865" s="2">
        <v>9.93</v>
      </c>
      <c r="J1865" s="2">
        <v>18.7</v>
      </c>
    </row>
    <row r="1866" ht="15.75" customHeight="1">
      <c r="A1866" s="2">
        <v>1865.0</v>
      </c>
      <c r="B1866" s="2">
        <v>2015.0</v>
      </c>
      <c r="C1866" s="2">
        <v>5.0</v>
      </c>
      <c r="D1866" s="2">
        <v>4.0</v>
      </c>
      <c r="E1866" s="2">
        <v>4.0</v>
      </c>
      <c r="F1866" s="2" t="s">
        <v>16</v>
      </c>
      <c r="G1866" s="2" t="s">
        <v>60</v>
      </c>
      <c r="H1866" s="2">
        <v>4.67</v>
      </c>
      <c r="I1866" s="2">
        <v>7.43</v>
      </c>
      <c r="J1866" s="2">
        <v>12.1</v>
      </c>
    </row>
    <row r="1867" ht="15.75" customHeight="1">
      <c r="A1867" s="2">
        <v>1866.0</v>
      </c>
      <c r="B1867" s="2">
        <v>2015.0</v>
      </c>
      <c r="C1867" s="2">
        <v>5.0</v>
      </c>
      <c r="D1867" s="2">
        <v>4.0</v>
      </c>
      <c r="E1867" s="2">
        <v>4.0</v>
      </c>
      <c r="F1867" s="2" t="s">
        <v>16</v>
      </c>
      <c r="G1867" s="2" t="s">
        <v>29</v>
      </c>
      <c r="H1867" s="2">
        <v>3.5</v>
      </c>
      <c r="I1867" s="2">
        <v>3.67</v>
      </c>
      <c r="J1867" s="2">
        <v>7.17</v>
      </c>
    </row>
    <row r="1868" ht="15.75" customHeight="1">
      <c r="A1868" s="2">
        <v>1867.0</v>
      </c>
      <c r="B1868" s="2">
        <v>2015.0</v>
      </c>
      <c r="C1868" s="2">
        <v>5.0</v>
      </c>
      <c r="D1868" s="2">
        <v>5.0</v>
      </c>
      <c r="E1868" s="2">
        <v>1.0</v>
      </c>
      <c r="F1868" s="2" t="s">
        <v>16</v>
      </c>
      <c r="G1868" s="2" t="s">
        <v>17</v>
      </c>
      <c r="H1868" s="2">
        <v>5.5</v>
      </c>
      <c r="I1868" s="2">
        <v>5.47</v>
      </c>
      <c r="J1868" s="2">
        <v>10.97</v>
      </c>
    </row>
    <row r="1869" ht="15.75" customHeight="1">
      <c r="A1869" s="2">
        <v>1868.0</v>
      </c>
      <c r="B1869" s="2">
        <v>2015.0</v>
      </c>
      <c r="C1869" s="2">
        <v>5.0</v>
      </c>
      <c r="D1869" s="2">
        <v>5.0</v>
      </c>
      <c r="E1869" s="2">
        <v>1.0</v>
      </c>
      <c r="F1869" s="2" t="s">
        <v>16</v>
      </c>
      <c r="G1869" s="2" t="s">
        <v>37</v>
      </c>
      <c r="H1869" s="2">
        <v>3.17</v>
      </c>
      <c r="I1869" s="2">
        <v>4.17</v>
      </c>
      <c r="J1869" s="2">
        <v>7.34</v>
      </c>
    </row>
    <row r="1870" ht="15.75" customHeight="1">
      <c r="A1870" s="2">
        <v>1869.0</v>
      </c>
      <c r="B1870" s="2">
        <v>2015.0</v>
      </c>
      <c r="C1870" s="2">
        <v>5.0</v>
      </c>
      <c r="D1870" s="2">
        <v>5.0</v>
      </c>
      <c r="E1870" s="2">
        <v>2.0</v>
      </c>
      <c r="F1870" s="2" t="s">
        <v>16</v>
      </c>
      <c r="G1870" s="2" t="s">
        <v>62</v>
      </c>
      <c r="H1870" s="2">
        <v>6.17</v>
      </c>
      <c r="I1870" s="2">
        <v>9.07</v>
      </c>
      <c r="J1870" s="2">
        <v>15.24</v>
      </c>
    </row>
    <row r="1871" ht="15.75" customHeight="1">
      <c r="A1871" s="2">
        <v>1870.0</v>
      </c>
      <c r="B1871" s="2">
        <v>2015.0</v>
      </c>
      <c r="C1871" s="2">
        <v>5.0</v>
      </c>
      <c r="D1871" s="2">
        <v>5.0</v>
      </c>
      <c r="E1871" s="2">
        <v>2.0</v>
      </c>
      <c r="F1871" s="2" t="s">
        <v>16</v>
      </c>
      <c r="G1871" s="2" t="s">
        <v>100</v>
      </c>
      <c r="H1871" s="2">
        <v>7.33</v>
      </c>
      <c r="I1871" s="2">
        <v>6.33</v>
      </c>
      <c r="J1871" s="2">
        <v>13.66</v>
      </c>
    </row>
    <row r="1872" ht="15.75" customHeight="1">
      <c r="A1872" s="2">
        <v>1871.0</v>
      </c>
      <c r="B1872" s="2">
        <v>2015.0</v>
      </c>
      <c r="C1872" s="2">
        <v>5.0</v>
      </c>
      <c r="D1872" s="2">
        <v>5.0</v>
      </c>
      <c r="E1872" s="2">
        <v>3.0</v>
      </c>
      <c r="F1872" s="2" t="s">
        <v>16</v>
      </c>
      <c r="G1872" s="2" t="s">
        <v>57</v>
      </c>
      <c r="H1872" s="2">
        <v>10.0</v>
      </c>
      <c r="I1872" s="2">
        <v>10.0</v>
      </c>
      <c r="J1872" s="2">
        <v>20.0</v>
      </c>
    </row>
    <row r="1873" ht="15.75" customHeight="1">
      <c r="A1873" s="2">
        <v>1872.0</v>
      </c>
      <c r="B1873" s="2">
        <v>2015.0</v>
      </c>
      <c r="C1873" s="2">
        <v>5.0</v>
      </c>
      <c r="D1873" s="2">
        <v>5.0</v>
      </c>
      <c r="E1873" s="2">
        <v>3.0</v>
      </c>
      <c r="F1873" s="2" t="s">
        <v>16</v>
      </c>
      <c r="G1873" s="2" t="s">
        <v>29</v>
      </c>
      <c r="H1873" s="2">
        <v>8.0</v>
      </c>
      <c r="I1873" s="2">
        <v>9.7</v>
      </c>
      <c r="J1873" s="2">
        <v>17.7</v>
      </c>
    </row>
    <row r="1874" ht="15.75" customHeight="1">
      <c r="A1874" s="2">
        <v>1873.0</v>
      </c>
      <c r="B1874" s="2">
        <v>2015.0</v>
      </c>
      <c r="C1874" s="2">
        <v>5.0</v>
      </c>
      <c r="D1874" s="2">
        <v>5.0</v>
      </c>
      <c r="E1874" s="2">
        <v>4.0</v>
      </c>
      <c r="F1874" s="2" t="s">
        <v>16</v>
      </c>
      <c r="G1874" s="2" t="s">
        <v>60</v>
      </c>
      <c r="H1874" s="2">
        <v>6.33</v>
      </c>
      <c r="I1874" s="2">
        <v>8.0</v>
      </c>
      <c r="J1874" s="2">
        <v>14.33</v>
      </c>
    </row>
    <row r="1875" ht="15.75" customHeight="1">
      <c r="A1875" s="2">
        <v>1874.0</v>
      </c>
      <c r="B1875" s="2">
        <v>2015.0</v>
      </c>
      <c r="C1875" s="2">
        <v>5.0</v>
      </c>
      <c r="D1875" s="2">
        <v>5.0</v>
      </c>
      <c r="E1875" s="2">
        <v>4.0</v>
      </c>
      <c r="F1875" s="2" t="s">
        <v>16</v>
      </c>
      <c r="G1875" s="2" t="s">
        <v>41</v>
      </c>
      <c r="H1875" s="2">
        <v>5.0</v>
      </c>
      <c r="I1875" s="2">
        <v>6.33</v>
      </c>
      <c r="J1875" s="2">
        <v>11.33</v>
      </c>
    </row>
    <row r="1876" ht="15.75" customHeight="1">
      <c r="A1876" s="2">
        <v>1875.0</v>
      </c>
      <c r="B1876" s="2">
        <v>2015.0</v>
      </c>
      <c r="C1876" s="2">
        <v>5.0</v>
      </c>
      <c r="D1876" s="2">
        <v>6.0</v>
      </c>
      <c r="E1876" s="2">
        <v>1.0</v>
      </c>
      <c r="F1876" s="2" t="s">
        <v>16</v>
      </c>
      <c r="G1876" s="2" t="s">
        <v>31</v>
      </c>
      <c r="H1876" s="2">
        <v>7.93</v>
      </c>
      <c r="I1876" s="2">
        <v>9.43</v>
      </c>
      <c r="J1876" s="2">
        <v>17.36</v>
      </c>
    </row>
    <row r="1877" ht="15.75" customHeight="1">
      <c r="A1877" s="2">
        <v>1876.0</v>
      </c>
      <c r="B1877" s="2">
        <v>2015.0</v>
      </c>
      <c r="C1877" s="2">
        <v>5.0</v>
      </c>
      <c r="D1877" s="2">
        <v>6.0</v>
      </c>
      <c r="E1877" s="2">
        <v>1.0</v>
      </c>
      <c r="F1877" s="2" t="s">
        <v>16</v>
      </c>
      <c r="G1877" s="2" t="s">
        <v>17</v>
      </c>
      <c r="H1877" s="2">
        <v>8.67</v>
      </c>
      <c r="I1877" s="2">
        <v>8.33</v>
      </c>
      <c r="J1877" s="2">
        <v>17.0</v>
      </c>
    </row>
    <row r="1878" ht="15.75" customHeight="1">
      <c r="A1878" s="2">
        <v>1877.0</v>
      </c>
      <c r="B1878" s="2">
        <v>2015.0</v>
      </c>
      <c r="C1878" s="2">
        <v>5.0</v>
      </c>
      <c r="D1878" s="2">
        <v>6.0</v>
      </c>
      <c r="E1878" s="2">
        <v>2.0</v>
      </c>
      <c r="F1878" s="2" t="s">
        <v>16</v>
      </c>
      <c r="G1878" s="2" t="s">
        <v>62</v>
      </c>
      <c r="H1878" s="2">
        <v>8.77</v>
      </c>
      <c r="I1878" s="2">
        <v>4.6</v>
      </c>
      <c r="J1878" s="2">
        <v>13.37</v>
      </c>
    </row>
    <row r="1879" ht="15.75" customHeight="1">
      <c r="A1879" s="2">
        <v>1878.0</v>
      </c>
      <c r="B1879" s="2">
        <v>2015.0</v>
      </c>
      <c r="C1879" s="2">
        <v>5.0</v>
      </c>
      <c r="D1879" s="2">
        <v>6.0</v>
      </c>
      <c r="E1879" s="2">
        <v>2.0</v>
      </c>
      <c r="F1879" s="2" t="s">
        <v>16</v>
      </c>
      <c r="G1879" s="2" t="s">
        <v>54</v>
      </c>
      <c r="H1879" s="2">
        <v>5.17</v>
      </c>
      <c r="I1879" s="2">
        <v>2.23</v>
      </c>
      <c r="J1879" s="2">
        <v>7.4</v>
      </c>
    </row>
    <row r="1880" ht="15.75" customHeight="1">
      <c r="A1880" s="2">
        <v>1879.0</v>
      </c>
      <c r="B1880" s="2">
        <v>2015.0</v>
      </c>
      <c r="C1880" s="2">
        <v>5.0</v>
      </c>
      <c r="D1880" s="2">
        <v>6.0</v>
      </c>
      <c r="E1880" s="2">
        <v>3.0</v>
      </c>
      <c r="F1880" s="2" t="s">
        <v>16</v>
      </c>
      <c r="G1880" s="2" t="s">
        <v>57</v>
      </c>
      <c r="H1880" s="2">
        <v>7.67</v>
      </c>
      <c r="I1880" s="2">
        <v>8.93</v>
      </c>
      <c r="J1880" s="2">
        <v>16.6</v>
      </c>
    </row>
    <row r="1881" ht="15.75" customHeight="1">
      <c r="A1881" s="2">
        <v>1880.0</v>
      </c>
      <c r="B1881" s="2">
        <v>2015.0</v>
      </c>
      <c r="C1881" s="2">
        <v>5.0</v>
      </c>
      <c r="D1881" s="2">
        <v>6.0</v>
      </c>
      <c r="E1881" s="2">
        <v>3.0</v>
      </c>
      <c r="F1881" s="2" t="s">
        <v>16</v>
      </c>
      <c r="G1881" s="2" t="s">
        <v>39</v>
      </c>
      <c r="H1881" s="2">
        <v>7.17</v>
      </c>
      <c r="I1881" s="2">
        <v>5.67</v>
      </c>
      <c r="J1881" s="2">
        <v>12.84</v>
      </c>
    </row>
    <row r="1882" ht="15.75" customHeight="1">
      <c r="A1882" s="2">
        <v>1881.0</v>
      </c>
      <c r="B1882" s="2">
        <v>2015.0</v>
      </c>
      <c r="C1882" s="2">
        <v>5.0</v>
      </c>
      <c r="D1882" s="2">
        <v>6.0</v>
      </c>
      <c r="E1882" s="2">
        <v>4.0</v>
      </c>
      <c r="F1882" s="2" t="s">
        <v>16</v>
      </c>
      <c r="G1882" s="2" t="s">
        <v>50</v>
      </c>
      <c r="H1882" s="2">
        <v>8.0</v>
      </c>
      <c r="I1882" s="2">
        <v>8.83</v>
      </c>
      <c r="J1882" s="2">
        <v>16.83</v>
      </c>
    </row>
    <row r="1883" ht="15.75" customHeight="1">
      <c r="A1883" s="2">
        <v>1882.0</v>
      </c>
      <c r="B1883" s="2">
        <v>2015.0</v>
      </c>
      <c r="C1883" s="2">
        <v>5.0</v>
      </c>
      <c r="D1883" s="2">
        <v>6.0</v>
      </c>
      <c r="E1883" s="2">
        <v>4.0</v>
      </c>
      <c r="F1883" s="2" t="s">
        <v>16</v>
      </c>
      <c r="G1883" s="2" t="s">
        <v>60</v>
      </c>
      <c r="H1883" s="2">
        <v>6.33</v>
      </c>
      <c r="I1883" s="2">
        <v>6.57</v>
      </c>
      <c r="J1883" s="2">
        <v>12.9</v>
      </c>
    </row>
    <row r="1884" ht="15.75" customHeight="1">
      <c r="A1884" s="2">
        <v>1883.0</v>
      </c>
      <c r="B1884" s="2">
        <v>2015.0</v>
      </c>
      <c r="C1884" s="2">
        <v>5.0</v>
      </c>
      <c r="D1884" s="2">
        <v>7.0</v>
      </c>
      <c r="E1884" s="2">
        <v>1.0</v>
      </c>
      <c r="F1884" s="2" t="s">
        <v>16</v>
      </c>
      <c r="G1884" s="2" t="s">
        <v>31</v>
      </c>
      <c r="H1884" s="2">
        <v>7.27</v>
      </c>
      <c r="I1884" s="2">
        <v>4.23</v>
      </c>
      <c r="J1884" s="2">
        <v>11.5</v>
      </c>
    </row>
    <row r="1885" ht="15.75" customHeight="1">
      <c r="A1885" s="2">
        <v>1884.0</v>
      </c>
      <c r="B1885" s="2">
        <v>2015.0</v>
      </c>
      <c r="C1885" s="2">
        <v>5.0</v>
      </c>
      <c r="D1885" s="2">
        <v>7.0</v>
      </c>
      <c r="E1885" s="2">
        <v>1.0</v>
      </c>
      <c r="F1885" s="2" t="s">
        <v>16</v>
      </c>
      <c r="G1885" s="2" t="s">
        <v>62</v>
      </c>
      <c r="H1885" s="2">
        <v>3.23</v>
      </c>
      <c r="I1885" s="2">
        <v>5.43</v>
      </c>
      <c r="J1885" s="2">
        <v>8.66</v>
      </c>
    </row>
    <row r="1886" ht="15.75" customHeight="1">
      <c r="A1886" s="2">
        <v>1885.0</v>
      </c>
      <c r="B1886" s="2">
        <v>2015.0</v>
      </c>
      <c r="C1886" s="2">
        <v>5.0</v>
      </c>
      <c r="D1886" s="2">
        <v>7.0</v>
      </c>
      <c r="E1886" s="2">
        <v>2.0</v>
      </c>
      <c r="F1886" s="2" t="s">
        <v>16</v>
      </c>
      <c r="G1886" s="2" t="s">
        <v>57</v>
      </c>
      <c r="H1886" s="2">
        <v>9.43</v>
      </c>
      <c r="I1886" s="2">
        <v>7.5</v>
      </c>
      <c r="J1886" s="2">
        <v>16.93</v>
      </c>
    </row>
    <row r="1887" ht="15.75" customHeight="1">
      <c r="A1887" s="2">
        <v>1886.0</v>
      </c>
      <c r="B1887" s="2">
        <v>2015.0</v>
      </c>
      <c r="C1887" s="2">
        <v>5.0</v>
      </c>
      <c r="D1887" s="2">
        <v>7.0</v>
      </c>
      <c r="E1887" s="2">
        <v>2.0</v>
      </c>
      <c r="F1887" s="2" t="s">
        <v>16</v>
      </c>
      <c r="G1887" s="2" t="s">
        <v>50</v>
      </c>
      <c r="H1887" s="2">
        <v>8.0</v>
      </c>
      <c r="I1887" s="2">
        <v>8.57</v>
      </c>
      <c r="J1887" s="2">
        <v>16.57</v>
      </c>
    </row>
    <row r="1888" ht="15.75" customHeight="1">
      <c r="A1888" s="2">
        <v>1887.0</v>
      </c>
      <c r="B1888" s="2">
        <v>2015.0</v>
      </c>
      <c r="C1888" s="2">
        <v>5.0</v>
      </c>
      <c r="D1888" s="2">
        <v>8.0</v>
      </c>
      <c r="E1888" s="2">
        <v>1.0</v>
      </c>
      <c r="F1888" s="2" t="s">
        <v>16</v>
      </c>
      <c r="G1888" s="2" t="s">
        <v>57</v>
      </c>
      <c r="H1888" s="2">
        <v>10.0</v>
      </c>
      <c r="I1888" s="2">
        <v>10.0</v>
      </c>
      <c r="J1888" s="2">
        <v>20.0</v>
      </c>
    </row>
    <row r="1889" ht="15.75" customHeight="1">
      <c r="A1889" s="2">
        <v>1888.0</v>
      </c>
      <c r="B1889" s="2">
        <v>2015.0</v>
      </c>
      <c r="C1889" s="2">
        <v>5.0</v>
      </c>
      <c r="D1889" s="2">
        <v>8.0</v>
      </c>
      <c r="E1889" s="2">
        <v>1.0</v>
      </c>
      <c r="F1889" s="2" t="s">
        <v>16</v>
      </c>
      <c r="G1889" s="2" t="s">
        <v>31</v>
      </c>
      <c r="H1889" s="2">
        <v>3.17</v>
      </c>
      <c r="I1889" s="2">
        <v>4.67</v>
      </c>
      <c r="J1889" s="2">
        <v>7.84</v>
      </c>
    </row>
    <row r="1890" ht="15.75" customHeight="1">
      <c r="A1890" s="2">
        <v>1889.0</v>
      </c>
      <c r="B1890" s="2">
        <v>2015.0</v>
      </c>
      <c r="C1890" s="2">
        <v>6.0</v>
      </c>
      <c r="D1890" s="2">
        <v>1.0</v>
      </c>
      <c r="E1890" s="2">
        <v>1.0</v>
      </c>
      <c r="F1890" s="2" t="s">
        <v>16</v>
      </c>
      <c r="G1890" s="2" t="s">
        <v>27</v>
      </c>
      <c r="H1890" s="2">
        <v>5.0</v>
      </c>
      <c r="I1890" s="2">
        <v>7.0</v>
      </c>
      <c r="J1890" s="2">
        <v>12.0</v>
      </c>
    </row>
    <row r="1891" ht="15.75" customHeight="1">
      <c r="A1891" s="2">
        <v>1890.0</v>
      </c>
      <c r="B1891" s="2">
        <v>2015.0</v>
      </c>
      <c r="C1891" s="2">
        <v>6.0</v>
      </c>
      <c r="D1891" s="2">
        <v>1.0</v>
      </c>
      <c r="E1891" s="2">
        <v>1.0</v>
      </c>
      <c r="F1891" s="2" t="s">
        <v>16</v>
      </c>
      <c r="G1891" s="2" t="s">
        <v>91</v>
      </c>
      <c r="H1891" s="2">
        <v>5.17</v>
      </c>
      <c r="I1891" s="2">
        <v>2.67</v>
      </c>
      <c r="J1891" s="2">
        <v>7.84</v>
      </c>
    </row>
    <row r="1892" ht="15.75" customHeight="1">
      <c r="A1892" s="2">
        <v>1891.0</v>
      </c>
      <c r="B1892" s="2">
        <v>2015.0</v>
      </c>
      <c r="C1892" s="2">
        <v>6.0</v>
      </c>
      <c r="D1892" s="2">
        <v>1.0</v>
      </c>
      <c r="E1892" s="2">
        <v>1.0</v>
      </c>
      <c r="F1892" s="2" t="s">
        <v>16</v>
      </c>
      <c r="G1892" s="2" t="s">
        <v>62</v>
      </c>
      <c r="H1892" s="2">
        <v>2.33</v>
      </c>
      <c r="I1892" s="2">
        <v>2.93</v>
      </c>
      <c r="J1892" s="2">
        <v>5.26</v>
      </c>
    </row>
    <row r="1893" ht="15.75" customHeight="1">
      <c r="A1893" s="2">
        <v>1892.0</v>
      </c>
      <c r="B1893" s="2">
        <v>2015.0</v>
      </c>
      <c r="C1893" s="2">
        <v>6.0</v>
      </c>
      <c r="D1893" s="2">
        <v>1.0</v>
      </c>
      <c r="E1893" s="2">
        <v>2.0</v>
      </c>
      <c r="F1893" s="2" t="s">
        <v>16</v>
      </c>
      <c r="G1893" s="2" t="s">
        <v>31</v>
      </c>
      <c r="H1893" s="2">
        <v>7.33</v>
      </c>
      <c r="I1893" s="2">
        <v>6.6</v>
      </c>
      <c r="J1893" s="2">
        <v>13.93</v>
      </c>
    </row>
    <row r="1894" ht="15.75" customHeight="1">
      <c r="A1894" s="2">
        <v>1893.0</v>
      </c>
      <c r="B1894" s="2">
        <v>2015.0</v>
      </c>
      <c r="C1894" s="2">
        <v>6.0</v>
      </c>
      <c r="D1894" s="2">
        <v>1.0</v>
      </c>
      <c r="E1894" s="2">
        <v>2.0</v>
      </c>
      <c r="F1894" s="2" t="s">
        <v>16</v>
      </c>
      <c r="G1894" s="2" t="s">
        <v>76</v>
      </c>
      <c r="H1894" s="2">
        <v>4.27</v>
      </c>
      <c r="I1894" s="2">
        <v>8.0</v>
      </c>
      <c r="J1894" s="2">
        <v>12.27</v>
      </c>
    </row>
    <row r="1895" ht="15.75" customHeight="1">
      <c r="A1895" s="2">
        <v>1894.0</v>
      </c>
      <c r="B1895" s="2">
        <v>2015.0</v>
      </c>
      <c r="C1895" s="2">
        <v>6.0</v>
      </c>
      <c r="D1895" s="2">
        <v>1.0</v>
      </c>
      <c r="E1895" s="2">
        <v>2.0</v>
      </c>
      <c r="F1895" s="2" t="s">
        <v>16</v>
      </c>
      <c r="G1895" s="2" t="s">
        <v>55</v>
      </c>
      <c r="H1895" s="2">
        <v>1.5</v>
      </c>
      <c r="I1895" s="2">
        <v>4.1</v>
      </c>
      <c r="J1895" s="2">
        <v>5.6</v>
      </c>
    </row>
    <row r="1896" ht="15.75" customHeight="1">
      <c r="A1896" s="2">
        <v>1895.0</v>
      </c>
      <c r="B1896" s="2">
        <v>2015.0</v>
      </c>
      <c r="C1896" s="2">
        <v>6.0</v>
      </c>
      <c r="D1896" s="2">
        <v>1.0</v>
      </c>
      <c r="E1896" s="2">
        <v>3.0</v>
      </c>
      <c r="F1896" s="2" t="s">
        <v>16</v>
      </c>
      <c r="G1896" s="2" t="s">
        <v>98</v>
      </c>
      <c r="H1896" s="2">
        <v>7.17</v>
      </c>
      <c r="I1896" s="2">
        <v>6.53</v>
      </c>
      <c r="J1896" s="2">
        <v>13.7</v>
      </c>
    </row>
    <row r="1897" ht="15.75" customHeight="1">
      <c r="A1897" s="2">
        <v>1896.0</v>
      </c>
      <c r="B1897" s="2">
        <v>2015.0</v>
      </c>
      <c r="C1897" s="2">
        <v>6.0</v>
      </c>
      <c r="D1897" s="2">
        <v>1.0</v>
      </c>
      <c r="E1897" s="2">
        <v>3.0</v>
      </c>
      <c r="F1897" s="2" t="s">
        <v>16</v>
      </c>
      <c r="G1897" s="2" t="s">
        <v>57</v>
      </c>
      <c r="H1897" s="2">
        <v>6.23</v>
      </c>
      <c r="I1897" s="2">
        <v>6.63</v>
      </c>
      <c r="J1897" s="2">
        <v>12.86</v>
      </c>
    </row>
    <row r="1898" ht="15.75" customHeight="1">
      <c r="A1898" s="2">
        <v>1897.0</v>
      </c>
      <c r="B1898" s="2">
        <v>2015.0</v>
      </c>
      <c r="C1898" s="2">
        <v>6.0</v>
      </c>
      <c r="D1898" s="2">
        <v>1.0</v>
      </c>
      <c r="E1898" s="2">
        <v>3.0</v>
      </c>
      <c r="F1898" s="2" t="s">
        <v>16</v>
      </c>
      <c r="G1898" s="2" t="s">
        <v>60</v>
      </c>
      <c r="H1898" s="2">
        <v>5.3</v>
      </c>
      <c r="I1898" s="2">
        <v>4.43</v>
      </c>
      <c r="J1898" s="2">
        <v>9.73</v>
      </c>
    </row>
    <row r="1899" ht="15.75" customHeight="1">
      <c r="A1899" s="2">
        <v>1898.0</v>
      </c>
      <c r="B1899" s="2">
        <v>2015.0</v>
      </c>
      <c r="C1899" s="2">
        <v>6.0</v>
      </c>
      <c r="D1899" s="2">
        <v>1.0</v>
      </c>
      <c r="E1899" s="2">
        <v>4.0</v>
      </c>
      <c r="F1899" s="2" t="s">
        <v>16</v>
      </c>
      <c r="G1899" s="2" t="s">
        <v>100</v>
      </c>
      <c r="H1899" s="2">
        <v>6.83</v>
      </c>
      <c r="I1899" s="2">
        <v>6.5</v>
      </c>
      <c r="J1899" s="2">
        <v>13.33</v>
      </c>
    </row>
    <row r="1900" ht="15.75" customHeight="1">
      <c r="A1900" s="2">
        <v>1899.0</v>
      </c>
      <c r="B1900" s="2">
        <v>2015.0</v>
      </c>
      <c r="C1900" s="2">
        <v>6.0</v>
      </c>
      <c r="D1900" s="2">
        <v>1.0</v>
      </c>
      <c r="E1900" s="2">
        <v>4.0</v>
      </c>
      <c r="F1900" s="2" t="s">
        <v>16</v>
      </c>
      <c r="G1900" s="2" t="s">
        <v>29</v>
      </c>
      <c r="H1900" s="2">
        <v>5.0</v>
      </c>
      <c r="I1900" s="2">
        <v>2.0</v>
      </c>
      <c r="J1900" s="2">
        <v>7.0</v>
      </c>
    </row>
    <row r="1901" ht="15.75" customHeight="1">
      <c r="A1901" s="2">
        <v>1900.0</v>
      </c>
      <c r="B1901" s="2">
        <v>2015.0</v>
      </c>
      <c r="C1901" s="2">
        <v>6.0</v>
      </c>
      <c r="D1901" s="2">
        <v>1.0</v>
      </c>
      <c r="E1901" s="2">
        <v>4.0</v>
      </c>
      <c r="F1901" s="2" t="s">
        <v>16</v>
      </c>
      <c r="G1901" s="2" t="s">
        <v>33</v>
      </c>
      <c r="H1901" s="2">
        <v>2.73</v>
      </c>
      <c r="I1901" s="2">
        <v>2.6</v>
      </c>
      <c r="J1901" s="2">
        <v>5.33</v>
      </c>
    </row>
    <row r="1902" ht="15.75" customHeight="1">
      <c r="A1902" s="2">
        <v>1901.0</v>
      </c>
      <c r="B1902" s="2">
        <v>2015.0</v>
      </c>
      <c r="C1902" s="2">
        <v>6.0</v>
      </c>
      <c r="D1902" s="2">
        <v>1.0</v>
      </c>
      <c r="E1902" s="2">
        <v>5.0</v>
      </c>
      <c r="F1902" s="2" t="s">
        <v>16</v>
      </c>
      <c r="G1902" s="2" t="s">
        <v>41</v>
      </c>
      <c r="H1902" s="2">
        <v>7.5</v>
      </c>
      <c r="I1902" s="2">
        <v>8.17</v>
      </c>
      <c r="J1902" s="2">
        <v>15.67</v>
      </c>
    </row>
    <row r="1903" ht="15.75" customHeight="1">
      <c r="A1903" s="2">
        <v>1902.0</v>
      </c>
      <c r="B1903" s="2">
        <v>2015.0</v>
      </c>
      <c r="C1903" s="2">
        <v>6.0</v>
      </c>
      <c r="D1903" s="2">
        <v>1.0</v>
      </c>
      <c r="E1903" s="2">
        <v>5.0</v>
      </c>
      <c r="F1903" s="2" t="s">
        <v>16</v>
      </c>
      <c r="G1903" s="2" t="s">
        <v>110</v>
      </c>
      <c r="H1903" s="2">
        <v>6.5</v>
      </c>
      <c r="I1903" s="2">
        <v>4.83</v>
      </c>
      <c r="J1903" s="2">
        <v>11.33</v>
      </c>
    </row>
    <row r="1904" ht="15.75" customHeight="1">
      <c r="A1904" s="2">
        <v>1903.0</v>
      </c>
      <c r="B1904" s="2">
        <v>2015.0</v>
      </c>
      <c r="C1904" s="2">
        <v>6.0</v>
      </c>
      <c r="D1904" s="2">
        <v>1.0</v>
      </c>
      <c r="E1904" s="2">
        <v>5.0</v>
      </c>
      <c r="F1904" s="2" t="s">
        <v>16</v>
      </c>
      <c r="G1904" s="2" t="s">
        <v>111</v>
      </c>
      <c r="H1904" s="2">
        <v>5.93</v>
      </c>
      <c r="I1904" s="2">
        <v>1.73</v>
      </c>
      <c r="J1904" s="2">
        <v>7.66</v>
      </c>
    </row>
    <row r="1905" ht="15.75" customHeight="1">
      <c r="A1905" s="2">
        <v>1904.0</v>
      </c>
      <c r="B1905" s="2">
        <v>2015.0</v>
      </c>
      <c r="C1905" s="2">
        <v>6.0</v>
      </c>
      <c r="D1905" s="2">
        <v>1.0</v>
      </c>
      <c r="E1905" s="2">
        <v>6.0</v>
      </c>
      <c r="F1905" s="2" t="s">
        <v>16</v>
      </c>
      <c r="G1905" s="2" t="s">
        <v>32</v>
      </c>
      <c r="H1905" s="2">
        <v>6.1</v>
      </c>
      <c r="I1905" s="2">
        <v>7.93</v>
      </c>
      <c r="J1905" s="2">
        <v>14.03</v>
      </c>
    </row>
    <row r="1906" ht="15.75" customHeight="1">
      <c r="A1906" s="2">
        <v>1905.0</v>
      </c>
      <c r="B1906" s="2">
        <v>2015.0</v>
      </c>
      <c r="C1906" s="2">
        <v>6.0</v>
      </c>
      <c r="D1906" s="2">
        <v>1.0</v>
      </c>
      <c r="E1906" s="2">
        <v>6.0</v>
      </c>
      <c r="F1906" s="2" t="s">
        <v>16</v>
      </c>
      <c r="G1906" s="2" t="s">
        <v>42</v>
      </c>
      <c r="H1906" s="2">
        <v>6.67</v>
      </c>
      <c r="I1906" s="2">
        <v>6.57</v>
      </c>
      <c r="J1906" s="2">
        <v>13.24</v>
      </c>
    </row>
    <row r="1907" ht="15.75" customHeight="1">
      <c r="A1907" s="2">
        <v>1906.0</v>
      </c>
      <c r="B1907" s="2">
        <v>2015.0</v>
      </c>
      <c r="C1907" s="2">
        <v>6.0</v>
      </c>
      <c r="D1907" s="2">
        <v>1.0</v>
      </c>
      <c r="E1907" s="2">
        <v>6.0</v>
      </c>
      <c r="F1907" s="2" t="s">
        <v>16</v>
      </c>
      <c r="G1907" s="2" t="s">
        <v>112</v>
      </c>
      <c r="H1907" s="2">
        <v>5.0</v>
      </c>
      <c r="I1907" s="2">
        <v>5.33</v>
      </c>
      <c r="J1907" s="2">
        <v>10.33</v>
      </c>
    </row>
    <row r="1908" ht="15.75" customHeight="1">
      <c r="A1908" s="2">
        <v>1907.0</v>
      </c>
      <c r="B1908" s="2">
        <v>2015.0</v>
      </c>
      <c r="C1908" s="2">
        <v>6.0</v>
      </c>
      <c r="D1908" s="2">
        <v>1.0</v>
      </c>
      <c r="E1908" s="2">
        <v>7.0</v>
      </c>
      <c r="F1908" s="2" t="s">
        <v>16</v>
      </c>
      <c r="G1908" s="2" t="s">
        <v>45</v>
      </c>
      <c r="H1908" s="2">
        <v>7.77</v>
      </c>
      <c r="I1908" s="2">
        <v>5.17</v>
      </c>
      <c r="J1908" s="2">
        <v>12.94</v>
      </c>
    </row>
    <row r="1909" ht="15.75" customHeight="1">
      <c r="A1909" s="2">
        <v>1908.0</v>
      </c>
      <c r="B1909" s="2">
        <v>2015.0</v>
      </c>
      <c r="C1909" s="2">
        <v>6.0</v>
      </c>
      <c r="D1909" s="2">
        <v>1.0</v>
      </c>
      <c r="E1909" s="2">
        <v>7.0</v>
      </c>
      <c r="F1909" s="2" t="s">
        <v>16</v>
      </c>
      <c r="G1909" s="2" t="s">
        <v>70</v>
      </c>
      <c r="H1909" s="2">
        <v>3.37</v>
      </c>
      <c r="I1909" s="2">
        <v>6.77</v>
      </c>
      <c r="J1909" s="2">
        <v>10.14</v>
      </c>
    </row>
    <row r="1910" ht="15.75" customHeight="1">
      <c r="A1910" s="2">
        <v>1909.0</v>
      </c>
      <c r="B1910" s="2">
        <v>2015.0</v>
      </c>
      <c r="C1910" s="2">
        <v>6.0</v>
      </c>
      <c r="D1910" s="2">
        <v>1.0</v>
      </c>
      <c r="E1910" s="2">
        <v>7.0</v>
      </c>
      <c r="F1910" s="2" t="s">
        <v>16</v>
      </c>
      <c r="G1910" s="2" t="s">
        <v>38</v>
      </c>
      <c r="H1910" s="2">
        <v>3.57</v>
      </c>
      <c r="I1910" s="2">
        <v>4.17</v>
      </c>
      <c r="J1910" s="2">
        <v>7.74</v>
      </c>
    </row>
    <row r="1911" ht="15.75" customHeight="1">
      <c r="A1911" s="2">
        <v>1910.0</v>
      </c>
      <c r="B1911" s="2">
        <v>2015.0</v>
      </c>
      <c r="C1911" s="2">
        <v>6.0</v>
      </c>
      <c r="D1911" s="2">
        <v>1.0</v>
      </c>
      <c r="E1911" s="2">
        <v>8.0</v>
      </c>
      <c r="F1911" s="2" t="s">
        <v>16</v>
      </c>
      <c r="G1911" s="2" t="s">
        <v>37</v>
      </c>
      <c r="H1911" s="2">
        <v>8.17</v>
      </c>
      <c r="I1911" s="2">
        <v>8.83</v>
      </c>
      <c r="J1911" s="2">
        <v>17.0</v>
      </c>
    </row>
    <row r="1912" ht="15.75" customHeight="1">
      <c r="A1912" s="2">
        <v>1911.0</v>
      </c>
      <c r="B1912" s="2">
        <v>2015.0</v>
      </c>
      <c r="C1912" s="2">
        <v>6.0</v>
      </c>
      <c r="D1912" s="2">
        <v>1.0</v>
      </c>
      <c r="E1912" s="2">
        <v>8.0</v>
      </c>
      <c r="F1912" s="2" t="s">
        <v>16</v>
      </c>
      <c r="G1912" s="2" t="s">
        <v>34</v>
      </c>
      <c r="H1912" s="2">
        <v>4.5</v>
      </c>
      <c r="I1912" s="2">
        <v>4.83</v>
      </c>
      <c r="J1912" s="2">
        <v>9.33</v>
      </c>
    </row>
    <row r="1913" ht="15.75" customHeight="1">
      <c r="A1913" s="2">
        <v>1912.0</v>
      </c>
      <c r="B1913" s="2">
        <v>2015.0</v>
      </c>
      <c r="C1913" s="2">
        <v>6.0</v>
      </c>
      <c r="D1913" s="2">
        <v>1.0</v>
      </c>
      <c r="E1913" s="2">
        <v>8.0</v>
      </c>
      <c r="F1913" s="2" t="s">
        <v>16</v>
      </c>
      <c r="G1913" s="2" t="s">
        <v>99</v>
      </c>
      <c r="H1913" s="2">
        <v>2.67</v>
      </c>
      <c r="I1913" s="2">
        <v>2.73</v>
      </c>
      <c r="J1913" s="2">
        <v>5.4</v>
      </c>
    </row>
    <row r="1914" ht="15.75" customHeight="1">
      <c r="A1914" s="2">
        <v>1913.0</v>
      </c>
      <c r="B1914" s="2">
        <v>2015.0</v>
      </c>
      <c r="C1914" s="2">
        <v>6.0</v>
      </c>
      <c r="D1914" s="2">
        <v>1.0</v>
      </c>
      <c r="E1914" s="2">
        <v>9.0</v>
      </c>
      <c r="F1914" s="2" t="s">
        <v>16</v>
      </c>
      <c r="G1914" s="2" t="s">
        <v>47</v>
      </c>
      <c r="H1914" s="2">
        <v>6.17</v>
      </c>
      <c r="I1914" s="2">
        <v>6.43</v>
      </c>
      <c r="J1914" s="2">
        <v>12.6</v>
      </c>
    </row>
    <row r="1915" ht="15.75" customHeight="1">
      <c r="A1915" s="2">
        <v>1914.0</v>
      </c>
      <c r="B1915" s="2">
        <v>2015.0</v>
      </c>
      <c r="C1915" s="2">
        <v>6.0</v>
      </c>
      <c r="D1915" s="2">
        <v>1.0</v>
      </c>
      <c r="E1915" s="2">
        <v>9.0</v>
      </c>
      <c r="F1915" s="2" t="s">
        <v>16</v>
      </c>
      <c r="G1915" s="2" t="s">
        <v>56</v>
      </c>
      <c r="H1915" s="2">
        <v>5.67</v>
      </c>
      <c r="I1915" s="2">
        <v>4.33</v>
      </c>
      <c r="J1915" s="2">
        <v>10.0</v>
      </c>
    </row>
    <row r="1916" ht="15.75" customHeight="1">
      <c r="A1916" s="2">
        <v>1915.0</v>
      </c>
      <c r="B1916" s="2">
        <v>2015.0</v>
      </c>
      <c r="C1916" s="2">
        <v>6.0</v>
      </c>
      <c r="D1916" s="2">
        <v>1.0</v>
      </c>
      <c r="E1916" s="2">
        <v>9.0</v>
      </c>
      <c r="F1916" s="2" t="s">
        <v>16</v>
      </c>
      <c r="G1916" s="2" t="s">
        <v>54</v>
      </c>
      <c r="H1916" s="2">
        <v>3.5</v>
      </c>
      <c r="I1916" s="2">
        <v>5.37</v>
      </c>
      <c r="J1916" s="2">
        <v>8.87</v>
      </c>
    </row>
    <row r="1917" ht="15.75" customHeight="1">
      <c r="A1917" s="2">
        <v>1916.0</v>
      </c>
      <c r="B1917" s="2">
        <v>2015.0</v>
      </c>
      <c r="C1917" s="2">
        <v>6.0</v>
      </c>
      <c r="D1917" s="2">
        <v>1.0</v>
      </c>
      <c r="E1917" s="2">
        <v>10.0</v>
      </c>
      <c r="F1917" s="2" t="s">
        <v>16</v>
      </c>
      <c r="G1917" s="2" t="s">
        <v>97</v>
      </c>
      <c r="H1917" s="2">
        <v>7.57</v>
      </c>
      <c r="I1917" s="2">
        <v>7.33</v>
      </c>
      <c r="J1917" s="2">
        <v>14.9</v>
      </c>
    </row>
    <row r="1918" ht="15.75" customHeight="1">
      <c r="A1918" s="2">
        <v>1917.0</v>
      </c>
      <c r="B1918" s="2">
        <v>2015.0</v>
      </c>
      <c r="C1918" s="2">
        <v>6.0</v>
      </c>
      <c r="D1918" s="2">
        <v>1.0</v>
      </c>
      <c r="E1918" s="2">
        <v>10.0</v>
      </c>
      <c r="F1918" s="2" t="s">
        <v>16</v>
      </c>
      <c r="G1918" s="2" t="s">
        <v>35</v>
      </c>
      <c r="H1918" s="2">
        <v>7.83</v>
      </c>
      <c r="I1918" s="2">
        <v>6.77</v>
      </c>
      <c r="J1918" s="2">
        <v>14.6</v>
      </c>
    </row>
    <row r="1919" ht="15.75" customHeight="1">
      <c r="A1919" s="2">
        <v>1918.0</v>
      </c>
      <c r="B1919" s="2">
        <v>2015.0</v>
      </c>
      <c r="C1919" s="2">
        <v>6.0</v>
      </c>
      <c r="D1919" s="2">
        <v>1.0</v>
      </c>
      <c r="E1919" s="2">
        <v>10.0</v>
      </c>
      <c r="F1919" s="2" t="s">
        <v>16</v>
      </c>
      <c r="G1919" s="2" t="s">
        <v>17</v>
      </c>
      <c r="H1919" s="2">
        <v>6.33</v>
      </c>
      <c r="I1919" s="2">
        <v>4.2</v>
      </c>
      <c r="J1919" s="2">
        <v>10.53</v>
      </c>
    </row>
    <row r="1920" ht="15.75" customHeight="1">
      <c r="A1920" s="2">
        <v>1919.0</v>
      </c>
      <c r="B1920" s="2">
        <v>2015.0</v>
      </c>
      <c r="C1920" s="2">
        <v>6.0</v>
      </c>
      <c r="D1920" s="2">
        <v>1.0</v>
      </c>
      <c r="E1920" s="2">
        <v>11.0</v>
      </c>
      <c r="F1920" s="2" t="s">
        <v>16</v>
      </c>
      <c r="G1920" s="2" t="s">
        <v>59</v>
      </c>
      <c r="H1920" s="2">
        <v>6.67</v>
      </c>
      <c r="I1920" s="2">
        <v>7.33</v>
      </c>
      <c r="J1920" s="2">
        <v>14.0</v>
      </c>
    </row>
    <row r="1921" ht="15.75" customHeight="1">
      <c r="A1921" s="2">
        <v>1920.0</v>
      </c>
      <c r="B1921" s="2">
        <v>2015.0</v>
      </c>
      <c r="C1921" s="2">
        <v>6.0</v>
      </c>
      <c r="D1921" s="2">
        <v>1.0</v>
      </c>
      <c r="E1921" s="2">
        <v>11.0</v>
      </c>
      <c r="F1921" s="2" t="s">
        <v>16</v>
      </c>
      <c r="G1921" s="2" t="s">
        <v>96</v>
      </c>
      <c r="H1921" s="2">
        <v>4.17</v>
      </c>
      <c r="I1921" s="2">
        <v>2.53</v>
      </c>
      <c r="J1921" s="2">
        <v>6.7</v>
      </c>
    </row>
    <row r="1922" ht="15.75" customHeight="1">
      <c r="A1922" s="2">
        <v>1921.0</v>
      </c>
      <c r="B1922" s="2">
        <v>2015.0</v>
      </c>
      <c r="C1922" s="2">
        <v>6.0</v>
      </c>
      <c r="D1922" s="2">
        <v>1.0</v>
      </c>
      <c r="E1922" s="2">
        <v>11.0</v>
      </c>
      <c r="F1922" s="2" t="s">
        <v>16</v>
      </c>
      <c r="G1922" s="2" t="s">
        <v>28</v>
      </c>
      <c r="H1922" s="2">
        <v>1.5</v>
      </c>
      <c r="I1922" s="2">
        <v>3.67</v>
      </c>
      <c r="J1922" s="2">
        <v>5.17</v>
      </c>
    </row>
    <row r="1923" ht="15.75" customHeight="1">
      <c r="A1923" s="2">
        <v>1922.0</v>
      </c>
      <c r="B1923" s="2">
        <v>2015.0</v>
      </c>
      <c r="C1923" s="2">
        <v>6.0</v>
      </c>
      <c r="D1923" s="2">
        <v>1.0</v>
      </c>
      <c r="E1923" s="2">
        <v>12.0</v>
      </c>
      <c r="F1923" s="2" t="s">
        <v>16</v>
      </c>
      <c r="G1923" s="2" t="s">
        <v>25</v>
      </c>
      <c r="H1923" s="2">
        <v>6.83</v>
      </c>
      <c r="I1923" s="2">
        <v>7.1</v>
      </c>
      <c r="J1923" s="2">
        <v>13.93</v>
      </c>
    </row>
    <row r="1924" ht="15.75" customHeight="1">
      <c r="A1924" s="2">
        <v>1923.0</v>
      </c>
      <c r="B1924" s="2">
        <v>2015.0</v>
      </c>
      <c r="C1924" s="2">
        <v>6.0</v>
      </c>
      <c r="D1924" s="2">
        <v>1.0</v>
      </c>
      <c r="E1924" s="2">
        <v>12.0</v>
      </c>
      <c r="F1924" s="2" t="s">
        <v>16</v>
      </c>
      <c r="G1924" s="2" t="s">
        <v>39</v>
      </c>
      <c r="H1924" s="2">
        <v>5.17</v>
      </c>
      <c r="I1924" s="2">
        <v>8.1</v>
      </c>
      <c r="J1924" s="2">
        <v>13.27</v>
      </c>
    </row>
    <row r="1925" ht="15.75" customHeight="1">
      <c r="A1925" s="2">
        <v>1924.0</v>
      </c>
      <c r="B1925" s="2">
        <v>2015.0</v>
      </c>
      <c r="C1925" s="2">
        <v>6.0</v>
      </c>
      <c r="D1925" s="2">
        <v>1.0</v>
      </c>
      <c r="E1925" s="2">
        <v>12.0</v>
      </c>
      <c r="F1925" s="2" t="s">
        <v>16</v>
      </c>
      <c r="G1925" s="2" t="s">
        <v>30</v>
      </c>
      <c r="H1925" s="2">
        <v>3.67</v>
      </c>
      <c r="I1925" s="2">
        <v>5.33</v>
      </c>
      <c r="J1925" s="2">
        <v>9.0</v>
      </c>
    </row>
    <row r="1926" ht="15.75" customHeight="1">
      <c r="A1926" s="2">
        <v>1925.0</v>
      </c>
      <c r="B1926" s="2">
        <v>2015.0</v>
      </c>
      <c r="C1926" s="2">
        <v>6.0</v>
      </c>
      <c r="D1926" s="2">
        <v>2.0</v>
      </c>
      <c r="E1926" s="2">
        <v>1.0</v>
      </c>
      <c r="F1926" s="2" t="s">
        <v>16</v>
      </c>
      <c r="G1926" s="2" t="s">
        <v>42</v>
      </c>
      <c r="H1926" s="2">
        <v>8.33</v>
      </c>
      <c r="I1926" s="2">
        <v>6.0</v>
      </c>
      <c r="J1926" s="2">
        <v>14.33</v>
      </c>
    </row>
    <row r="1927" ht="15.75" customHeight="1">
      <c r="A1927" s="2">
        <v>1926.0</v>
      </c>
      <c r="B1927" s="2">
        <v>2015.0</v>
      </c>
      <c r="C1927" s="2">
        <v>6.0</v>
      </c>
      <c r="D1927" s="2">
        <v>2.0</v>
      </c>
      <c r="E1927" s="2">
        <v>1.0</v>
      </c>
      <c r="F1927" s="2" t="s">
        <v>16</v>
      </c>
      <c r="G1927" s="2" t="s">
        <v>112</v>
      </c>
      <c r="H1927" s="2">
        <v>5.87</v>
      </c>
      <c r="I1927" s="2">
        <v>7.17</v>
      </c>
      <c r="J1927" s="2">
        <v>13.04</v>
      </c>
    </row>
    <row r="1928" ht="15.75" customHeight="1">
      <c r="A1928" s="2">
        <v>1927.0</v>
      </c>
      <c r="B1928" s="2">
        <v>2015.0</v>
      </c>
      <c r="C1928" s="2">
        <v>6.0</v>
      </c>
      <c r="D1928" s="2">
        <v>2.0</v>
      </c>
      <c r="E1928" s="2">
        <v>2.0</v>
      </c>
      <c r="F1928" s="2" t="s">
        <v>16</v>
      </c>
      <c r="G1928" s="2" t="s">
        <v>33</v>
      </c>
      <c r="H1928" s="2">
        <v>8.0</v>
      </c>
      <c r="I1928" s="2">
        <v>4.0</v>
      </c>
      <c r="J1928" s="2">
        <v>12.0</v>
      </c>
    </row>
    <row r="1929" ht="15.75" customHeight="1">
      <c r="A1929" s="2">
        <v>1928.0</v>
      </c>
      <c r="B1929" s="2">
        <v>2015.0</v>
      </c>
      <c r="C1929" s="2">
        <v>6.0</v>
      </c>
      <c r="D1929" s="2">
        <v>2.0</v>
      </c>
      <c r="E1929" s="2">
        <v>2.0</v>
      </c>
      <c r="F1929" s="2" t="s">
        <v>16</v>
      </c>
      <c r="G1929" s="2" t="s">
        <v>110</v>
      </c>
      <c r="H1929" s="2">
        <v>5.0</v>
      </c>
      <c r="I1929" s="2">
        <v>3.0</v>
      </c>
      <c r="J1929" s="2">
        <v>8.0</v>
      </c>
    </row>
    <row r="1930" ht="15.75" customHeight="1">
      <c r="A1930" s="2">
        <v>1929.0</v>
      </c>
      <c r="B1930" s="2">
        <v>2015.0</v>
      </c>
      <c r="C1930" s="2">
        <v>6.0</v>
      </c>
      <c r="D1930" s="2">
        <v>2.0</v>
      </c>
      <c r="E1930" s="2">
        <v>3.0</v>
      </c>
      <c r="F1930" s="2" t="s">
        <v>16</v>
      </c>
      <c r="G1930" s="2" t="s">
        <v>57</v>
      </c>
      <c r="H1930" s="2">
        <v>9.0</v>
      </c>
      <c r="I1930" s="2">
        <v>7.17</v>
      </c>
      <c r="J1930" s="2">
        <v>16.17</v>
      </c>
    </row>
    <row r="1931" ht="15.75" customHeight="1">
      <c r="A1931" s="2">
        <v>1930.0</v>
      </c>
      <c r="B1931" s="2">
        <v>2015.0</v>
      </c>
      <c r="C1931" s="2">
        <v>6.0</v>
      </c>
      <c r="D1931" s="2">
        <v>2.0</v>
      </c>
      <c r="E1931" s="2">
        <v>3.0</v>
      </c>
      <c r="F1931" s="2" t="s">
        <v>16</v>
      </c>
      <c r="G1931" s="2" t="s">
        <v>111</v>
      </c>
      <c r="H1931" s="2">
        <v>6.27</v>
      </c>
      <c r="I1931" s="2">
        <v>7.5</v>
      </c>
      <c r="J1931" s="2">
        <v>13.77</v>
      </c>
    </row>
    <row r="1932" ht="15.75" customHeight="1">
      <c r="A1932" s="2">
        <v>1931.0</v>
      </c>
      <c r="B1932" s="2">
        <v>2015.0</v>
      </c>
      <c r="C1932" s="2">
        <v>6.0</v>
      </c>
      <c r="D1932" s="2">
        <v>2.0</v>
      </c>
      <c r="E1932" s="2">
        <v>4.0</v>
      </c>
      <c r="F1932" s="2" t="s">
        <v>16</v>
      </c>
      <c r="G1932" s="2" t="s">
        <v>76</v>
      </c>
      <c r="H1932" s="2">
        <v>8.83</v>
      </c>
      <c r="I1932" s="2">
        <v>9.3</v>
      </c>
      <c r="J1932" s="2">
        <v>18.13</v>
      </c>
    </row>
    <row r="1933" ht="15.75" customHeight="1">
      <c r="A1933" s="2">
        <v>1932.0</v>
      </c>
      <c r="B1933" s="2">
        <v>2015.0</v>
      </c>
      <c r="C1933" s="2">
        <v>6.0</v>
      </c>
      <c r="D1933" s="2">
        <v>2.0</v>
      </c>
      <c r="E1933" s="2">
        <v>4.0</v>
      </c>
      <c r="F1933" s="2" t="s">
        <v>16</v>
      </c>
      <c r="G1933" s="2" t="s">
        <v>62</v>
      </c>
      <c r="H1933" s="2">
        <v>7.5</v>
      </c>
      <c r="I1933" s="2">
        <v>8.33</v>
      </c>
      <c r="J1933" s="2">
        <v>15.83</v>
      </c>
    </row>
    <row r="1934" ht="15.75" customHeight="1">
      <c r="A1934" s="2">
        <v>1933.0</v>
      </c>
      <c r="B1934" s="2">
        <v>2015.0</v>
      </c>
      <c r="C1934" s="2">
        <v>6.0</v>
      </c>
      <c r="D1934" s="2">
        <v>2.0</v>
      </c>
      <c r="E1934" s="2">
        <v>5.0</v>
      </c>
      <c r="F1934" s="2" t="s">
        <v>16</v>
      </c>
      <c r="G1934" s="2" t="s">
        <v>56</v>
      </c>
      <c r="H1934" s="2">
        <v>8.7</v>
      </c>
      <c r="I1934" s="2">
        <v>8.33</v>
      </c>
      <c r="J1934" s="2">
        <v>17.03</v>
      </c>
    </row>
    <row r="1935" ht="15.75" customHeight="1">
      <c r="A1935" s="2">
        <v>1934.0</v>
      </c>
      <c r="B1935" s="2">
        <v>2015.0</v>
      </c>
      <c r="C1935" s="2">
        <v>6.0</v>
      </c>
      <c r="D1935" s="2">
        <v>2.0</v>
      </c>
      <c r="E1935" s="2">
        <v>5.0</v>
      </c>
      <c r="F1935" s="2" t="s">
        <v>16</v>
      </c>
      <c r="G1935" s="2" t="s">
        <v>91</v>
      </c>
      <c r="H1935" s="2">
        <v>6.5</v>
      </c>
      <c r="I1935" s="2">
        <v>5.6</v>
      </c>
      <c r="J1935" s="2">
        <v>12.1</v>
      </c>
    </row>
    <row r="1936" ht="15.75" customHeight="1">
      <c r="A1936" s="2">
        <v>1935.0</v>
      </c>
      <c r="B1936" s="2">
        <v>2015.0</v>
      </c>
      <c r="C1936" s="2">
        <v>6.0</v>
      </c>
      <c r="D1936" s="2">
        <v>2.0</v>
      </c>
      <c r="E1936" s="2">
        <v>6.0</v>
      </c>
      <c r="F1936" s="2" t="s">
        <v>16</v>
      </c>
      <c r="G1936" s="2" t="s">
        <v>17</v>
      </c>
      <c r="H1936" s="2">
        <v>7.93</v>
      </c>
      <c r="I1936" s="2">
        <v>8.03</v>
      </c>
      <c r="J1936" s="2">
        <v>15.96</v>
      </c>
    </row>
    <row r="1937" ht="15.75" customHeight="1">
      <c r="A1937" s="2">
        <v>1936.0</v>
      </c>
      <c r="B1937" s="2">
        <v>2015.0</v>
      </c>
      <c r="C1937" s="2">
        <v>6.0</v>
      </c>
      <c r="D1937" s="2">
        <v>2.0</v>
      </c>
      <c r="E1937" s="2">
        <v>6.0</v>
      </c>
      <c r="F1937" s="2" t="s">
        <v>16</v>
      </c>
      <c r="G1937" s="2" t="s">
        <v>70</v>
      </c>
      <c r="H1937" s="2">
        <v>6.83</v>
      </c>
      <c r="I1937" s="2">
        <v>8.33</v>
      </c>
      <c r="J1937" s="2">
        <v>15.16</v>
      </c>
    </row>
    <row r="1938" ht="15.75" customHeight="1">
      <c r="A1938" s="2">
        <v>1937.0</v>
      </c>
      <c r="B1938" s="2">
        <v>2015.0</v>
      </c>
      <c r="C1938" s="2">
        <v>6.0</v>
      </c>
      <c r="D1938" s="2">
        <v>2.0</v>
      </c>
      <c r="E1938" s="2">
        <v>7.0</v>
      </c>
      <c r="F1938" s="2" t="s">
        <v>16</v>
      </c>
      <c r="G1938" s="2" t="s">
        <v>30</v>
      </c>
      <c r="H1938" s="2">
        <v>6.93</v>
      </c>
      <c r="I1938" s="2">
        <v>9.07</v>
      </c>
      <c r="J1938" s="2">
        <v>16.0</v>
      </c>
    </row>
    <row r="1939" ht="15.75" customHeight="1">
      <c r="A1939" s="2">
        <v>1938.0</v>
      </c>
      <c r="B1939" s="2">
        <v>2015.0</v>
      </c>
      <c r="C1939" s="2">
        <v>6.0</v>
      </c>
      <c r="D1939" s="2">
        <v>2.0</v>
      </c>
      <c r="E1939" s="2">
        <v>7.0</v>
      </c>
      <c r="F1939" s="2" t="s">
        <v>16</v>
      </c>
      <c r="G1939" s="2" t="s">
        <v>99</v>
      </c>
      <c r="H1939" s="2">
        <v>4.17</v>
      </c>
      <c r="I1939" s="2">
        <v>6.27</v>
      </c>
      <c r="J1939" s="2">
        <v>10.44</v>
      </c>
    </row>
    <row r="1940" ht="15.75" customHeight="1">
      <c r="A1940" s="2">
        <v>1939.0</v>
      </c>
      <c r="B1940" s="2">
        <v>2015.0</v>
      </c>
      <c r="C1940" s="2">
        <v>6.0</v>
      </c>
      <c r="D1940" s="2">
        <v>2.0</v>
      </c>
      <c r="E1940" s="2">
        <v>8.0</v>
      </c>
      <c r="F1940" s="2" t="s">
        <v>16</v>
      </c>
      <c r="G1940" s="2" t="s">
        <v>39</v>
      </c>
      <c r="H1940" s="2">
        <v>9.07</v>
      </c>
      <c r="I1940" s="2">
        <v>9.77</v>
      </c>
      <c r="J1940" s="2">
        <v>18.84</v>
      </c>
    </row>
    <row r="1941" ht="15.75" customHeight="1">
      <c r="A1941" s="2">
        <v>1940.0</v>
      </c>
      <c r="B1941" s="2">
        <v>2015.0</v>
      </c>
      <c r="C1941" s="2">
        <v>6.0</v>
      </c>
      <c r="D1941" s="2">
        <v>2.0</v>
      </c>
      <c r="E1941" s="2">
        <v>8.0</v>
      </c>
      <c r="F1941" s="2" t="s">
        <v>16</v>
      </c>
      <c r="G1941" s="2" t="s">
        <v>96</v>
      </c>
      <c r="H1941" s="2">
        <v>8.43</v>
      </c>
      <c r="I1941" s="2">
        <v>9.7</v>
      </c>
      <c r="J1941" s="2">
        <v>18.13</v>
      </c>
    </row>
    <row r="1942" ht="15.75" customHeight="1">
      <c r="A1942" s="2">
        <v>1941.0</v>
      </c>
      <c r="B1942" s="2">
        <v>2015.0</v>
      </c>
      <c r="C1942" s="2">
        <v>6.0</v>
      </c>
      <c r="D1942" s="2">
        <v>2.0</v>
      </c>
      <c r="E1942" s="2">
        <v>9.0</v>
      </c>
      <c r="F1942" s="2" t="s">
        <v>16</v>
      </c>
      <c r="G1942" s="2" t="s">
        <v>29</v>
      </c>
      <c r="H1942" s="2">
        <v>7.23</v>
      </c>
      <c r="I1942" s="2">
        <v>7.67</v>
      </c>
      <c r="J1942" s="2">
        <v>14.9</v>
      </c>
    </row>
    <row r="1943" ht="15.75" customHeight="1">
      <c r="A1943" s="2">
        <v>1942.0</v>
      </c>
      <c r="B1943" s="2">
        <v>2015.0</v>
      </c>
      <c r="C1943" s="2">
        <v>6.0</v>
      </c>
      <c r="D1943" s="2">
        <v>2.0</v>
      </c>
      <c r="E1943" s="2">
        <v>9.0</v>
      </c>
      <c r="F1943" s="2" t="s">
        <v>16</v>
      </c>
      <c r="G1943" s="2" t="s">
        <v>28</v>
      </c>
      <c r="H1943" s="2">
        <v>6.1</v>
      </c>
      <c r="I1943" s="2">
        <v>1.93</v>
      </c>
      <c r="J1943" s="2">
        <v>8.03</v>
      </c>
    </row>
    <row r="1944" ht="15.75" customHeight="1">
      <c r="A1944" s="2">
        <v>1943.0</v>
      </c>
      <c r="B1944" s="2">
        <v>2015.0</v>
      </c>
      <c r="C1944" s="2">
        <v>6.0</v>
      </c>
      <c r="D1944" s="2">
        <v>2.0</v>
      </c>
      <c r="E1944" s="2">
        <v>10.0</v>
      </c>
      <c r="F1944" s="2" t="s">
        <v>16</v>
      </c>
      <c r="G1944" s="2" t="s">
        <v>60</v>
      </c>
      <c r="H1944" s="2">
        <v>8.77</v>
      </c>
      <c r="I1944" s="2">
        <v>9.33</v>
      </c>
      <c r="J1944" s="2">
        <v>18.1</v>
      </c>
    </row>
    <row r="1945" ht="15.75" customHeight="1">
      <c r="A1945" s="2">
        <v>1944.0</v>
      </c>
      <c r="B1945" s="2">
        <v>2015.0</v>
      </c>
      <c r="C1945" s="2">
        <v>6.0</v>
      </c>
      <c r="D1945" s="2">
        <v>2.0</v>
      </c>
      <c r="E1945" s="2">
        <v>10.0</v>
      </c>
      <c r="F1945" s="2" t="s">
        <v>16</v>
      </c>
      <c r="G1945" s="2" t="s">
        <v>35</v>
      </c>
      <c r="H1945" s="2">
        <v>8.0</v>
      </c>
      <c r="I1945" s="2">
        <v>9.07</v>
      </c>
      <c r="J1945" s="2">
        <v>17.07</v>
      </c>
    </row>
    <row r="1946" ht="15.75" customHeight="1">
      <c r="A1946" s="2">
        <v>1945.0</v>
      </c>
      <c r="B1946" s="2">
        <v>2015.0</v>
      </c>
      <c r="C1946" s="2">
        <v>6.0</v>
      </c>
      <c r="D1946" s="2">
        <v>2.0</v>
      </c>
      <c r="E1946" s="2">
        <v>11.0</v>
      </c>
      <c r="F1946" s="2" t="s">
        <v>16</v>
      </c>
      <c r="G1946" s="2" t="s">
        <v>54</v>
      </c>
      <c r="H1946" s="2">
        <v>9.0</v>
      </c>
      <c r="I1946" s="2">
        <v>8.77</v>
      </c>
      <c r="J1946" s="2">
        <v>17.77</v>
      </c>
    </row>
    <row r="1947" ht="15.75" customHeight="1">
      <c r="A1947" s="2">
        <v>1946.0</v>
      </c>
      <c r="B1947" s="2">
        <v>2015.0</v>
      </c>
      <c r="C1947" s="2">
        <v>6.0</v>
      </c>
      <c r="D1947" s="2">
        <v>2.0</v>
      </c>
      <c r="E1947" s="2">
        <v>11.0</v>
      </c>
      <c r="F1947" s="2" t="s">
        <v>16</v>
      </c>
      <c r="G1947" s="2" t="s">
        <v>55</v>
      </c>
      <c r="H1947" s="2">
        <v>7.93</v>
      </c>
      <c r="I1947" s="2">
        <v>7.3</v>
      </c>
      <c r="J1947" s="2">
        <v>15.23</v>
      </c>
    </row>
    <row r="1948" ht="15.75" customHeight="1">
      <c r="A1948" s="2">
        <v>1947.0</v>
      </c>
      <c r="B1948" s="2">
        <v>2015.0</v>
      </c>
      <c r="C1948" s="2">
        <v>6.0</v>
      </c>
      <c r="D1948" s="2">
        <v>2.0</v>
      </c>
      <c r="E1948" s="2">
        <v>12.0</v>
      </c>
      <c r="F1948" s="2" t="s">
        <v>16</v>
      </c>
      <c r="G1948" s="2" t="s">
        <v>34</v>
      </c>
      <c r="H1948" s="2">
        <v>9.37</v>
      </c>
      <c r="I1948" s="2">
        <v>5.43</v>
      </c>
      <c r="J1948" s="2">
        <v>14.8</v>
      </c>
    </row>
    <row r="1949" ht="15.75" customHeight="1">
      <c r="A1949" s="2">
        <v>1948.0</v>
      </c>
      <c r="B1949" s="2">
        <v>2015.0</v>
      </c>
      <c r="C1949" s="2">
        <v>6.0</v>
      </c>
      <c r="D1949" s="2">
        <v>2.0</v>
      </c>
      <c r="E1949" s="2">
        <v>12.0</v>
      </c>
      <c r="F1949" s="2" t="s">
        <v>16</v>
      </c>
      <c r="G1949" s="2" t="s">
        <v>38</v>
      </c>
      <c r="H1949" s="2">
        <v>8.0</v>
      </c>
      <c r="I1949" s="2">
        <v>5.93</v>
      </c>
      <c r="J1949" s="2">
        <v>13.93</v>
      </c>
    </row>
    <row r="1950" ht="15.75" customHeight="1">
      <c r="A1950" s="2">
        <v>1949.0</v>
      </c>
      <c r="B1950" s="2">
        <v>2015.0</v>
      </c>
      <c r="C1950" s="2">
        <v>6.0</v>
      </c>
      <c r="D1950" s="2">
        <v>3.0</v>
      </c>
      <c r="E1950" s="2">
        <v>1.0</v>
      </c>
      <c r="F1950" s="2" t="s">
        <v>16</v>
      </c>
      <c r="G1950" s="2" t="s">
        <v>47</v>
      </c>
      <c r="H1950" s="2">
        <v>8.0</v>
      </c>
      <c r="I1950" s="2">
        <v>7.5</v>
      </c>
      <c r="J1950" s="2">
        <v>15.5</v>
      </c>
    </row>
    <row r="1951" ht="15.75" customHeight="1">
      <c r="A1951" s="2">
        <v>1950.0</v>
      </c>
      <c r="B1951" s="2">
        <v>2015.0</v>
      </c>
      <c r="C1951" s="2">
        <v>6.0</v>
      </c>
      <c r="D1951" s="2">
        <v>3.0</v>
      </c>
      <c r="E1951" s="2">
        <v>1.0</v>
      </c>
      <c r="F1951" s="2" t="s">
        <v>16</v>
      </c>
      <c r="G1951" s="2" t="s">
        <v>57</v>
      </c>
      <c r="H1951" s="2">
        <v>6.67</v>
      </c>
      <c r="I1951" s="2">
        <v>8.73</v>
      </c>
      <c r="J1951" s="2">
        <v>15.4</v>
      </c>
    </row>
    <row r="1952" ht="15.75" customHeight="1">
      <c r="A1952" s="2">
        <v>1951.0</v>
      </c>
      <c r="B1952" s="2">
        <v>2015.0</v>
      </c>
      <c r="C1952" s="2">
        <v>6.0</v>
      </c>
      <c r="D1952" s="2">
        <v>3.0</v>
      </c>
      <c r="E1952" s="2">
        <v>2.0</v>
      </c>
      <c r="F1952" s="2" t="s">
        <v>16</v>
      </c>
      <c r="G1952" s="2" t="s">
        <v>60</v>
      </c>
      <c r="H1952" s="2">
        <v>8.0</v>
      </c>
      <c r="I1952" s="2">
        <v>7.5</v>
      </c>
      <c r="J1952" s="2">
        <v>15.5</v>
      </c>
    </row>
    <row r="1953" ht="15.75" customHeight="1">
      <c r="A1953" s="2">
        <v>1952.0</v>
      </c>
      <c r="B1953" s="2">
        <v>2015.0</v>
      </c>
      <c r="C1953" s="2">
        <v>6.0</v>
      </c>
      <c r="D1953" s="2">
        <v>3.0</v>
      </c>
      <c r="E1953" s="2">
        <v>2.0</v>
      </c>
      <c r="F1953" s="2" t="s">
        <v>16</v>
      </c>
      <c r="G1953" s="2" t="s">
        <v>17</v>
      </c>
      <c r="H1953" s="2">
        <v>6.83</v>
      </c>
      <c r="I1953" s="2">
        <v>6.0</v>
      </c>
      <c r="J1953" s="2">
        <v>12.83</v>
      </c>
    </row>
    <row r="1954" ht="15.75" customHeight="1">
      <c r="A1954" s="2">
        <v>1953.0</v>
      </c>
      <c r="B1954" s="2">
        <v>2015.0</v>
      </c>
      <c r="C1954" s="2">
        <v>6.0</v>
      </c>
      <c r="D1954" s="2">
        <v>3.0</v>
      </c>
      <c r="E1954" s="2">
        <v>3.0</v>
      </c>
      <c r="F1954" s="2" t="s">
        <v>16</v>
      </c>
      <c r="G1954" s="2" t="s">
        <v>31</v>
      </c>
      <c r="H1954" s="2">
        <v>9.17</v>
      </c>
      <c r="I1954" s="2">
        <v>8.77</v>
      </c>
      <c r="J1954" s="2">
        <v>17.94</v>
      </c>
    </row>
    <row r="1955" ht="15.75" customHeight="1">
      <c r="A1955" s="2">
        <v>1954.0</v>
      </c>
      <c r="B1955" s="2">
        <v>2015.0</v>
      </c>
      <c r="C1955" s="2">
        <v>6.0</v>
      </c>
      <c r="D1955" s="2">
        <v>3.0</v>
      </c>
      <c r="E1955" s="2">
        <v>3.0</v>
      </c>
      <c r="F1955" s="2" t="s">
        <v>16</v>
      </c>
      <c r="G1955" s="2" t="s">
        <v>97</v>
      </c>
      <c r="H1955" s="2">
        <v>4.5</v>
      </c>
      <c r="I1955" s="2">
        <v>3.9</v>
      </c>
      <c r="J1955" s="2">
        <v>8.4</v>
      </c>
    </row>
    <row r="1956" ht="15.75" customHeight="1">
      <c r="A1956" s="2">
        <v>1955.0</v>
      </c>
      <c r="B1956" s="2">
        <v>2015.0</v>
      </c>
      <c r="C1956" s="2">
        <v>6.0</v>
      </c>
      <c r="D1956" s="2">
        <v>3.0</v>
      </c>
      <c r="E1956" s="2">
        <v>4.0</v>
      </c>
      <c r="F1956" s="2" t="s">
        <v>16</v>
      </c>
      <c r="G1956" s="2" t="s">
        <v>56</v>
      </c>
      <c r="H1956" s="2">
        <v>7.7</v>
      </c>
      <c r="I1956" s="2">
        <v>9.17</v>
      </c>
      <c r="J1956" s="2">
        <v>16.87</v>
      </c>
    </row>
    <row r="1957" ht="15.75" customHeight="1">
      <c r="A1957" s="2">
        <v>1956.0</v>
      </c>
      <c r="B1957" s="2">
        <v>2015.0</v>
      </c>
      <c r="C1957" s="2">
        <v>6.0</v>
      </c>
      <c r="D1957" s="2">
        <v>3.0</v>
      </c>
      <c r="E1957" s="2">
        <v>4.0</v>
      </c>
      <c r="F1957" s="2" t="s">
        <v>16</v>
      </c>
      <c r="G1957" s="2" t="s">
        <v>29</v>
      </c>
      <c r="H1957" s="2">
        <v>2.33</v>
      </c>
      <c r="I1957" s="2">
        <v>5.7</v>
      </c>
      <c r="J1957" s="2">
        <v>8.03</v>
      </c>
    </row>
    <row r="1958" ht="15.75" customHeight="1">
      <c r="A1958" s="2">
        <v>1957.0</v>
      </c>
      <c r="B1958" s="2">
        <v>2015.0</v>
      </c>
      <c r="C1958" s="2">
        <v>6.0</v>
      </c>
      <c r="D1958" s="2">
        <v>3.0</v>
      </c>
      <c r="E1958" s="2">
        <v>5.0</v>
      </c>
      <c r="F1958" s="2" t="s">
        <v>16</v>
      </c>
      <c r="G1958" s="2" t="s">
        <v>54</v>
      </c>
      <c r="H1958" s="2">
        <v>8.33</v>
      </c>
      <c r="I1958" s="2">
        <v>6.8</v>
      </c>
      <c r="J1958" s="2">
        <v>15.13</v>
      </c>
    </row>
    <row r="1959" ht="15.75" customHeight="1">
      <c r="A1959" s="2">
        <v>1958.0</v>
      </c>
      <c r="B1959" s="2">
        <v>2015.0</v>
      </c>
      <c r="C1959" s="2">
        <v>6.0</v>
      </c>
      <c r="D1959" s="2">
        <v>3.0</v>
      </c>
      <c r="E1959" s="2">
        <v>5.0</v>
      </c>
      <c r="F1959" s="2" t="s">
        <v>16</v>
      </c>
      <c r="G1959" s="2" t="s">
        <v>39</v>
      </c>
      <c r="H1959" s="2">
        <v>6.5</v>
      </c>
      <c r="I1959" s="2">
        <v>5.9</v>
      </c>
      <c r="J1959" s="2">
        <v>12.4</v>
      </c>
    </row>
    <row r="1960" ht="15.75" customHeight="1">
      <c r="A1960" s="2">
        <v>1959.0</v>
      </c>
      <c r="B1960" s="2">
        <v>2015.0</v>
      </c>
      <c r="C1960" s="2">
        <v>6.0</v>
      </c>
      <c r="D1960" s="2">
        <v>3.0</v>
      </c>
      <c r="E1960" s="2">
        <v>6.0</v>
      </c>
      <c r="F1960" s="2" t="s">
        <v>16</v>
      </c>
      <c r="G1960" s="2" t="s">
        <v>42</v>
      </c>
      <c r="H1960" s="2">
        <v>6.17</v>
      </c>
      <c r="I1960" s="2">
        <v>7.0</v>
      </c>
      <c r="J1960" s="2">
        <v>13.17</v>
      </c>
    </row>
    <row r="1961" ht="15.75" customHeight="1">
      <c r="A1961" s="2">
        <v>1960.0</v>
      </c>
      <c r="B1961" s="2">
        <v>2015.0</v>
      </c>
      <c r="C1961" s="2">
        <v>6.0</v>
      </c>
      <c r="D1961" s="2">
        <v>3.0</v>
      </c>
      <c r="E1961" s="2">
        <v>6.0</v>
      </c>
      <c r="F1961" s="2" t="s">
        <v>16</v>
      </c>
      <c r="G1961" s="2" t="s">
        <v>100</v>
      </c>
      <c r="H1961" s="2">
        <v>6.97</v>
      </c>
      <c r="I1961" s="2">
        <v>4.93</v>
      </c>
      <c r="J1961" s="2">
        <v>11.9</v>
      </c>
    </row>
    <row r="1962" ht="15.75" customHeight="1">
      <c r="A1962" s="2">
        <v>1961.0</v>
      </c>
      <c r="B1962" s="2">
        <v>2015.0</v>
      </c>
      <c r="C1962" s="2">
        <v>6.0</v>
      </c>
      <c r="D1962" s="2">
        <v>3.0</v>
      </c>
      <c r="E1962" s="2">
        <v>7.0</v>
      </c>
      <c r="F1962" s="2" t="s">
        <v>16</v>
      </c>
      <c r="G1962" s="2" t="s">
        <v>41</v>
      </c>
      <c r="H1962" s="2">
        <v>8.67</v>
      </c>
      <c r="I1962" s="2">
        <v>8.83</v>
      </c>
      <c r="J1962" s="2">
        <v>17.5</v>
      </c>
    </row>
    <row r="1963" ht="15.75" customHeight="1">
      <c r="A1963" s="2">
        <v>1962.0</v>
      </c>
      <c r="B1963" s="2">
        <v>2015.0</v>
      </c>
      <c r="C1963" s="2">
        <v>6.0</v>
      </c>
      <c r="D1963" s="2">
        <v>3.0</v>
      </c>
      <c r="E1963" s="2">
        <v>7.0</v>
      </c>
      <c r="F1963" s="2" t="s">
        <v>16</v>
      </c>
      <c r="G1963" s="2" t="s">
        <v>98</v>
      </c>
      <c r="H1963" s="2">
        <v>6.0</v>
      </c>
      <c r="I1963" s="2">
        <v>7.83</v>
      </c>
      <c r="J1963" s="2">
        <v>13.83</v>
      </c>
    </row>
    <row r="1964" ht="15.75" customHeight="1">
      <c r="A1964" s="2">
        <v>1963.0</v>
      </c>
      <c r="B1964" s="2">
        <v>2015.0</v>
      </c>
      <c r="C1964" s="2">
        <v>6.0</v>
      </c>
      <c r="D1964" s="2">
        <v>3.0</v>
      </c>
      <c r="E1964" s="2">
        <v>8.0</v>
      </c>
      <c r="F1964" s="2" t="s">
        <v>16</v>
      </c>
      <c r="G1964" s="2" t="s">
        <v>30</v>
      </c>
      <c r="H1964" s="2">
        <v>9.47</v>
      </c>
      <c r="I1964" s="2">
        <v>9.6</v>
      </c>
      <c r="J1964" s="2">
        <v>19.07</v>
      </c>
    </row>
    <row r="1965" ht="15.75" customHeight="1">
      <c r="A1965" s="2">
        <v>1964.0</v>
      </c>
      <c r="B1965" s="2">
        <v>2015.0</v>
      </c>
      <c r="C1965" s="2">
        <v>6.0</v>
      </c>
      <c r="D1965" s="2">
        <v>3.0</v>
      </c>
      <c r="E1965" s="2">
        <v>8.0</v>
      </c>
      <c r="F1965" s="2" t="s">
        <v>16</v>
      </c>
      <c r="G1965" s="2" t="s">
        <v>34</v>
      </c>
      <c r="H1965" s="2">
        <v>6.5</v>
      </c>
      <c r="I1965" s="2">
        <v>9.57</v>
      </c>
      <c r="J1965" s="2">
        <v>16.07</v>
      </c>
    </row>
    <row r="1966" ht="15.75" customHeight="1">
      <c r="A1966" s="2">
        <v>1965.0</v>
      </c>
      <c r="B1966" s="2">
        <v>2015.0</v>
      </c>
      <c r="C1966" s="2">
        <v>6.0</v>
      </c>
      <c r="D1966" s="2">
        <v>3.0</v>
      </c>
      <c r="E1966" s="2">
        <v>9.0</v>
      </c>
      <c r="F1966" s="2" t="s">
        <v>16</v>
      </c>
      <c r="G1966" s="2" t="s">
        <v>37</v>
      </c>
      <c r="H1966" s="2">
        <v>7.33</v>
      </c>
      <c r="I1966" s="2">
        <v>6.83</v>
      </c>
      <c r="J1966" s="2">
        <v>14.16</v>
      </c>
    </row>
    <row r="1967" ht="15.75" customHeight="1">
      <c r="A1967" s="2">
        <v>1966.0</v>
      </c>
      <c r="B1967" s="2">
        <v>2015.0</v>
      </c>
      <c r="C1967" s="2">
        <v>6.0</v>
      </c>
      <c r="D1967" s="2">
        <v>3.0</v>
      </c>
      <c r="E1967" s="2">
        <v>9.0</v>
      </c>
      <c r="F1967" s="2" t="s">
        <v>16</v>
      </c>
      <c r="G1967" s="2" t="s">
        <v>32</v>
      </c>
      <c r="H1967" s="2">
        <v>5.0</v>
      </c>
      <c r="I1967" s="2">
        <v>7.27</v>
      </c>
      <c r="J1967" s="2">
        <v>12.27</v>
      </c>
    </row>
    <row r="1968" ht="15.75" customHeight="1">
      <c r="A1968" s="2">
        <v>1967.0</v>
      </c>
      <c r="B1968" s="2">
        <v>2015.0</v>
      </c>
      <c r="C1968" s="2">
        <v>6.0</v>
      </c>
      <c r="D1968" s="2">
        <v>3.0</v>
      </c>
      <c r="E1968" s="2">
        <v>10.0</v>
      </c>
      <c r="F1968" s="2" t="s">
        <v>16</v>
      </c>
      <c r="G1968" s="2" t="s">
        <v>25</v>
      </c>
      <c r="H1968" s="2">
        <v>7.0</v>
      </c>
      <c r="I1968" s="2">
        <v>7.83</v>
      </c>
      <c r="J1968" s="2">
        <v>14.83</v>
      </c>
    </row>
    <row r="1969" ht="15.75" customHeight="1">
      <c r="A1969" s="2">
        <v>1968.0</v>
      </c>
      <c r="B1969" s="2">
        <v>2015.0</v>
      </c>
      <c r="C1969" s="2">
        <v>6.0</v>
      </c>
      <c r="D1969" s="2">
        <v>3.0</v>
      </c>
      <c r="E1969" s="2">
        <v>10.0</v>
      </c>
      <c r="F1969" s="2" t="s">
        <v>16</v>
      </c>
      <c r="G1969" s="2" t="s">
        <v>45</v>
      </c>
      <c r="H1969" s="2">
        <v>6.83</v>
      </c>
      <c r="I1969" s="2">
        <v>5.5</v>
      </c>
      <c r="J1969" s="2">
        <v>12.33</v>
      </c>
    </row>
    <row r="1970" ht="15.75" customHeight="1">
      <c r="A1970" s="2">
        <v>1969.0</v>
      </c>
      <c r="B1970" s="2">
        <v>2015.0</v>
      </c>
      <c r="C1970" s="2">
        <v>6.0</v>
      </c>
      <c r="D1970" s="2">
        <v>3.0</v>
      </c>
      <c r="E1970" s="2">
        <v>11.0</v>
      </c>
      <c r="F1970" s="2" t="s">
        <v>16</v>
      </c>
      <c r="G1970" s="2" t="s">
        <v>27</v>
      </c>
      <c r="H1970" s="2">
        <v>6.17</v>
      </c>
      <c r="I1970" s="2">
        <v>9.5</v>
      </c>
      <c r="J1970" s="2">
        <v>15.67</v>
      </c>
    </row>
    <row r="1971" ht="15.75" customHeight="1">
      <c r="A1971" s="2">
        <v>1970.0</v>
      </c>
      <c r="B1971" s="2">
        <v>2015.0</v>
      </c>
      <c r="C1971" s="2">
        <v>6.0</v>
      </c>
      <c r="D1971" s="2">
        <v>3.0</v>
      </c>
      <c r="E1971" s="2">
        <v>11.0</v>
      </c>
      <c r="F1971" s="2" t="s">
        <v>16</v>
      </c>
      <c r="G1971" s="2" t="s">
        <v>59</v>
      </c>
      <c r="H1971" s="2">
        <v>7.57</v>
      </c>
      <c r="I1971" s="2">
        <v>8.1</v>
      </c>
      <c r="J1971" s="2">
        <v>15.67</v>
      </c>
    </row>
    <row r="1972" ht="15.75" customHeight="1">
      <c r="A1972" s="2">
        <v>1971.0</v>
      </c>
      <c r="B1972" s="2">
        <v>2015.0</v>
      </c>
      <c r="C1972" s="2">
        <v>6.0</v>
      </c>
      <c r="D1972" s="2">
        <v>3.0</v>
      </c>
      <c r="E1972" s="2">
        <v>12.0</v>
      </c>
      <c r="F1972" s="2" t="s">
        <v>16</v>
      </c>
      <c r="G1972" s="2" t="s">
        <v>76</v>
      </c>
      <c r="H1972" s="2">
        <v>8.03</v>
      </c>
      <c r="I1972" s="2">
        <v>9.8</v>
      </c>
      <c r="J1972" s="2">
        <v>17.83</v>
      </c>
    </row>
    <row r="1973" ht="15.75" customHeight="1">
      <c r="A1973" s="2">
        <v>1972.0</v>
      </c>
      <c r="B1973" s="2">
        <v>2015.0</v>
      </c>
      <c r="C1973" s="2">
        <v>6.0</v>
      </c>
      <c r="D1973" s="2">
        <v>3.0</v>
      </c>
      <c r="E1973" s="2">
        <v>12.0</v>
      </c>
      <c r="F1973" s="2" t="s">
        <v>16</v>
      </c>
      <c r="G1973" s="2" t="s">
        <v>33</v>
      </c>
      <c r="H1973" s="2">
        <v>8.33</v>
      </c>
      <c r="I1973" s="2">
        <v>8.9</v>
      </c>
      <c r="J1973" s="2">
        <v>17.23</v>
      </c>
    </row>
    <row r="1974" ht="15.75" customHeight="1">
      <c r="A1974" s="2">
        <v>1973.0</v>
      </c>
      <c r="B1974" s="2">
        <v>2015.0</v>
      </c>
      <c r="C1974" s="2">
        <v>6.0</v>
      </c>
      <c r="D1974" s="2">
        <v>4.0</v>
      </c>
      <c r="E1974" s="2">
        <v>1.0</v>
      </c>
      <c r="F1974" s="2" t="s">
        <v>16</v>
      </c>
      <c r="G1974" s="2" t="s">
        <v>47</v>
      </c>
      <c r="H1974" s="2">
        <v>7.6</v>
      </c>
      <c r="I1974" s="2">
        <v>6.1</v>
      </c>
      <c r="J1974" s="2">
        <v>13.7</v>
      </c>
    </row>
    <row r="1975" ht="15.75" customHeight="1">
      <c r="A1975" s="2">
        <v>1974.0</v>
      </c>
      <c r="B1975" s="2">
        <v>2015.0</v>
      </c>
      <c r="C1975" s="2">
        <v>6.0</v>
      </c>
      <c r="D1975" s="2">
        <v>4.0</v>
      </c>
      <c r="E1975" s="2">
        <v>1.0</v>
      </c>
      <c r="F1975" s="2" t="s">
        <v>16</v>
      </c>
      <c r="G1975" s="2" t="s">
        <v>60</v>
      </c>
      <c r="H1975" s="2">
        <v>7.33</v>
      </c>
      <c r="I1975" s="2">
        <v>6.17</v>
      </c>
      <c r="J1975" s="2">
        <v>13.5</v>
      </c>
    </row>
    <row r="1976" ht="15.75" customHeight="1">
      <c r="A1976" s="2">
        <v>1975.0</v>
      </c>
      <c r="B1976" s="2">
        <v>2015.0</v>
      </c>
      <c r="C1976" s="2">
        <v>6.0</v>
      </c>
      <c r="D1976" s="2">
        <v>4.0</v>
      </c>
      <c r="E1976" s="2">
        <v>1.0</v>
      </c>
      <c r="F1976" s="2" t="s">
        <v>16</v>
      </c>
      <c r="G1976" s="2" t="s">
        <v>31</v>
      </c>
      <c r="H1976" s="2">
        <v>4.77</v>
      </c>
      <c r="I1976" s="2">
        <v>3.0</v>
      </c>
      <c r="J1976" s="2">
        <v>7.77</v>
      </c>
    </row>
    <row r="1977" ht="15.75" customHeight="1">
      <c r="A1977" s="2">
        <v>1976.0</v>
      </c>
      <c r="B1977" s="2">
        <v>2015.0</v>
      </c>
      <c r="C1977" s="2">
        <v>6.0</v>
      </c>
      <c r="D1977" s="2">
        <v>4.0</v>
      </c>
      <c r="E1977" s="2">
        <v>2.0</v>
      </c>
      <c r="F1977" s="2" t="s">
        <v>16</v>
      </c>
      <c r="G1977" s="2" t="s">
        <v>42</v>
      </c>
      <c r="H1977" s="2">
        <v>7.0</v>
      </c>
      <c r="I1977" s="2">
        <v>6.0</v>
      </c>
      <c r="J1977" s="2">
        <v>13.0</v>
      </c>
    </row>
    <row r="1978" ht="15.75" customHeight="1">
      <c r="A1978" s="2">
        <v>1977.0</v>
      </c>
      <c r="B1978" s="2">
        <v>2015.0</v>
      </c>
      <c r="C1978" s="2">
        <v>6.0</v>
      </c>
      <c r="D1978" s="2">
        <v>4.0</v>
      </c>
      <c r="E1978" s="2">
        <v>2.0</v>
      </c>
      <c r="F1978" s="2" t="s">
        <v>16</v>
      </c>
      <c r="G1978" s="2" t="s">
        <v>54</v>
      </c>
      <c r="H1978" s="2">
        <v>5.17</v>
      </c>
      <c r="I1978" s="2">
        <v>7.4</v>
      </c>
      <c r="J1978" s="2">
        <v>12.57</v>
      </c>
    </row>
    <row r="1979" ht="15.75" customHeight="1">
      <c r="A1979" s="2">
        <v>1978.0</v>
      </c>
      <c r="B1979" s="2">
        <v>2015.0</v>
      </c>
      <c r="C1979" s="2">
        <v>6.0</v>
      </c>
      <c r="D1979" s="2">
        <v>4.0</v>
      </c>
      <c r="E1979" s="2">
        <v>2.0</v>
      </c>
      <c r="F1979" s="2" t="s">
        <v>16</v>
      </c>
      <c r="G1979" s="2" t="s">
        <v>56</v>
      </c>
      <c r="H1979" s="2">
        <v>4.0</v>
      </c>
      <c r="I1979" s="2">
        <v>4.77</v>
      </c>
      <c r="J1979" s="2">
        <v>8.77</v>
      </c>
    </row>
    <row r="1980" ht="15.75" customHeight="1">
      <c r="A1980" s="2">
        <v>1979.0</v>
      </c>
      <c r="B1980" s="2">
        <v>2015.0</v>
      </c>
      <c r="C1980" s="2">
        <v>6.0</v>
      </c>
      <c r="D1980" s="2">
        <v>4.0</v>
      </c>
      <c r="E1980" s="2">
        <v>3.0</v>
      </c>
      <c r="F1980" s="2" t="s">
        <v>16</v>
      </c>
      <c r="G1980" s="2" t="s">
        <v>30</v>
      </c>
      <c r="H1980" s="2">
        <v>6.73</v>
      </c>
      <c r="I1980" s="2">
        <v>6.17</v>
      </c>
      <c r="J1980" s="2">
        <v>12.9</v>
      </c>
    </row>
    <row r="1981" ht="15.75" customHeight="1">
      <c r="A1981" s="2">
        <v>1980.0</v>
      </c>
      <c r="B1981" s="2">
        <v>2015.0</v>
      </c>
      <c r="C1981" s="2">
        <v>6.0</v>
      </c>
      <c r="D1981" s="2">
        <v>4.0</v>
      </c>
      <c r="E1981" s="2">
        <v>3.0</v>
      </c>
      <c r="F1981" s="2" t="s">
        <v>16</v>
      </c>
      <c r="G1981" s="2" t="s">
        <v>37</v>
      </c>
      <c r="H1981" s="2">
        <v>6.5</v>
      </c>
      <c r="I1981" s="2">
        <v>5.77</v>
      </c>
      <c r="J1981" s="2">
        <v>12.27</v>
      </c>
    </row>
    <row r="1982" ht="15.75" customHeight="1">
      <c r="A1982" s="2">
        <v>1981.0</v>
      </c>
      <c r="B1982" s="2">
        <v>2015.0</v>
      </c>
      <c r="C1982" s="2">
        <v>6.0</v>
      </c>
      <c r="D1982" s="2">
        <v>4.0</v>
      </c>
      <c r="E1982" s="2">
        <v>3.0</v>
      </c>
      <c r="F1982" s="2" t="s">
        <v>16</v>
      </c>
      <c r="G1982" s="2" t="s">
        <v>41</v>
      </c>
      <c r="H1982" s="2">
        <v>5.17</v>
      </c>
      <c r="I1982" s="2">
        <v>4.77</v>
      </c>
      <c r="J1982" s="2">
        <v>9.94</v>
      </c>
    </row>
    <row r="1983" ht="15.75" customHeight="1">
      <c r="A1983" s="2">
        <v>1982.0</v>
      </c>
      <c r="B1983" s="2">
        <v>2015.0</v>
      </c>
      <c r="C1983" s="2">
        <v>6.0</v>
      </c>
      <c r="D1983" s="2">
        <v>4.0</v>
      </c>
      <c r="E1983" s="2">
        <v>4.0</v>
      </c>
      <c r="F1983" s="2" t="s">
        <v>16</v>
      </c>
      <c r="G1983" s="2" t="s">
        <v>76</v>
      </c>
      <c r="H1983" s="2">
        <v>6.17</v>
      </c>
      <c r="I1983" s="2">
        <v>8.17</v>
      </c>
      <c r="J1983" s="2">
        <v>14.34</v>
      </c>
    </row>
    <row r="1984" ht="15.75" customHeight="1">
      <c r="A1984" s="2">
        <v>1983.0</v>
      </c>
      <c r="B1984" s="2">
        <v>2015.0</v>
      </c>
      <c r="C1984" s="2">
        <v>6.0</v>
      </c>
      <c r="D1984" s="2">
        <v>4.0</v>
      </c>
      <c r="E1984" s="2">
        <v>4.0</v>
      </c>
      <c r="F1984" s="2" t="s">
        <v>16</v>
      </c>
      <c r="G1984" s="2" t="s">
        <v>25</v>
      </c>
      <c r="H1984" s="2">
        <v>6.67</v>
      </c>
      <c r="I1984" s="2">
        <v>7.37</v>
      </c>
      <c r="J1984" s="2">
        <v>14.04</v>
      </c>
    </row>
    <row r="1985" ht="15.75" customHeight="1">
      <c r="A1985" s="2">
        <v>1984.0</v>
      </c>
      <c r="B1985" s="2">
        <v>2015.0</v>
      </c>
      <c r="C1985" s="2">
        <v>6.0</v>
      </c>
      <c r="D1985" s="2">
        <v>4.0</v>
      </c>
      <c r="E1985" s="2">
        <v>4.0</v>
      </c>
      <c r="F1985" s="2" t="s">
        <v>16</v>
      </c>
      <c r="G1985" s="2" t="s">
        <v>27</v>
      </c>
      <c r="H1985" s="2">
        <v>3.5</v>
      </c>
      <c r="I1985" s="2">
        <v>7.77</v>
      </c>
      <c r="J1985" s="2">
        <v>11.27</v>
      </c>
    </row>
    <row r="1986" ht="15.75" customHeight="1">
      <c r="A1986" s="2">
        <v>1985.0</v>
      </c>
      <c r="B1986" s="2">
        <v>2015.0</v>
      </c>
      <c r="C1986" s="2">
        <v>6.0</v>
      </c>
      <c r="D1986" s="2">
        <v>5.0</v>
      </c>
      <c r="E1986" s="2">
        <v>1.0</v>
      </c>
      <c r="F1986" s="2" t="s">
        <v>16</v>
      </c>
      <c r="G1986" s="2" t="s">
        <v>60</v>
      </c>
      <c r="H1986" s="2">
        <v>7.67</v>
      </c>
      <c r="I1986" s="2">
        <v>8.93</v>
      </c>
      <c r="J1986" s="2">
        <v>16.6</v>
      </c>
    </row>
    <row r="1987" ht="15.75" customHeight="1">
      <c r="A1987" s="2">
        <v>1986.0</v>
      </c>
      <c r="B1987" s="2">
        <v>2015.0</v>
      </c>
      <c r="C1987" s="2">
        <v>6.0</v>
      </c>
      <c r="D1987" s="2">
        <v>5.0</v>
      </c>
      <c r="E1987" s="2">
        <v>1.0</v>
      </c>
      <c r="F1987" s="2" t="s">
        <v>16</v>
      </c>
      <c r="G1987" s="2" t="s">
        <v>56</v>
      </c>
      <c r="H1987" s="2">
        <v>4.17</v>
      </c>
      <c r="I1987" s="2">
        <v>7.17</v>
      </c>
      <c r="J1987" s="2">
        <v>11.34</v>
      </c>
    </row>
    <row r="1988" ht="15.75" customHeight="1">
      <c r="A1988" s="2">
        <v>1987.0</v>
      </c>
      <c r="B1988" s="2">
        <v>2015.0</v>
      </c>
      <c r="C1988" s="2">
        <v>6.0</v>
      </c>
      <c r="D1988" s="2">
        <v>5.0</v>
      </c>
      <c r="E1988" s="2">
        <v>2.0</v>
      </c>
      <c r="F1988" s="2" t="s">
        <v>16</v>
      </c>
      <c r="G1988" s="2" t="s">
        <v>31</v>
      </c>
      <c r="H1988" s="2">
        <v>9.17</v>
      </c>
      <c r="I1988" s="2">
        <v>9.5</v>
      </c>
      <c r="J1988" s="2">
        <v>18.67</v>
      </c>
    </row>
    <row r="1989" ht="15.75" customHeight="1">
      <c r="A1989" s="2">
        <v>1988.0</v>
      </c>
      <c r="B1989" s="2">
        <v>2015.0</v>
      </c>
      <c r="C1989" s="2">
        <v>6.0</v>
      </c>
      <c r="D1989" s="2">
        <v>5.0</v>
      </c>
      <c r="E1989" s="2">
        <v>2.0</v>
      </c>
      <c r="F1989" s="2" t="s">
        <v>16</v>
      </c>
      <c r="G1989" s="2" t="s">
        <v>54</v>
      </c>
      <c r="H1989" s="2">
        <v>7.0</v>
      </c>
      <c r="I1989" s="2">
        <v>6.83</v>
      </c>
      <c r="J1989" s="2">
        <v>13.83</v>
      </c>
    </row>
    <row r="1990" ht="15.75" customHeight="1">
      <c r="A1990" s="2">
        <v>1989.0</v>
      </c>
      <c r="B1990" s="2">
        <v>2015.0</v>
      </c>
      <c r="C1990" s="2">
        <v>6.0</v>
      </c>
      <c r="D1990" s="2">
        <v>5.0</v>
      </c>
      <c r="E1990" s="2">
        <v>3.0</v>
      </c>
      <c r="F1990" s="2" t="s">
        <v>16</v>
      </c>
      <c r="G1990" s="2" t="s">
        <v>37</v>
      </c>
      <c r="H1990" s="2">
        <v>7.93</v>
      </c>
      <c r="I1990" s="2">
        <v>9.6</v>
      </c>
      <c r="J1990" s="2">
        <v>17.53</v>
      </c>
    </row>
    <row r="1991" ht="15.75" customHeight="1">
      <c r="A1991" s="2">
        <v>1990.0</v>
      </c>
      <c r="B1991" s="2">
        <v>2015.0</v>
      </c>
      <c r="C1991" s="2">
        <v>6.0</v>
      </c>
      <c r="D1991" s="2">
        <v>5.0</v>
      </c>
      <c r="E1991" s="2">
        <v>3.0</v>
      </c>
      <c r="F1991" s="2" t="s">
        <v>16</v>
      </c>
      <c r="G1991" s="2" t="s">
        <v>27</v>
      </c>
      <c r="H1991" s="2">
        <v>5.93</v>
      </c>
      <c r="I1991" s="2">
        <v>9.07</v>
      </c>
      <c r="J1991" s="2">
        <v>15.0</v>
      </c>
    </row>
    <row r="1992" ht="15.75" customHeight="1">
      <c r="A1992" s="2">
        <v>1991.0</v>
      </c>
      <c r="B1992" s="2">
        <v>2015.0</v>
      </c>
      <c r="C1992" s="2">
        <v>6.0</v>
      </c>
      <c r="D1992" s="2">
        <v>5.0</v>
      </c>
      <c r="E1992" s="2">
        <v>4.0</v>
      </c>
      <c r="F1992" s="2" t="s">
        <v>16</v>
      </c>
      <c r="G1992" s="2" t="s">
        <v>41</v>
      </c>
      <c r="H1992" s="2">
        <v>9.0</v>
      </c>
      <c r="I1992" s="2">
        <v>6.9</v>
      </c>
      <c r="J1992" s="2">
        <v>15.9</v>
      </c>
    </row>
    <row r="1993" ht="15.75" customHeight="1">
      <c r="A1993" s="2">
        <v>1992.0</v>
      </c>
      <c r="B1993" s="2">
        <v>2015.0</v>
      </c>
      <c r="C1993" s="2">
        <v>6.0</v>
      </c>
      <c r="D1993" s="2">
        <v>5.0</v>
      </c>
      <c r="E1993" s="2">
        <v>4.0</v>
      </c>
      <c r="F1993" s="2" t="s">
        <v>16</v>
      </c>
      <c r="G1993" s="2" t="s">
        <v>25</v>
      </c>
      <c r="H1993" s="2">
        <v>8.0</v>
      </c>
      <c r="I1993" s="2">
        <v>6.87</v>
      </c>
      <c r="J1993" s="2">
        <v>14.87</v>
      </c>
    </row>
    <row r="1994" ht="15.75" customHeight="1">
      <c r="A1994" s="2">
        <v>1993.0</v>
      </c>
      <c r="B1994" s="2">
        <v>2015.0</v>
      </c>
      <c r="C1994" s="2">
        <v>6.0</v>
      </c>
      <c r="D1994" s="2">
        <v>6.0</v>
      </c>
      <c r="E1994" s="2">
        <v>1.0</v>
      </c>
      <c r="F1994" s="2" t="s">
        <v>16</v>
      </c>
      <c r="G1994" s="2" t="s">
        <v>47</v>
      </c>
      <c r="H1994" s="2">
        <v>9.43</v>
      </c>
      <c r="I1994" s="2">
        <v>8.57</v>
      </c>
      <c r="J1994" s="2">
        <v>18.0</v>
      </c>
    </row>
    <row r="1995" ht="15.75" customHeight="1">
      <c r="A1995" s="2">
        <v>1994.0</v>
      </c>
      <c r="B1995" s="2">
        <v>2015.0</v>
      </c>
      <c r="C1995" s="2">
        <v>6.0</v>
      </c>
      <c r="D1995" s="2">
        <v>6.0</v>
      </c>
      <c r="E1995" s="2">
        <v>1.0</v>
      </c>
      <c r="F1995" s="2" t="s">
        <v>16</v>
      </c>
      <c r="G1995" s="2" t="s">
        <v>60</v>
      </c>
      <c r="H1995" s="2">
        <v>7.87</v>
      </c>
      <c r="I1995" s="2">
        <v>7.8</v>
      </c>
      <c r="J1995" s="2">
        <v>15.67</v>
      </c>
    </row>
    <row r="1996" ht="15.75" customHeight="1">
      <c r="A1996" s="2">
        <v>1995.0</v>
      </c>
      <c r="B1996" s="2">
        <v>2015.0</v>
      </c>
      <c r="C1996" s="2">
        <v>6.0</v>
      </c>
      <c r="D1996" s="2">
        <v>6.0</v>
      </c>
      <c r="E1996" s="2">
        <v>2.0</v>
      </c>
      <c r="F1996" s="2" t="s">
        <v>16</v>
      </c>
      <c r="G1996" s="2" t="s">
        <v>31</v>
      </c>
      <c r="H1996" s="2">
        <v>8.03</v>
      </c>
      <c r="I1996" s="2">
        <v>7.5</v>
      </c>
      <c r="J1996" s="2">
        <v>15.53</v>
      </c>
    </row>
    <row r="1997" ht="15.75" customHeight="1">
      <c r="A1997" s="2">
        <v>1996.0</v>
      </c>
      <c r="B1997" s="2">
        <v>2015.0</v>
      </c>
      <c r="C1997" s="2">
        <v>6.0</v>
      </c>
      <c r="D1997" s="2">
        <v>6.0</v>
      </c>
      <c r="E1997" s="2">
        <v>2.0</v>
      </c>
      <c r="F1997" s="2" t="s">
        <v>16</v>
      </c>
      <c r="G1997" s="2" t="s">
        <v>42</v>
      </c>
      <c r="H1997" s="2">
        <v>6.0</v>
      </c>
      <c r="I1997" s="2">
        <v>6.33</v>
      </c>
      <c r="J1997" s="2">
        <v>12.33</v>
      </c>
    </row>
    <row r="1998" ht="15.75" customHeight="1">
      <c r="A1998" s="2">
        <v>1997.0</v>
      </c>
      <c r="B1998" s="2">
        <v>2015.0</v>
      </c>
      <c r="C1998" s="2">
        <v>6.0</v>
      </c>
      <c r="D1998" s="2">
        <v>6.0</v>
      </c>
      <c r="E1998" s="2">
        <v>3.0</v>
      </c>
      <c r="F1998" s="2" t="s">
        <v>16</v>
      </c>
      <c r="G1998" s="2" t="s">
        <v>37</v>
      </c>
      <c r="H1998" s="2">
        <v>9.0</v>
      </c>
      <c r="I1998" s="2">
        <v>9.1</v>
      </c>
      <c r="J1998" s="2">
        <v>18.1</v>
      </c>
    </row>
    <row r="1999" ht="15.75" customHeight="1">
      <c r="A1999" s="2">
        <v>1998.0</v>
      </c>
      <c r="B1999" s="2">
        <v>2015.0</v>
      </c>
      <c r="C1999" s="2">
        <v>6.0</v>
      </c>
      <c r="D1999" s="2">
        <v>6.0</v>
      </c>
      <c r="E1999" s="2">
        <v>3.0</v>
      </c>
      <c r="F1999" s="2" t="s">
        <v>16</v>
      </c>
      <c r="G1999" s="2" t="s">
        <v>30</v>
      </c>
      <c r="H1999" s="2">
        <v>8.43</v>
      </c>
      <c r="I1999" s="2">
        <v>8.8</v>
      </c>
      <c r="J1999" s="2">
        <v>17.23</v>
      </c>
    </row>
    <row r="2000" ht="15.75" customHeight="1">
      <c r="A2000" s="2">
        <v>1999.0</v>
      </c>
      <c r="B2000" s="2">
        <v>2015.0</v>
      </c>
      <c r="C2000" s="2">
        <v>6.0</v>
      </c>
      <c r="D2000" s="2">
        <v>6.0</v>
      </c>
      <c r="E2000" s="2">
        <v>4.0</v>
      </c>
      <c r="F2000" s="2" t="s">
        <v>16</v>
      </c>
      <c r="G2000" s="2" t="s">
        <v>41</v>
      </c>
      <c r="H2000" s="2">
        <v>9.57</v>
      </c>
      <c r="I2000" s="2">
        <v>8.6</v>
      </c>
      <c r="J2000" s="2">
        <v>18.17</v>
      </c>
    </row>
    <row r="2001" ht="15.75" customHeight="1">
      <c r="A2001" s="2">
        <v>2000.0</v>
      </c>
      <c r="B2001" s="2">
        <v>2015.0</v>
      </c>
      <c r="C2001" s="2">
        <v>6.0</v>
      </c>
      <c r="D2001" s="2">
        <v>6.0</v>
      </c>
      <c r="E2001" s="2">
        <v>4.0</v>
      </c>
      <c r="F2001" s="2" t="s">
        <v>16</v>
      </c>
      <c r="G2001" s="2" t="s">
        <v>76</v>
      </c>
      <c r="H2001" s="2">
        <v>3.33</v>
      </c>
      <c r="I2001" s="2">
        <v>5.67</v>
      </c>
      <c r="J2001" s="2">
        <v>9.0</v>
      </c>
    </row>
    <row r="2002" ht="15.75" customHeight="1">
      <c r="A2002" s="2">
        <v>2001.0</v>
      </c>
      <c r="B2002" s="2">
        <v>2015.0</v>
      </c>
      <c r="C2002" s="2">
        <v>6.0</v>
      </c>
      <c r="D2002" s="2">
        <v>7.0</v>
      </c>
      <c r="E2002" s="2">
        <v>1.0</v>
      </c>
      <c r="F2002" s="2" t="s">
        <v>16</v>
      </c>
      <c r="G2002" s="2" t="s">
        <v>31</v>
      </c>
      <c r="H2002" s="2">
        <v>8.73</v>
      </c>
      <c r="I2002" s="2">
        <v>7.67</v>
      </c>
      <c r="J2002" s="2">
        <v>16.4</v>
      </c>
    </row>
    <row r="2003" ht="15.75" customHeight="1">
      <c r="A2003" s="2">
        <v>2002.0</v>
      </c>
      <c r="B2003" s="2">
        <v>2015.0</v>
      </c>
      <c r="C2003" s="2">
        <v>6.0</v>
      </c>
      <c r="D2003" s="2">
        <v>7.0</v>
      </c>
      <c r="E2003" s="2">
        <v>1.0</v>
      </c>
      <c r="F2003" s="2" t="s">
        <v>16</v>
      </c>
      <c r="G2003" s="2" t="s">
        <v>47</v>
      </c>
      <c r="H2003" s="2">
        <v>8.0</v>
      </c>
      <c r="I2003" s="2">
        <v>7.2</v>
      </c>
      <c r="J2003" s="2">
        <v>15.2</v>
      </c>
    </row>
    <row r="2004" ht="15.75" customHeight="1">
      <c r="A2004" s="2">
        <v>2003.0</v>
      </c>
      <c r="B2004" s="2">
        <v>2015.0</v>
      </c>
      <c r="C2004" s="2">
        <v>6.0</v>
      </c>
      <c r="D2004" s="2">
        <v>7.0</v>
      </c>
      <c r="E2004" s="2">
        <v>2.0</v>
      </c>
      <c r="F2004" s="2" t="s">
        <v>16</v>
      </c>
      <c r="G2004" s="2" t="s">
        <v>41</v>
      </c>
      <c r="H2004" s="2">
        <v>8.5</v>
      </c>
      <c r="I2004" s="2">
        <v>9.63</v>
      </c>
      <c r="J2004" s="2">
        <v>18.13</v>
      </c>
    </row>
    <row r="2005" ht="15.75" customHeight="1">
      <c r="A2005" s="2">
        <v>2004.0</v>
      </c>
      <c r="B2005" s="2">
        <v>2015.0</v>
      </c>
      <c r="C2005" s="2">
        <v>6.0</v>
      </c>
      <c r="D2005" s="2">
        <v>7.0</v>
      </c>
      <c r="E2005" s="2">
        <v>2.0</v>
      </c>
      <c r="F2005" s="2" t="s">
        <v>16</v>
      </c>
      <c r="G2005" s="2" t="s">
        <v>37</v>
      </c>
      <c r="H2005" s="2">
        <v>9.43</v>
      </c>
      <c r="I2005" s="2">
        <v>6.83</v>
      </c>
      <c r="J2005" s="2">
        <v>16.26</v>
      </c>
    </row>
    <row r="2006" ht="15.75" customHeight="1">
      <c r="A2006" s="2">
        <v>2005.0</v>
      </c>
      <c r="B2006" s="2">
        <v>2015.0</v>
      </c>
      <c r="C2006" s="2">
        <v>6.0</v>
      </c>
      <c r="D2006" s="2">
        <v>8.0</v>
      </c>
      <c r="E2006" s="2">
        <v>1.0</v>
      </c>
      <c r="F2006" s="2" t="s">
        <v>16</v>
      </c>
      <c r="G2006" s="2" t="s">
        <v>31</v>
      </c>
      <c r="H2006" s="2">
        <v>0.0</v>
      </c>
      <c r="I2006" s="2">
        <v>0.0</v>
      </c>
      <c r="J2006" s="2">
        <v>0.0</v>
      </c>
      <c r="K2006" s="2" t="s">
        <v>84</v>
      </c>
      <c r="L2006" s="2" t="s">
        <v>113</v>
      </c>
    </row>
    <row r="2007" ht="15.75" customHeight="1">
      <c r="A2007" s="2">
        <v>2006.0</v>
      </c>
      <c r="B2007" s="2">
        <v>2015.0</v>
      </c>
      <c r="C2007" s="2">
        <v>6.0</v>
      </c>
      <c r="D2007" s="2">
        <v>8.0</v>
      </c>
      <c r="E2007" s="2">
        <v>1.0</v>
      </c>
      <c r="F2007" s="2" t="s">
        <v>16</v>
      </c>
      <c r="G2007" s="2" t="s">
        <v>41</v>
      </c>
      <c r="H2007" s="2">
        <v>0.0</v>
      </c>
      <c r="I2007" s="2">
        <v>0.0</v>
      </c>
      <c r="J2007" s="2">
        <v>0.0</v>
      </c>
      <c r="K2007" s="2" t="s">
        <v>84</v>
      </c>
      <c r="L2007" s="2" t="s">
        <v>113</v>
      </c>
    </row>
    <row r="2008" ht="15.75" customHeight="1">
      <c r="A2008" s="2">
        <v>2007.0</v>
      </c>
      <c r="B2008" s="2">
        <v>2015.0</v>
      </c>
      <c r="C2008" s="2">
        <v>7.0</v>
      </c>
      <c r="D2008" s="2">
        <v>1.0</v>
      </c>
      <c r="E2008" s="2">
        <v>1.0</v>
      </c>
      <c r="F2008" s="2" t="s">
        <v>16</v>
      </c>
      <c r="G2008" s="2" t="s">
        <v>37</v>
      </c>
      <c r="H2008" s="2">
        <v>7.83</v>
      </c>
      <c r="I2008" s="2">
        <v>7.27</v>
      </c>
      <c r="J2008" s="2">
        <v>15.1</v>
      </c>
    </row>
    <row r="2009" ht="15.75" customHeight="1">
      <c r="A2009" s="2">
        <v>2008.0</v>
      </c>
      <c r="B2009" s="2">
        <v>2015.0</v>
      </c>
      <c r="C2009" s="2">
        <v>7.0</v>
      </c>
      <c r="D2009" s="2">
        <v>1.0</v>
      </c>
      <c r="E2009" s="2">
        <v>1.0</v>
      </c>
      <c r="F2009" s="2" t="s">
        <v>16</v>
      </c>
      <c r="G2009" s="2" t="s">
        <v>35</v>
      </c>
      <c r="H2009" s="2">
        <v>4.0</v>
      </c>
      <c r="I2009" s="2">
        <v>4.23</v>
      </c>
      <c r="J2009" s="2">
        <v>8.23</v>
      </c>
    </row>
    <row r="2010" ht="15.75" customHeight="1">
      <c r="A2010" s="2">
        <v>2009.0</v>
      </c>
      <c r="B2010" s="2">
        <v>2015.0</v>
      </c>
      <c r="C2010" s="2">
        <v>7.0</v>
      </c>
      <c r="D2010" s="2">
        <v>1.0</v>
      </c>
      <c r="E2010" s="2">
        <v>1.0</v>
      </c>
      <c r="F2010" s="2" t="s">
        <v>16</v>
      </c>
      <c r="G2010" s="2" t="s">
        <v>91</v>
      </c>
      <c r="H2010" s="2">
        <v>3.0</v>
      </c>
      <c r="I2010" s="2">
        <v>1.7</v>
      </c>
      <c r="J2010" s="2">
        <v>4.7</v>
      </c>
    </row>
    <row r="2011" ht="15.75" customHeight="1">
      <c r="A2011" s="2">
        <v>2010.0</v>
      </c>
      <c r="B2011" s="2">
        <v>2015.0</v>
      </c>
      <c r="C2011" s="2">
        <v>7.0</v>
      </c>
      <c r="D2011" s="2">
        <v>1.0</v>
      </c>
      <c r="E2011" s="2">
        <v>2.0</v>
      </c>
      <c r="F2011" s="2" t="s">
        <v>16</v>
      </c>
      <c r="G2011" s="2" t="s">
        <v>57</v>
      </c>
      <c r="H2011" s="2">
        <v>4.5</v>
      </c>
      <c r="I2011" s="2">
        <v>7.17</v>
      </c>
      <c r="J2011" s="2">
        <v>11.67</v>
      </c>
    </row>
    <row r="2012" ht="15.75" customHeight="1">
      <c r="A2012" s="2">
        <v>2011.0</v>
      </c>
      <c r="B2012" s="2">
        <v>2015.0</v>
      </c>
      <c r="C2012" s="2">
        <v>7.0</v>
      </c>
      <c r="D2012" s="2">
        <v>1.0</v>
      </c>
      <c r="E2012" s="2">
        <v>2.0</v>
      </c>
      <c r="F2012" s="2" t="s">
        <v>16</v>
      </c>
      <c r="G2012" s="2" t="s">
        <v>47</v>
      </c>
      <c r="H2012" s="2">
        <v>5.73</v>
      </c>
      <c r="I2012" s="2">
        <v>5.77</v>
      </c>
      <c r="J2012" s="2">
        <v>11.5</v>
      </c>
    </row>
    <row r="2013" ht="15.75" customHeight="1">
      <c r="A2013" s="2">
        <v>2012.0</v>
      </c>
      <c r="B2013" s="2">
        <v>2015.0</v>
      </c>
      <c r="C2013" s="2">
        <v>7.0</v>
      </c>
      <c r="D2013" s="2">
        <v>1.0</v>
      </c>
      <c r="E2013" s="2">
        <v>2.0</v>
      </c>
      <c r="F2013" s="2" t="s">
        <v>16</v>
      </c>
      <c r="G2013" s="2" t="s">
        <v>98</v>
      </c>
      <c r="H2013" s="2">
        <v>6.17</v>
      </c>
      <c r="I2013" s="2">
        <v>3.5</v>
      </c>
      <c r="J2013" s="2">
        <v>9.67</v>
      </c>
    </row>
    <row r="2014" ht="15.75" customHeight="1">
      <c r="A2014" s="2">
        <v>2013.0</v>
      </c>
      <c r="B2014" s="2">
        <v>2015.0</v>
      </c>
      <c r="C2014" s="2">
        <v>7.0</v>
      </c>
      <c r="D2014" s="2">
        <v>1.0</v>
      </c>
      <c r="E2014" s="2">
        <v>3.0</v>
      </c>
      <c r="F2014" s="2" t="s">
        <v>16</v>
      </c>
      <c r="G2014" s="2" t="s">
        <v>107</v>
      </c>
      <c r="H2014" s="2">
        <v>4.93</v>
      </c>
      <c r="I2014" s="2">
        <v>8.17</v>
      </c>
      <c r="J2014" s="2">
        <v>13.1</v>
      </c>
    </row>
    <row r="2015" ht="15.75" customHeight="1">
      <c r="A2015" s="2">
        <v>2014.0</v>
      </c>
      <c r="B2015" s="2">
        <v>2015.0</v>
      </c>
      <c r="C2015" s="2">
        <v>7.0</v>
      </c>
      <c r="D2015" s="2">
        <v>1.0</v>
      </c>
      <c r="E2015" s="2">
        <v>3.0</v>
      </c>
      <c r="F2015" s="2" t="s">
        <v>16</v>
      </c>
      <c r="G2015" s="2" t="s">
        <v>25</v>
      </c>
      <c r="H2015" s="2">
        <v>1.23</v>
      </c>
      <c r="I2015" s="2">
        <v>5.93</v>
      </c>
      <c r="J2015" s="2">
        <v>7.16</v>
      </c>
    </row>
    <row r="2016" ht="15.75" customHeight="1">
      <c r="A2016" s="2">
        <v>2015.0</v>
      </c>
      <c r="B2016" s="2">
        <v>2015.0</v>
      </c>
      <c r="C2016" s="2">
        <v>7.0</v>
      </c>
      <c r="D2016" s="2">
        <v>1.0</v>
      </c>
      <c r="E2016" s="2">
        <v>3.0</v>
      </c>
      <c r="F2016" s="2" t="s">
        <v>16</v>
      </c>
      <c r="G2016" s="2" t="s">
        <v>33</v>
      </c>
      <c r="H2016" s="2">
        <v>4.5</v>
      </c>
      <c r="I2016" s="2">
        <v>0.87</v>
      </c>
      <c r="J2016" s="2">
        <v>5.37</v>
      </c>
    </row>
    <row r="2017" ht="15.75" customHeight="1">
      <c r="A2017" s="2">
        <v>2016.0</v>
      </c>
      <c r="B2017" s="2">
        <v>2015.0</v>
      </c>
      <c r="C2017" s="2">
        <v>7.0</v>
      </c>
      <c r="D2017" s="2">
        <v>1.0</v>
      </c>
      <c r="E2017" s="2">
        <v>4.0</v>
      </c>
      <c r="F2017" s="2" t="s">
        <v>16</v>
      </c>
      <c r="G2017" s="2" t="s">
        <v>31</v>
      </c>
      <c r="H2017" s="2">
        <v>2.33</v>
      </c>
      <c r="I2017" s="2">
        <v>8.33</v>
      </c>
      <c r="J2017" s="2">
        <v>10.66</v>
      </c>
    </row>
    <row r="2018" ht="15.75" customHeight="1">
      <c r="A2018" s="2">
        <v>2017.0</v>
      </c>
      <c r="B2018" s="2">
        <v>2015.0</v>
      </c>
      <c r="C2018" s="2">
        <v>7.0</v>
      </c>
      <c r="D2018" s="2">
        <v>1.0</v>
      </c>
      <c r="E2018" s="2">
        <v>4.0</v>
      </c>
      <c r="F2018" s="2" t="s">
        <v>16</v>
      </c>
      <c r="G2018" s="2" t="s">
        <v>38</v>
      </c>
      <c r="H2018" s="2">
        <v>3.0</v>
      </c>
      <c r="I2018" s="2">
        <v>6.0</v>
      </c>
      <c r="J2018" s="2">
        <v>9.0</v>
      </c>
    </row>
    <row r="2019" ht="15.75" customHeight="1">
      <c r="A2019" s="2">
        <v>2018.0</v>
      </c>
      <c r="B2019" s="2">
        <v>2015.0</v>
      </c>
      <c r="C2019" s="2">
        <v>7.0</v>
      </c>
      <c r="D2019" s="2">
        <v>1.0</v>
      </c>
      <c r="E2019" s="2">
        <v>4.0</v>
      </c>
      <c r="F2019" s="2" t="s">
        <v>16</v>
      </c>
      <c r="G2019" s="2" t="s">
        <v>114</v>
      </c>
      <c r="H2019" s="2">
        <v>0.3</v>
      </c>
      <c r="I2019" s="2">
        <v>1.0</v>
      </c>
      <c r="J2019" s="2">
        <v>1.3</v>
      </c>
    </row>
    <row r="2020" ht="15.75" customHeight="1">
      <c r="A2020" s="2">
        <v>2019.0</v>
      </c>
      <c r="B2020" s="2">
        <v>2015.0</v>
      </c>
      <c r="C2020" s="2">
        <v>7.0</v>
      </c>
      <c r="D2020" s="2">
        <v>1.0</v>
      </c>
      <c r="E2020" s="2">
        <v>5.0</v>
      </c>
      <c r="F2020" s="2" t="s">
        <v>16</v>
      </c>
      <c r="G2020" s="2" t="s">
        <v>41</v>
      </c>
      <c r="H2020" s="2">
        <v>5.5</v>
      </c>
      <c r="I2020" s="2">
        <v>6.67</v>
      </c>
      <c r="J2020" s="2">
        <v>12.17</v>
      </c>
    </row>
    <row r="2021" ht="15.75" customHeight="1">
      <c r="A2021" s="2">
        <v>2020.0</v>
      </c>
      <c r="B2021" s="2">
        <v>2015.0</v>
      </c>
      <c r="C2021" s="2">
        <v>7.0</v>
      </c>
      <c r="D2021" s="2">
        <v>1.0</v>
      </c>
      <c r="E2021" s="2">
        <v>5.0</v>
      </c>
      <c r="F2021" s="2" t="s">
        <v>16</v>
      </c>
      <c r="G2021" s="2" t="s">
        <v>29</v>
      </c>
      <c r="H2021" s="2">
        <v>1.43</v>
      </c>
      <c r="I2021" s="2">
        <v>4.83</v>
      </c>
      <c r="J2021" s="2">
        <v>6.26</v>
      </c>
    </row>
    <row r="2022" ht="15.75" customHeight="1">
      <c r="A2022" s="2">
        <v>2021.0</v>
      </c>
      <c r="B2022" s="2">
        <v>2015.0</v>
      </c>
      <c r="C2022" s="2">
        <v>7.0</v>
      </c>
      <c r="D2022" s="2">
        <v>1.0</v>
      </c>
      <c r="E2022" s="2">
        <v>5.0</v>
      </c>
      <c r="F2022" s="2" t="s">
        <v>16</v>
      </c>
      <c r="G2022" s="2" t="s">
        <v>115</v>
      </c>
      <c r="H2022" s="2">
        <v>0.63</v>
      </c>
      <c r="I2022" s="2">
        <v>0.7</v>
      </c>
      <c r="J2022" s="2">
        <v>1.33</v>
      </c>
    </row>
    <row r="2023" ht="15.75" customHeight="1">
      <c r="A2023" s="2">
        <v>2022.0</v>
      </c>
      <c r="B2023" s="2">
        <v>2015.0</v>
      </c>
      <c r="C2023" s="2">
        <v>7.0</v>
      </c>
      <c r="D2023" s="2">
        <v>1.0</v>
      </c>
      <c r="E2023" s="2">
        <v>6.0</v>
      </c>
      <c r="F2023" s="2" t="s">
        <v>16</v>
      </c>
      <c r="G2023" s="2" t="s">
        <v>87</v>
      </c>
      <c r="H2023" s="2">
        <v>3.5</v>
      </c>
      <c r="I2023" s="2">
        <v>5.17</v>
      </c>
      <c r="J2023" s="2">
        <v>8.67</v>
      </c>
    </row>
    <row r="2024" ht="15.75" customHeight="1">
      <c r="A2024" s="2">
        <v>2023.0</v>
      </c>
      <c r="B2024" s="2">
        <v>2015.0</v>
      </c>
      <c r="C2024" s="2">
        <v>7.0</v>
      </c>
      <c r="D2024" s="2">
        <v>1.0</v>
      </c>
      <c r="E2024" s="2">
        <v>6.0</v>
      </c>
      <c r="F2024" s="2" t="s">
        <v>16</v>
      </c>
      <c r="G2024" s="2" t="s">
        <v>42</v>
      </c>
      <c r="H2024" s="2">
        <v>3.5</v>
      </c>
      <c r="I2024" s="2">
        <v>1.8</v>
      </c>
      <c r="J2024" s="2">
        <v>5.3</v>
      </c>
    </row>
    <row r="2025" ht="15.75" customHeight="1">
      <c r="A2025" s="2">
        <v>2024.0</v>
      </c>
      <c r="B2025" s="2">
        <v>2015.0</v>
      </c>
      <c r="C2025" s="2">
        <v>7.0</v>
      </c>
      <c r="D2025" s="2">
        <v>1.0</v>
      </c>
      <c r="E2025" s="2">
        <v>6.0</v>
      </c>
      <c r="F2025" s="2" t="s">
        <v>16</v>
      </c>
      <c r="G2025" s="2" t="s">
        <v>27</v>
      </c>
      <c r="H2025" s="2">
        <v>1.37</v>
      </c>
      <c r="I2025" s="2">
        <v>1.07</v>
      </c>
      <c r="J2025" s="2">
        <v>2.44</v>
      </c>
    </row>
    <row r="2026" ht="15.75" customHeight="1">
      <c r="A2026" s="2">
        <v>2025.0</v>
      </c>
      <c r="B2026" s="2">
        <v>2015.0</v>
      </c>
      <c r="C2026" s="2">
        <v>7.0</v>
      </c>
      <c r="D2026" s="2">
        <v>1.0</v>
      </c>
      <c r="E2026" s="2">
        <v>7.0</v>
      </c>
      <c r="F2026" s="2" t="s">
        <v>16</v>
      </c>
      <c r="G2026" s="2" t="s">
        <v>70</v>
      </c>
      <c r="H2026" s="2">
        <v>4.0</v>
      </c>
      <c r="I2026" s="2">
        <v>6.0</v>
      </c>
      <c r="J2026" s="2">
        <v>10.0</v>
      </c>
    </row>
    <row r="2027" ht="15.75" customHeight="1">
      <c r="A2027" s="2">
        <v>2026.0</v>
      </c>
      <c r="B2027" s="2">
        <v>2015.0</v>
      </c>
      <c r="C2027" s="2">
        <v>7.0</v>
      </c>
      <c r="D2027" s="2">
        <v>1.0</v>
      </c>
      <c r="E2027" s="2">
        <v>7.0</v>
      </c>
      <c r="F2027" s="2" t="s">
        <v>16</v>
      </c>
      <c r="G2027" s="2" t="s">
        <v>56</v>
      </c>
      <c r="H2027" s="2">
        <v>2.07</v>
      </c>
      <c r="I2027" s="2">
        <v>3.07</v>
      </c>
      <c r="J2027" s="2">
        <v>5.14</v>
      </c>
    </row>
    <row r="2028" ht="15.75" customHeight="1">
      <c r="A2028" s="2">
        <v>2027.0</v>
      </c>
      <c r="B2028" s="2">
        <v>2015.0</v>
      </c>
      <c r="C2028" s="2">
        <v>7.0</v>
      </c>
      <c r="D2028" s="2">
        <v>1.0</v>
      </c>
      <c r="E2028" s="2">
        <v>7.0</v>
      </c>
      <c r="F2028" s="2" t="s">
        <v>16</v>
      </c>
      <c r="G2028" s="2" t="s">
        <v>60</v>
      </c>
      <c r="H2028" s="2">
        <v>0.3</v>
      </c>
      <c r="I2028" s="2">
        <v>1.0</v>
      </c>
      <c r="J2028" s="2">
        <v>1.3</v>
      </c>
    </row>
    <row r="2029" ht="15.75" customHeight="1">
      <c r="A2029" s="2">
        <v>2028.0</v>
      </c>
      <c r="B2029" s="2">
        <v>2015.0</v>
      </c>
      <c r="C2029" s="2">
        <v>7.0</v>
      </c>
      <c r="D2029" s="2">
        <v>1.0</v>
      </c>
      <c r="E2029" s="2">
        <v>8.0</v>
      </c>
      <c r="F2029" s="2" t="s">
        <v>16</v>
      </c>
      <c r="G2029" s="2" t="s">
        <v>39</v>
      </c>
      <c r="H2029" s="2">
        <v>5.0</v>
      </c>
      <c r="I2029" s="2">
        <v>5.83</v>
      </c>
      <c r="J2029" s="2">
        <v>10.83</v>
      </c>
    </row>
    <row r="2030" ht="15.75" customHeight="1">
      <c r="A2030" s="2">
        <v>2029.0</v>
      </c>
      <c r="B2030" s="2">
        <v>2015.0</v>
      </c>
      <c r="C2030" s="2">
        <v>7.0</v>
      </c>
      <c r="D2030" s="2">
        <v>1.0</v>
      </c>
      <c r="E2030" s="2">
        <v>8.0</v>
      </c>
      <c r="F2030" s="2" t="s">
        <v>16</v>
      </c>
      <c r="G2030" s="2" t="s">
        <v>62</v>
      </c>
      <c r="H2030" s="2">
        <v>3.17</v>
      </c>
      <c r="I2030" s="2">
        <v>1.6</v>
      </c>
      <c r="J2030" s="2">
        <v>4.77</v>
      </c>
    </row>
    <row r="2031" ht="15.75" customHeight="1">
      <c r="A2031" s="2">
        <v>2030.0</v>
      </c>
      <c r="B2031" s="2">
        <v>2015.0</v>
      </c>
      <c r="C2031" s="2">
        <v>7.0</v>
      </c>
      <c r="D2031" s="2">
        <v>1.0</v>
      </c>
      <c r="E2031" s="2">
        <v>8.0</v>
      </c>
      <c r="F2031" s="2" t="s">
        <v>16</v>
      </c>
      <c r="G2031" s="2" t="s">
        <v>99</v>
      </c>
      <c r="H2031" s="2">
        <v>1.23</v>
      </c>
      <c r="I2031" s="2">
        <v>1.73</v>
      </c>
      <c r="J2031" s="2">
        <v>2.96</v>
      </c>
    </row>
    <row r="2032" ht="15.75" customHeight="1">
      <c r="A2032" s="2">
        <v>2031.0</v>
      </c>
      <c r="B2032" s="2">
        <v>2015.0</v>
      </c>
      <c r="C2032" s="2">
        <v>7.0</v>
      </c>
      <c r="D2032" s="2">
        <v>1.0</v>
      </c>
      <c r="E2032" s="2">
        <v>9.0</v>
      </c>
      <c r="F2032" s="2" t="s">
        <v>16</v>
      </c>
      <c r="G2032" s="2" t="s">
        <v>45</v>
      </c>
      <c r="H2032" s="2">
        <v>9.67</v>
      </c>
      <c r="I2032" s="2">
        <v>7.5</v>
      </c>
      <c r="J2032" s="2">
        <v>17.17</v>
      </c>
    </row>
    <row r="2033" ht="15.75" customHeight="1">
      <c r="A2033" s="2">
        <v>2032.0</v>
      </c>
      <c r="B2033" s="2">
        <v>2015.0</v>
      </c>
      <c r="C2033" s="2">
        <v>7.0</v>
      </c>
      <c r="D2033" s="2">
        <v>1.0</v>
      </c>
      <c r="E2033" s="2">
        <v>9.0</v>
      </c>
      <c r="F2033" s="2" t="s">
        <v>16</v>
      </c>
      <c r="G2033" s="2" t="s">
        <v>32</v>
      </c>
      <c r="H2033" s="2">
        <v>7.17</v>
      </c>
      <c r="I2033" s="2">
        <v>5.63</v>
      </c>
      <c r="J2033" s="2">
        <v>12.8</v>
      </c>
    </row>
    <row r="2034" ht="15.75" customHeight="1">
      <c r="A2034" s="2">
        <v>2033.0</v>
      </c>
      <c r="B2034" s="2">
        <v>2015.0</v>
      </c>
      <c r="C2034" s="2">
        <v>7.0</v>
      </c>
      <c r="D2034" s="2">
        <v>1.0</v>
      </c>
      <c r="E2034" s="2">
        <v>9.0</v>
      </c>
      <c r="F2034" s="2" t="s">
        <v>16</v>
      </c>
      <c r="G2034" s="2" t="s">
        <v>34</v>
      </c>
      <c r="H2034" s="2">
        <v>5.67</v>
      </c>
      <c r="I2034" s="2">
        <v>3.33</v>
      </c>
      <c r="J2034" s="2">
        <v>9.0</v>
      </c>
    </row>
    <row r="2035" ht="15.75" customHeight="1">
      <c r="A2035" s="2">
        <v>2034.0</v>
      </c>
      <c r="B2035" s="2">
        <v>2015.0</v>
      </c>
      <c r="C2035" s="2">
        <v>7.0</v>
      </c>
      <c r="D2035" s="2">
        <v>1.0</v>
      </c>
      <c r="E2035" s="2">
        <v>10.0</v>
      </c>
      <c r="F2035" s="2" t="s">
        <v>16</v>
      </c>
      <c r="G2035" s="2" t="s">
        <v>17</v>
      </c>
      <c r="H2035" s="2">
        <v>6.83</v>
      </c>
      <c r="I2035" s="2">
        <v>7.6</v>
      </c>
      <c r="J2035" s="2">
        <v>14.43</v>
      </c>
    </row>
    <row r="2036" ht="15.75" customHeight="1">
      <c r="A2036" s="2">
        <v>2035.0</v>
      </c>
      <c r="B2036" s="2">
        <v>2015.0</v>
      </c>
      <c r="C2036" s="2">
        <v>7.0</v>
      </c>
      <c r="D2036" s="2">
        <v>1.0</v>
      </c>
      <c r="E2036" s="2">
        <v>10.0</v>
      </c>
      <c r="F2036" s="2" t="s">
        <v>16</v>
      </c>
      <c r="G2036" s="2" t="s">
        <v>30</v>
      </c>
      <c r="H2036" s="2">
        <v>7.1</v>
      </c>
      <c r="I2036" s="2">
        <v>7.17</v>
      </c>
      <c r="J2036" s="2">
        <v>14.27</v>
      </c>
    </row>
    <row r="2037" ht="15.75" customHeight="1">
      <c r="A2037" s="2">
        <v>2036.0</v>
      </c>
      <c r="B2037" s="2">
        <v>2015.0</v>
      </c>
      <c r="C2037" s="2">
        <v>7.0</v>
      </c>
      <c r="D2037" s="2">
        <v>1.0</v>
      </c>
      <c r="E2037" s="2">
        <v>10.0</v>
      </c>
      <c r="F2037" s="2" t="s">
        <v>16</v>
      </c>
      <c r="G2037" s="2" t="s">
        <v>96</v>
      </c>
      <c r="H2037" s="2">
        <v>4.73</v>
      </c>
      <c r="I2037" s="2">
        <v>1.0</v>
      </c>
      <c r="J2037" s="2">
        <v>5.73</v>
      </c>
    </row>
    <row r="2038" ht="15.75" customHeight="1">
      <c r="A2038" s="2">
        <v>2037.0</v>
      </c>
      <c r="B2038" s="2">
        <v>2015.0</v>
      </c>
      <c r="C2038" s="2">
        <v>7.0</v>
      </c>
      <c r="D2038" s="2">
        <v>1.0</v>
      </c>
      <c r="E2038" s="2">
        <v>11.0</v>
      </c>
      <c r="F2038" s="2" t="s">
        <v>16</v>
      </c>
      <c r="G2038" s="2" t="s">
        <v>26</v>
      </c>
      <c r="H2038" s="2">
        <v>9.03</v>
      </c>
      <c r="I2038" s="2">
        <v>8.93</v>
      </c>
      <c r="J2038" s="2">
        <v>17.96</v>
      </c>
    </row>
    <row r="2039" ht="15.75" customHeight="1">
      <c r="A2039" s="2">
        <v>2038.0</v>
      </c>
      <c r="B2039" s="2">
        <v>2015.0</v>
      </c>
      <c r="C2039" s="2">
        <v>7.0</v>
      </c>
      <c r="D2039" s="2">
        <v>1.0</v>
      </c>
      <c r="E2039" s="2">
        <v>11.0</v>
      </c>
      <c r="F2039" s="2" t="s">
        <v>16</v>
      </c>
      <c r="G2039" s="2" t="s">
        <v>97</v>
      </c>
      <c r="H2039" s="2">
        <v>7.83</v>
      </c>
      <c r="I2039" s="2">
        <v>6.0</v>
      </c>
      <c r="J2039" s="2">
        <v>13.83</v>
      </c>
    </row>
    <row r="2040" ht="15.75" customHeight="1">
      <c r="A2040" s="2">
        <v>2039.0</v>
      </c>
      <c r="B2040" s="2">
        <v>2015.0</v>
      </c>
      <c r="C2040" s="2">
        <v>7.0</v>
      </c>
      <c r="D2040" s="2">
        <v>1.0</v>
      </c>
      <c r="E2040" s="2">
        <v>11.0</v>
      </c>
      <c r="F2040" s="2" t="s">
        <v>16</v>
      </c>
      <c r="G2040" s="2" t="s">
        <v>59</v>
      </c>
      <c r="H2040" s="2">
        <v>5.23</v>
      </c>
      <c r="I2040" s="2">
        <v>6.2</v>
      </c>
      <c r="J2040" s="2">
        <v>11.43</v>
      </c>
    </row>
    <row r="2041" ht="15.75" customHeight="1">
      <c r="A2041" s="2">
        <v>2040.0</v>
      </c>
      <c r="B2041" s="2">
        <v>2015.0</v>
      </c>
      <c r="C2041" s="2">
        <v>7.0</v>
      </c>
      <c r="D2041" s="2">
        <v>1.0</v>
      </c>
      <c r="E2041" s="2">
        <v>12.0</v>
      </c>
      <c r="F2041" s="2" t="s">
        <v>16</v>
      </c>
      <c r="G2041" s="2" t="s">
        <v>50</v>
      </c>
      <c r="H2041" s="2">
        <v>7.83</v>
      </c>
      <c r="I2041" s="2">
        <v>7.07</v>
      </c>
      <c r="J2041" s="2">
        <v>14.9</v>
      </c>
    </row>
    <row r="2042" ht="15.75" customHeight="1">
      <c r="A2042" s="2">
        <v>2041.0</v>
      </c>
      <c r="B2042" s="2">
        <v>2015.0</v>
      </c>
      <c r="C2042" s="2">
        <v>7.0</v>
      </c>
      <c r="D2042" s="2">
        <v>1.0</v>
      </c>
      <c r="E2042" s="2">
        <v>12.0</v>
      </c>
      <c r="F2042" s="2" t="s">
        <v>16</v>
      </c>
      <c r="G2042" s="2" t="s">
        <v>54</v>
      </c>
      <c r="H2042" s="2">
        <v>5.07</v>
      </c>
      <c r="I2042" s="2">
        <v>7.27</v>
      </c>
      <c r="J2042" s="2">
        <v>12.34</v>
      </c>
    </row>
    <row r="2043" ht="15.75" customHeight="1">
      <c r="A2043" s="2">
        <v>2042.0</v>
      </c>
      <c r="B2043" s="2">
        <v>2015.0</v>
      </c>
      <c r="C2043" s="2">
        <v>7.0</v>
      </c>
      <c r="D2043" s="2">
        <v>1.0</v>
      </c>
      <c r="E2043" s="2">
        <v>12.0</v>
      </c>
      <c r="F2043" s="2" t="s">
        <v>16</v>
      </c>
      <c r="G2043" s="2" t="s">
        <v>55</v>
      </c>
      <c r="H2043" s="2">
        <v>5.77</v>
      </c>
      <c r="I2043" s="2">
        <v>6.5</v>
      </c>
      <c r="J2043" s="2">
        <v>12.27</v>
      </c>
    </row>
    <row r="2044" ht="15.75" customHeight="1">
      <c r="A2044" s="2">
        <v>2043.0</v>
      </c>
      <c r="B2044" s="2">
        <v>2015.0</v>
      </c>
      <c r="C2044" s="2">
        <v>7.0</v>
      </c>
      <c r="D2044" s="2">
        <v>2.0</v>
      </c>
      <c r="E2044" s="2">
        <v>1.0</v>
      </c>
      <c r="F2044" s="2" t="s">
        <v>16</v>
      </c>
      <c r="G2044" s="2" t="s">
        <v>42</v>
      </c>
      <c r="H2044" s="2">
        <v>8.33</v>
      </c>
      <c r="I2044" s="2">
        <v>7.93</v>
      </c>
      <c r="J2044" s="2">
        <v>16.26</v>
      </c>
    </row>
    <row r="2045" ht="15.75" customHeight="1">
      <c r="A2045" s="2">
        <v>2044.0</v>
      </c>
      <c r="B2045" s="2">
        <v>2015.0</v>
      </c>
      <c r="C2045" s="2">
        <v>7.0</v>
      </c>
      <c r="D2045" s="2">
        <v>2.0</v>
      </c>
      <c r="E2045" s="2">
        <v>1.0</v>
      </c>
      <c r="F2045" s="2" t="s">
        <v>16</v>
      </c>
      <c r="G2045" s="2" t="s">
        <v>115</v>
      </c>
      <c r="H2045" s="2">
        <v>1.57</v>
      </c>
      <c r="I2045" s="2">
        <v>6.87</v>
      </c>
      <c r="J2045" s="2">
        <v>8.44</v>
      </c>
    </row>
    <row r="2046" ht="15.75" customHeight="1">
      <c r="A2046" s="2">
        <v>2045.0</v>
      </c>
      <c r="B2046" s="2">
        <v>2015.0</v>
      </c>
      <c r="C2046" s="2">
        <v>7.0</v>
      </c>
      <c r="D2046" s="2">
        <v>2.0</v>
      </c>
      <c r="E2046" s="2">
        <v>2.0</v>
      </c>
      <c r="F2046" s="2" t="s">
        <v>16</v>
      </c>
      <c r="G2046" s="2" t="s">
        <v>33</v>
      </c>
      <c r="H2046" s="2">
        <v>6.5</v>
      </c>
      <c r="I2046" s="2">
        <v>2.07</v>
      </c>
      <c r="J2046" s="2">
        <v>8.57</v>
      </c>
    </row>
    <row r="2047" ht="15.75" customHeight="1">
      <c r="A2047" s="2">
        <v>2046.0</v>
      </c>
      <c r="B2047" s="2">
        <v>2015.0</v>
      </c>
      <c r="C2047" s="2">
        <v>7.0</v>
      </c>
      <c r="D2047" s="2">
        <v>2.0</v>
      </c>
      <c r="E2047" s="2">
        <v>2.0</v>
      </c>
      <c r="F2047" s="2" t="s">
        <v>16</v>
      </c>
      <c r="G2047" s="2" t="s">
        <v>114</v>
      </c>
      <c r="H2047" s="2">
        <v>4.0</v>
      </c>
      <c r="I2047" s="2">
        <v>4.23</v>
      </c>
      <c r="J2047" s="2">
        <v>8.23</v>
      </c>
    </row>
    <row r="2048" ht="15.75" customHeight="1">
      <c r="A2048" s="2">
        <v>2047.0</v>
      </c>
      <c r="B2048" s="2">
        <v>2015.0</v>
      </c>
      <c r="C2048" s="2">
        <v>7.0</v>
      </c>
      <c r="D2048" s="2">
        <v>2.0</v>
      </c>
      <c r="E2048" s="2">
        <v>3.0</v>
      </c>
      <c r="F2048" s="2" t="s">
        <v>16</v>
      </c>
      <c r="G2048" s="2" t="s">
        <v>98</v>
      </c>
      <c r="H2048" s="2">
        <v>8.33</v>
      </c>
      <c r="I2048" s="2">
        <v>9.8</v>
      </c>
      <c r="J2048" s="2">
        <v>18.13</v>
      </c>
    </row>
    <row r="2049" ht="15.75" customHeight="1">
      <c r="A2049" s="2">
        <v>2048.0</v>
      </c>
      <c r="B2049" s="2">
        <v>2015.0</v>
      </c>
      <c r="C2049" s="2">
        <v>7.0</v>
      </c>
      <c r="D2049" s="2">
        <v>2.0</v>
      </c>
      <c r="E2049" s="2">
        <v>3.0</v>
      </c>
      <c r="F2049" s="2" t="s">
        <v>16</v>
      </c>
      <c r="G2049" s="2" t="s">
        <v>56</v>
      </c>
      <c r="H2049" s="2">
        <v>8.23</v>
      </c>
      <c r="I2049" s="2">
        <v>8.43</v>
      </c>
      <c r="J2049" s="2">
        <v>16.66</v>
      </c>
    </row>
    <row r="2050" ht="15.75" customHeight="1">
      <c r="A2050" s="2">
        <v>2049.0</v>
      </c>
      <c r="B2050" s="2">
        <v>2015.0</v>
      </c>
      <c r="C2050" s="2">
        <v>7.0</v>
      </c>
      <c r="D2050" s="2">
        <v>2.0</v>
      </c>
      <c r="E2050" s="2">
        <v>4.0</v>
      </c>
      <c r="F2050" s="2" t="s">
        <v>16</v>
      </c>
      <c r="G2050" s="2" t="s">
        <v>91</v>
      </c>
      <c r="H2050" s="2">
        <v>7.33</v>
      </c>
      <c r="I2050" s="2">
        <v>9.17</v>
      </c>
      <c r="J2050" s="2">
        <v>16.5</v>
      </c>
    </row>
    <row r="2051" ht="15.75" customHeight="1">
      <c r="A2051" s="2">
        <v>2050.0</v>
      </c>
      <c r="B2051" s="2">
        <v>2015.0</v>
      </c>
      <c r="C2051" s="2">
        <v>7.0</v>
      </c>
      <c r="D2051" s="2">
        <v>2.0</v>
      </c>
      <c r="E2051" s="2">
        <v>4.0</v>
      </c>
      <c r="F2051" s="2" t="s">
        <v>16</v>
      </c>
      <c r="G2051" s="2" t="s">
        <v>62</v>
      </c>
      <c r="H2051" s="2">
        <v>4.83</v>
      </c>
      <c r="I2051" s="2">
        <v>5.4</v>
      </c>
      <c r="J2051" s="2">
        <v>10.23</v>
      </c>
    </row>
    <row r="2052" ht="15.75" customHeight="1">
      <c r="A2052" s="2">
        <v>2051.0</v>
      </c>
      <c r="B2052" s="2">
        <v>2015.0</v>
      </c>
      <c r="C2052" s="2">
        <v>7.0</v>
      </c>
      <c r="D2052" s="2">
        <v>2.0</v>
      </c>
      <c r="E2052" s="2">
        <v>5.0</v>
      </c>
      <c r="F2052" s="2" t="s">
        <v>16</v>
      </c>
      <c r="G2052" s="2" t="s">
        <v>59</v>
      </c>
      <c r="H2052" s="2">
        <v>7.33</v>
      </c>
      <c r="I2052" s="2">
        <v>7.03</v>
      </c>
      <c r="J2052" s="2">
        <v>14.36</v>
      </c>
    </row>
    <row r="2053" ht="15.75" customHeight="1">
      <c r="A2053" s="2">
        <v>2052.0</v>
      </c>
      <c r="B2053" s="2">
        <v>2015.0</v>
      </c>
      <c r="C2053" s="2">
        <v>7.0</v>
      </c>
      <c r="D2053" s="2">
        <v>2.0</v>
      </c>
      <c r="E2053" s="2">
        <v>5.0</v>
      </c>
      <c r="F2053" s="2" t="s">
        <v>16</v>
      </c>
      <c r="G2053" s="2" t="s">
        <v>99</v>
      </c>
      <c r="H2053" s="2">
        <v>6.67</v>
      </c>
      <c r="I2053" s="2">
        <v>2.77</v>
      </c>
      <c r="J2053" s="2">
        <v>9.44</v>
      </c>
    </row>
    <row r="2054" ht="15.75" customHeight="1">
      <c r="A2054" s="2">
        <v>2053.0</v>
      </c>
      <c r="B2054" s="2">
        <v>2015.0</v>
      </c>
      <c r="C2054" s="2">
        <v>7.0</v>
      </c>
      <c r="D2054" s="2">
        <v>2.0</v>
      </c>
      <c r="E2054" s="2">
        <v>6.0</v>
      </c>
      <c r="F2054" s="2" t="s">
        <v>16</v>
      </c>
      <c r="G2054" s="2" t="s">
        <v>54</v>
      </c>
      <c r="H2054" s="2">
        <v>5.1</v>
      </c>
      <c r="I2054" s="2">
        <v>5.73</v>
      </c>
      <c r="J2054" s="2">
        <v>10.83</v>
      </c>
    </row>
    <row r="2055" ht="15.75" customHeight="1">
      <c r="A2055" s="2">
        <v>2054.0</v>
      </c>
      <c r="B2055" s="2">
        <v>2015.0</v>
      </c>
      <c r="C2055" s="2">
        <v>7.0</v>
      </c>
      <c r="D2055" s="2">
        <v>2.0</v>
      </c>
      <c r="E2055" s="2">
        <v>6.0</v>
      </c>
      <c r="F2055" s="2" t="s">
        <v>16</v>
      </c>
      <c r="G2055" s="2" t="s">
        <v>32</v>
      </c>
      <c r="H2055" s="2">
        <v>1.8</v>
      </c>
      <c r="I2055" s="2">
        <v>2.67</v>
      </c>
      <c r="J2055" s="2">
        <v>4.47</v>
      </c>
    </row>
    <row r="2056" ht="15.75" customHeight="1">
      <c r="A2056" s="2">
        <v>2055.0</v>
      </c>
      <c r="B2056" s="2">
        <v>2015.0</v>
      </c>
      <c r="C2056" s="2">
        <v>7.0</v>
      </c>
      <c r="D2056" s="2">
        <v>2.0</v>
      </c>
      <c r="E2056" s="2">
        <v>7.0</v>
      </c>
      <c r="F2056" s="2" t="s">
        <v>16</v>
      </c>
      <c r="G2056" s="2" t="s">
        <v>30</v>
      </c>
      <c r="H2056" s="2">
        <v>9.17</v>
      </c>
      <c r="I2056" s="2">
        <v>8.5</v>
      </c>
      <c r="J2056" s="2">
        <v>17.67</v>
      </c>
    </row>
    <row r="2057" ht="15.75" customHeight="1">
      <c r="A2057" s="2">
        <v>2056.0</v>
      </c>
      <c r="B2057" s="2">
        <v>2015.0</v>
      </c>
      <c r="C2057" s="2">
        <v>7.0</v>
      </c>
      <c r="D2057" s="2">
        <v>2.0</v>
      </c>
      <c r="E2057" s="2">
        <v>7.0</v>
      </c>
      <c r="F2057" s="2" t="s">
        <v>16</v>
      </c>
      <c r="G2057" s="2" t="s">
        <v>96</v>
      </c>
      <c r="H2057" s="2">
        <v>5.67</v>
      </c>
      <c r="I2057" s="2">
        <v>6.77</v>
      </c>
      <c r="J2057" s="2">
        <v>12.44</v>
      </c>
    </row>
    <row r="2058" ht="15.75" customHeight="1">
      <c r="A2058" s="2">
        <v>2057.0</v>
      </c>
      <c r="B2058" s="2">
        <v>2015.0</v>
      </c>
      <c r="C2058" s="2">
        <v>7.0</v>
      </c>
      <c r="D2058" s="2">
        <v>2.0</v>
      </c>
      <c r="E2058" s="2">
        <v>8.0</v>
      </c>
      <c r="F2058" s="2" t="s">
        <v>16</v>
      </c>
      <c r="G2058" s="2" t="s">
        <v>34</v>
      </c>
      <c r="H2058" s="2">
        <v>4.5</v>
      </c>
      <c r="I2058" s="2">
        <v>8.0</v>
      </c>
      <c r="J2058" s="2">
        <v>12.5</v>
      </c>
    </row>
    <row r="2059" ht="15.75" customHeight="1">
      <c r="A2059" s="2">
        <v>2058.0</v>
      </c>
      <c r="B2059" s="2">
        <v>2015.0</v>
      </c>
      <c r="C2059" s="2">
        <v>7.0</v>
      </c>
      <c r="D2059" s="2">
        <v>2.0</v>
      </c>
      <c r="E2059" s="2">
        <v>8.0</v>
      </c>
      <c r="F2059" s="2" t="s">
        <v>16</v>
      </c>
      <c r="G2059" s="2" t="s">
        <v>97</v>
      </c>
      <c r="H2059" s="2">
        <v>6.83</v>
      </c>
      <c r="I2059" s="2">
        <v>4.13</v>
      </c>
      <c r="J2059" s="2">
        <v>10.96</v>
      </c>
    </row>
    <row r="2060" ht="15.75" customHeight="1">
      <c r="A2060" s="2">
        <v>2059.0</v>
      </c>
      <c r="B2060" s="2">
        <v>2015.0</v>
      </c>
      <c r="C2060" s="2">
        <v>7.0</v>
      </c>
      <c r="D2060" s="2">
        <v>2.0</v>
      </c>
      <c r="E2060" s="2">
        <v>9.0</v>
      </c>
      <c r="F2060" s="2" t="s">
        <v>16</v>
      </c>
      <c r="G2060" s="2" t="s">
        <v>60</v>
      </c>
      <c r="H2060" s="2">
        <v>7.83</v>
      </c>
      <c r="I2060" s="2">
        <v>6.83</v>
      </c>
      <c r="J2060" s="2">
        <v>14.66</v>
      </c>
    </row>
    <row r="2061" ht="15.75" customHeight="1">
      <c r="A2061" s="2">
        <v>2060.0</v>
      </c>
      <c r="B2061" s="2">
        <v>2015.0</v>
      </c>
      <c r="C2061" s="2">
        <v>7.0</v>
      </c>
      <c r="D2061" s="2">
        <v>2.0</v>
      </c>
      <c r="E2061" s="2">
        <v>9.0</v>
      </c>
      <c r="F2061" s="2" t="s">
        <v>16</v>
      </c>
      <c r="G2061" s="2" t="s">
        <v>55</v>
      </c>
      <c r="H2061" s="2">
        <v>0.87</v>
      </c>
      <c r="I2061" s="2">
        <v>4.67</v>
      </c>
      <c r="J2061" s="2">
        <v>5.54</v>
      </c>
    </row>
    <row r="2062" ht="15.75" customHeight="1">
      <c r="A2062" s="2">
        <v>2061.0</v>
      </c>
      <c r="B2062" s="2">
        <v>2015.0</v>
      </c>
      <c r="C2062" s="2">
        <v>7.0</v>
      </c>
      <c r="D2062" s="2">
        <v>2.0</v>
      </c>
      <c r="E2062" s="2">
        <v>10.0</v>
      </c>
      <c r="F2062" s="2" t="s">
        <v>16</v>
      </c>
      <c r="G2062" s="2" t="s">
        <v>35</v>
      </c>
      <c r="H2062" s="2">
        <v>8.77</v>
      </c>
      <c r="I2062" s="2">
        <v>8.33</v>
      </c>
      <c r="J2062" s="2">
        <v>17.1</v>
      </c>
    </row>
    <row r="2063" ht="15.75" customHeight="1">
      <c r="A2063" s="2">
        <v>2062.0</v>
      </c>
      <c r="B2063" s="2">
        <v>2015.0</v>
      </c>
      <c r="C2063" s="2">
        <v>7.0</v>
      </c>
      <c r="D2063" s="2">
        <v>2.0</v>
      </c>
      <c r="E2063" s="2">
        <v>10.0</v>
      </c>
      <c r="F2063" s="2" t="s">
        <v>16</v>
      </c>
      <c r="G2063" s="2" t="s">
        <v>27</v>
      </c>
      <c r="H2063" s="2">
        <v>4.1</v>
      </c>
      <c r="I2063" s="2">
        <v>6.5</v>
      </c>
      <c r="J2063" s="2">
        <v>10.6</v>
      </c>
    </row>
    <row r="2064" ht="15.75" customHeight="1">
      <c r="A2064" s="2">
        <v>2063.0</v>
      </c>
      <c r="B2064" s="2">
        <v>2015.0</v>
      </c>
      <c r="C2064" s="2">
        <v>7.0</v>
      </c>
      <c r="D2064" s="2">
        <v>2.0</v>
      </c>
      <c r="E2064" s="2">
        <v>11.0</v>
      </c>
      <c r="F2064" s="2" t="s">
        <v>16</v>
      </c>
      <c r="G2064" s="2" t="s">
        <v>47</v>
      </c>
      <c r="H2064" s="2">
        <v>8.77</v>
      </c>
      <c r="I2064" s="2">
        <v>7.63</v>
      </c>
      <c r="J2064" s="2">
        <v>16.4</v>
      </c>
    </row>
    <row r="2065" ht="15.75" customHeight="1">
      <c r="A2065" s="2">
        <v>2064.0</v>
      </c>
      <c r="B2065" s="2">
        <v>2015.0</v>
      </c>
      <c r="C2065" s="2">
        <v>7.0</v>
      </c>
      <c r="D2065" s="2">
        <v>2.0</v>
      </c>
      <c r="E2065" s="2">
        <v>11.0</v>
      </c>
      <c r="F2065" s="2" t="s">
        <v>16</v>
      </c>
      <c r="G2065" s="2" t="s">
        <v>29</v>
      </c>
      <c r="H2065" s="2">
        <v>7.67</v>
      </c>
      <c r="I2065" s="2">
        <v>7.6</v>
      </c>
      <c r="J2065" s="2">
        <v>15.27</v>
      </c>
    </row>
    <row r="2066" ht="15.75" customHeight="1">
      <c r="A2066" s="2">
        <v>2065.0</v>
      </c>
      <c r="B2066" s="2">
        <v>2015.0</v>
      </c>
      <c r="C2066" s="2">
        <v>7.0</v>
      </c>
      <c r="D2066" s="2">
        <v>2.0</v>
      </c>
      <c r="E2066" s="2">
        <v>12.0</v>
      </c>
      <c r="F2066" s="2" t="s">
        <v>16</v>
      </c>
      <c r="G2066" s="2" t="s">
        <v>38</v>
      </c>
      <c r="H2066" s="2">
        <v>7.0</v>
      </c>
      <c r="I2066" s="2">
        <v>7.6</v>
      </c>
      <c r="J2066" s="2">
        <v>14.6</v>
      </c>
    </row>
    <row r="2067" ht="15.75" customHeight="1">
      <c r="A2067" s="2">
        <v>2066.0</v>
      </c>
      <c r="B2067" s="2">
        <v>2015.0</v>
      </c>
      <c r="C2067" s="2">
        <v>7.0</v>
      </c>
      <c r="D2067" s="2">
        <v>2.0</v>
      </c>
      <c r="E2067" s="2">
        <v>12.0</v>
      </c>
      <c r="F2067" s="2" t="s">
        <v>16</v>
      </c>
      <c r="G2067" s="2" t="s">
        <v>25</v>
      </c>
      <c r="H2067" s="2">
        <v>6.07</v>
      </c>
      <c r="I2067" s="2">
        <v>8.0</v>
      </c>
      <c r="J2067" s="2">
        <v>14.07</v>
      </c>
    </row>
    <row r="2068" ht="15.75" customHeight="1">
      <c r="A2068" s="2">
        <v>2067.0</v>
      </c>
      <c r="B2068" s="2">
        <v>2015.0</v>
      </c>
      <c r="C2068" s="2">
        <v>7.0</v>
      </c>
      <c r="D2068" s="2">
        <v>3.0</v>
      </c>
      <c r="E2068" s="2">
        <v>1.0</v>
      </c>
      <c r="F2068" s="2" t="s">
        <v>16</v>
      </c>
      <c r="G2068" s="2" t="s">
        <v>33</v>
      </c>
      <c r="H2068" s="2">
        <v>8.17</v>
      </c>
      <c r="I2068" s="2">
        <v>8.8</v>
      </c>
      <c r="J2068" s="2">
        <v>16.97</v>
      </c>
    </row>
    <row r="2069" ht="15.75" customHeight="1">
      <c r="A2069" s="2">
        <v>2068.0</v>
      </c>
      <c r="B2069" s="2">
        <v>2015.0</v>
      </c>
      <c r="C2069" s="2">
        <v>7.0</v>
      </c>
      <c r="D2069" s="2">
        <v>3.0</v>
      </c>
      <c r="E2069" s="2">
        <v>1.0</v>
      </c>
      <c r="F2069" s="2" t="s">
        <v>16</v>
      </c>
      <c r="G2069" s="2" t="s">
        <v>91</v>
      </c>
      <c r="H2069" s="2">
        <v>8.17</v>
      </c>
      <c r="I2069" s="2">
        <v>4.33</v>
      </c>
      <c r="J2069" s="2">
        <v>12.5</v>
      </c>
    </row>
    <row r="2070" ht="15.75" customHeight="1">
      <c r="A2070" s="2">
        <v>2069.0</v>
      </c>
      <c r="B2070" s="2">
        <v>2015.0</v>
      </c>
      <c r="C2070" s="2">
        <v>7.0</v>
      </c>
      <c r="D2070" s="2">
        <v>3.0</v>
      </c>
      <c r="E2070" s="2">
        <v>2.0</v>
      </c>
      <c r="F2070" s="2" t="s">
        <v>16</v>
      </c>
      <c r="G2070" s="2" t="s">
        <v>60</v>
      </c>
      <c r="H2070" s="2">
        <v>8.33</v>
      </c>
      <c r="I2070" s="2">
        <v>4.8</v>
      </c>
      <c r="J2070" s="2">
        <v>13.13</v>
      </c>
    </row>
    <row r="2071" ht="15.75" customHeight="1">
      <c r="A2071" s="2">
        <v>2070.0</v>
      </c>
      <c r="B2071" s="2">
        <v>2015.0</v>
      </c>
      <c r="C2071" s="2">
        <v>7.0</v>
      </c>
      <c r="D2071" s="2">
        <v>3.0</v>
      </c>
      <c r="E2071" s="2">
        <v>2.0</v>
      </c>
      <c r="F2071" s="2" t="s">
        <v>16</v>
      </c>
      <c r="G2071" s="2" t="s">
        <v>59</v>
      </c>
      <c r="H2071" s="2">
        <v>5.0</v>
      </c>
      <c r="I2071" s="2">
        <v>7.0</v>
      </c>
      <c r="J2071" s="2">
        <v>12.0</v>
      </c>
    </row>
    <row r="2072" ht="15.75" customHeight="1">
      <c r="A2072" s="2">
        <v>2071.0</v>
      </c>
      <c r="B2072" s="2">
        <v>2015.0</v>
      </c>
      <c r="C2072" s="2">
        <v>7.0</v>
      </c>
      <c r="D2072" s="2">
        <v>3.0</v>
      </c>
      <c r="E2072" s="2">
        <v>3.0</v>
      </c>
      <c r="F2072" s="2" t="s">
        <v>16</v>
      </c>
      <c r="G2072" s="2" t="s">
        <v>57</v>
      </c>
      <c r="H2072" s="2">
        <v>9.13</v>
      </c>
      <c r="I2072" s="2">
        <v>9.1</v>
      </c>
      <c r="J2072" s="2">
        <v>18.23</v>
      </c>
    </row>
    <row r="2073" ht="15.75" customHeight="1">
      <c r="A2073" s="2">
        <v>2072.0</v>
      </c>
      <c r="B2073" s="2">
        <v>2015.0</v>
      </c>
      <c r="C2073" s="2">
        <v>7.0</v>
      </c>
      <c r="D2073" s="2">
        <v>3.0</v>
      </c>
      <c r="E2073" s="2">
        <v>3.0</v>
      </c>
      <c r="F2073" s="2" t="s">
        <v>16</v>
      </c>
      <c r="G2073" s="2" t="s">
        <v>70</v>
      </c>
      <c r="H2073" s="2">
        <v>7.67</v>
      </c>
      <c r="I2073" s="2">
        <v>8.03</v>
      </c>
      <c r="J2073" s="2">
        <v>15.7</v>
      </c>
    </row>
    <row r="2074" ht="15.75" customHeight="1">
      <c r="A2074" s="2">
        <v>2073.0</v>
      </c>
      <c r="B2074" s="2">
        <v>2015.0</v>
      </c>
      <c r="C2074" s="2">
        <v>7.0</v>
      </c>
      <c r="D2074" s="2">
        <v>3.0</v>
      </c>
      <c r="E2074" s="2">
        <v>4.0</v>
      </c>
      <c r="F2074" s="2" t="s">
        <v>16</v>
      </c>
      <c r="G2074" s="2" t="s">
        <v>17</v>
      </c>
      <c r="H2074" s="2">
        <v>7.33</v>
      </c>
      <c r="I2074" s="2">
        <v>8.77</v>
      </c>
      <c r="J2074" s="2">
        <v>16.1</v>
      </c>
    </row>
    <row r="2075" ht="15.75" customHeight="1">
      <c r="A2075" s="2">
        <v>2074.0</v>
      </c>
      <c r="B2075" s="2">
        <v>2015.0</v>
      </c>
      <c r="C2075" s="2">
        <v>7.0</v>
      </c>
      <c r="D2075" s="2">
        <v>3.0</v>
      </c>
      <c r="E2075" s="2">
        <v>4.0</v>
      </c>
      <c r="F2075" s="2" t="s">
        <v>16</v>
      </c>
      <c r="G2075" s="2" t="s">
        <v>35</v>
      </c>
      <c r="H2075" s="2">
        <v>5.5</v>
      </c>
      <c r="I2075" s="2">
        <v>4.33</v>
      </c>
      <c r="J2075" s="2">
        <v>9.83</v>
      </c>
    </row>
    <row r="2076" ht="15.75" customHeight="1">
      <c r="A2076" s="2">
        <v>2075.0</v>
      </c>
      <c r="B2076" s="2">
        <v>2015.0</v>
      </c>
      <c r="C2076" s="2">
        <v>7.0</v>
      </c>
      <c r="D2076" s="2">
        <v>3.0</v>
      </c>
      <c r="E2076" s="2">
        <v>5.0</v>
      </c>
      <c r="F2076" s="2" t="s">
        <v>16</v>
      </c>
      <c r="G2076" s="2" t="s">
        <v>30</v>
      </c>
      <c r="H2076" s="2">
        <v>9.27</v>
      </c>
      <c r="I2076" s="2">
        <v>9.73</v>
      </c>
      <c r="J2076" s="2">
        <v>19.0</v>
      </c>
    </row>
    <row r="2077" ht="15.75" customHeight="1">
      <c r="A2077" s="2">
        <v>2076.0</v>
      </c>
      <c r="B2077" s="2">
        <v>2015.0</v>
      </c>
      <c r="C2077" s="2">
        <v>7.0</v>
      </c>
      <c r="D2077" s="2">
        <v>3.0</v>
      </c>
      <c r="E2077" s="2">
        <v>5.0</v>
      </c>
      <c r="F2077" s="2" t="s">
        <v>16</v>
      </c>
      <c r="G2077" s="2" t="s">
        <v>26</v>
      </c>
      <c r="H2077" s="2">
        <v>9.57</v>
      </c>
      <c r="I2077" s="2">
        <v>9.27</v>
      </c>
      <c r="J2077" s="2">
        <v>18.84</v>
      </c>
    </row>
    <row r="2078" ht="15.75" customHeight="1">
      <c r="A2078" s="2">
        <v>2077.0</v>
      </c>
      <c r="B2078" s="2">
        <v>2015.0</v>
      </c>
      <c r="C2078" s="2">
        <v>7.0</v>
      </c>
      <c r="D2078" s="2">
        <v>3.0</v>
      </c>
      <c r="E2078" s="2">
        <v>6.0</v>
      </c>
      <c r="F2078" s="2" t="s">
        <v>16</v>
      </c>
      <c r="G2078" s="2" t="s">
        <v>87</v>
      </c>
      <c r="H2078" s="2">
        <v>8.43</v>
      </c>
      <c r="I2078" s="2">
        <v>7.77</v>
      </c>
      <c r="J2078" s="2">
        <v>16.2</v>
      </c>
    </row>
    <row r="2079" ht="15.75" customHeight="1">
      <c r="A2079" s="2">
        <v>2078.0</v>
      </c>
      <c r="B2079" s="2">
        <v>2015.0</v>
      </c>
      <c r="C2079" s="2">
        <v>7.0</v>
      </c>
      <c r="D2079" s="2">
        <v>3.0</v>
      </c>
      <c r="E2079" s="2">
        <v>6.0</v>
      </c>
      <c r="F2079" s="2" t="s">
        <v>16</v>
      </c>
      <c r="G2079" s="2" t="s">
        <v>42</v>
      </c>
      <c r="H2079" s="2">
        <v>8.1</v>
      </c>
      <c r="I2079" s="2">
        <v>5.6</v>
      </c>
      <c r="J2079" s="2">
        <v>13.7</v>
      </c>
    </row>
    <row r="2080" ht="15.75" customHeight="1">
      <c r="A2080" s="2">
        <v>2079.0</v>
      </c>
      <c r="B2080" s="2">
        <v>2015.0</v>
      </c>
      <c r="C2080" s="2">
        <v>7.0</v>
      </c>
      <c r="D2080" s="2">
        <v>3.0</v>
      </c>
      <c r="E2080" s="2">
        <v>7.0</v>
      </c>
      <c r="F2080" s="2" t="s">
        <v>16</v>
      </c>
      <c r="G2080" s="2" t="s">
        <v>107</v>
      </c>
      <c r="H2080" s="2">
        <v>7.0</v>
      </c>
      <c r="I2080" s="2">
        <v>8.17</v>
      </c>
      <c r="J2080" s="2">
        <v>15.17</v>
      </c>
    </row>
    <row r="2081" ht="15.75" customHeight="1">
      <c r="A2081" s="2">
        <v>2080.0</v>
      </c>
      <c r="B2081" s="2">
        <v>2015.0</v>
      </c>
      <c r="C2081" s="2">
        <v>7.0</v>
      </c>
      <c r="D2081" s="2">
        <v>3.0</v>
      </c>
      <c r="E2081" s="2">
        <v>7.0</v>
      </c>
      <c r="F2081" s="2" t="s">
        <v>16</v>
      </c>
      <c r="G2081" s="2" t="s">
        <v>41</v>
      </c>
      <c r="H2081" s="2">
        <v>1.5</v>
      </c>
      <c r="I2081" s="2">
        <v>5.17</v>
      </c>
      <c r="J2081" s="2">
        <v>6.67</v>
      </c>
    </row>
    <row r="2082" ht="15.75" customHeight="1">
      <c r="A2082" s="2">
        <v>2081.0</v>
      </c>
      <c r="B2082" s="2">
        <v>2015.0</v>
      </c>
      <c r="C2082" s="2">
        <v>7.0</v>
      </c>
      <c r="D2082" s="2">
        <v>3.0</v>
      </c>
      <c r="E2082" s="2">
        <v>8.0</v>
      </c>
      <c r="F2082" s="2" t="s">
        <v>16</v>
      </c>
      <c r="G2082" s="2" t="s">
        <v>54</v>
      </c>
      <c r="H2082" s="2">
        <v>8.5</v>
      </c>
      <c r="I2082" s="2">
        <v>8.33</v>
      </c>
      <c r="J2082" s="2">
        <v>16.83</v>
      </c>
    </row>
    <row r="2083" ht="15.75" customHeight="1">
      <c r="A2083" s="2">
        <v>2082.0</v>
      </c>
      <c r="B2083" s="2">
        <v>2015.0</v>
      </c>
      <c r="C2083" s="2">
        <v>7.0</v>
      </c>
      <c r="D2083" s="2">
        <v>3.0</v>
      </c>
      <c r="E2083" s="2">
        <v>8.0</v>
      </c>
      <c r="F2083" s="2" t="s">
        <v>16</v>
      </c>
      <c r="G2083" s="2" t="s">
        <v>34</v>
      </c>
      <c r="H2083" s="2">
        <v>5.83</v>
      </c>
      <c r="I2083" s="2">
        <v>2.83</v>
      </c>
      <c r="J2083" s="2">
        <v>8.66</v>
      </c>
    </row>
    <row r="2084" ht="15.75" customHeight="1">
      <c r="A2084" s="2">
        <v>2083.0</v>
      </c>
      <c r="B2084" s="2">
        <v>2015.0</v>
      </c>
      <c r="C2084" s="2">
        <v>7.0</v>
      </c>
      <c r="D2084" s="2">
        <v>3.0</v>
      </c>
      <c r="E2084" s="2">
        <v>9.0</v>
      </c>
      <c r="F2084" s="2" t="s">
        <v>16</v>
      </c>
      <c r="G2084" s="2" t="s">
        <v>45</v>
      </c>
      <c r="H2084" s="2">
        <v>7.67</v>
      </c>
      <c r="I2084" s="2">
        <v>8.13</v>
      </c>
      <c r="J2084" s="2">
        <v>15.8</v>
      </c>
    </row>
    <row r="2085" ht="15.75" customHeight="1">
      <c r="A2085" s="2">
        <v>2084.0</v>
      </c>
      <c r="B2085" s="2">
        <v>2015.0</v>
      </c>
      <c r="C2085" s="2">
        <v>7.0</v>
      </c>
      <c r="D2085" s="2">
        <v>3.0</v>
      </c>
      <c r="E2085" s="2">
        <v>9.0</v>
      </c>
      <c r="F2085" s="2" t="s">
        <v>16</v>
      </c>
      <c r="G2085" s="2" t="s">
        <v>47</v>
      </c>
      <c r="H2085" s="2">
        <v>6.0</v>
      </c>
      <c r="I2085" s="2">
        <v>7.67</v>
      </c>
      <c r="J2085" s="2">
        <v>13.67</v>
      </c>
    </row>
    <row r="2086" ht="15.75" customHeight="1">
      <c r="A2086" s="2">
        <v>2085.0</v>
      </c>
      <c r="B2086" s="2">
        <v>2015.0</v>
      </c>
      <c r="C2086" s="2">
        <v>7.0</v>
      </c>
      <c r="D2086" s="2">
        <v>3.0</v>
      </c>
      <c r="E2086" s="2">
        <v>10.0</v>
      </c>
      <c r="F2086" s="2" t="s">
        <v>16</v>
      </c>
      <c r="G2086" s="2" t="s">
        <v>37</v>
      </c>
      <c r="H2086" s="2">
        <v>7.33</v>
      </c>
      <c r="I2086" s="2">
        <v>6.73</v>
      </c>
      <c r="J2086" s="2">
        <v>14.06</v>
      </c>
    </row>
    <row r="2087" ht="15.75" customHeight="1">
      <c r="A2087" s="2">
        <v>2086.0</v>
      </c>
      <c r="B2087" s="2">
        <v>2015.0</v>
      </c>
      <c r="C2087" s="2">
        <v>7.0</v>
      </c>
      <c r="D2087" s="2">
        <v>3.0</v>
      </c>
      <c r="E2087" s="2">
        <v>10.0</v>
      </c>
      <c r="F2087" s="2" t="s">
        <v>16</v>
      </c>
      <c r="G2087" s="2" t="s">
        <v>38</v>
      </c>
      <c r="H2087" s="2">
        <v>6.33</v>
      </c>
      <c r="I2087" s="2">
        <v>7.0</v>
      </c>
      <c r="J2087" s="2">
        <v>13.33</v>
      </c>
    </row>
    <row r="2088" ht="15.75" customHeight="1">
      <c r="A2088" s="2">
        <v>2087.0</v>
      </c>
      <c r="B2088" s="2">
        <v>2015.0</v>
      </c>
      <c r="C2088" s="2">
        <v>7.0</v>
      </c>
      <c r="D2088" s="2">
        <v>3.0</v>
      </c>
      <c r="E2088" s="2">
        <v>11.0</v>
      </c>
      <c r="F2088" s="2" t="s">
        <v>16</v>
      </c>
      <c r="G2088" s="2" t="s">
        <v>50</v>
      </c>
      <c r="H2088" s="2">
        <v>9.1</v>
      </c>
      <c r="I2088" s="2">
        <v>9.77</v>
      </c>
      <c r="J2088" s="2">
        <v>18.87</v>
      </c>
    </row>
    <row r="2089" ht="15.75" customHeight="1">
      <c r="A2089" s="2">
        <v>2088.0</v>
      </c>
      <c r="B2089" s="2">
        <v>2015.0</v>
      </c>
      <c r="C2089" s="2">
        <v>7.0</v>
      </c>
      <c r="D2089" s="2">
        <v>3.0</v>
      </c>
      <c r="E2089" s="2">
        <v>11.0</v>
      </c>
      <c r="F2089" s="2" t="s">
        <v>16</v>
      </c>
      <c r="G2089" s="2" t="s">
        <v>39</v>
      </c>
      <c r="H2089" s="2">
        <v>7.6</v>
      </c>
      <c r="I2089" s="2">
        <v>7.0</v>
      </c>
      <c r="J2089" s="2">
        <v>14.6</v>
      </c>
    </row>
    <row r="2090" ht="15.75" customHeight="1">
      <c r="A2090" s="2">
        <v>2089.0</v>
      </c>
      <c r="B2090" s="2">
        <v>2015.0</v>
      </c>
      <c r="C2090" s="2">
        <v>7.0</v>
      </c>
      <c r="D2090" s="2">
        <v>3.0</v>
      </c>
      <c r="E2090" s="2">
        <v>12.0</v>
      </c>
      <c r="F2090" s="2" t="s">
        <v>16</v>
      </c>
      <c r="G2090" s="2" t="s">
        <v>98</v>
      </c>
      <c r="H2090" s="2">
        <v>10.0</v>
      </c>
      <c r="I2090" s="2">
        <v>3.6</v>
      </c>
      <c r="J2090" s="2">
        <v>13.6</v>
      </c>
    </row>
    <row r="2091" ht="15.75" customHeight="1">
      <c r="A2091" s="2">
        <v>2090.0</v>
      </c>
      <c r="B2091" s="2">
        <v>2015.0</v>
      </c>
      <c r="C2091" s="2">
        <v>7.0</v>
      </c>
      <c r="D2091" s="2">
        <v>3.0</v>
      </c>
      <c r="E2091" s="2">
        <v>12.0</v>
      </c>
      <c r="F2091" s="2" t="s">
        <v>16</v>
      </c>
      <c r="G2091" s="2" t="s">
        <v>31</v>
      </c>
      <c r="H2091" s="2">
        <v>3.67</v>
      </c>
      <c r="I2091" s="2">
        <v>5.83</v>
      </c>
      <c r="J2091" s="2">
        <v>9.5</v>
      </c>
    </row>
    <row r="2092" ht="15.75" customHeight="1">
      <c r="A2092" s="2">
        <v>2091.0</v>
      </c>
      <c r="B2092" s="2">
        <v>2015.0</v>
      </c>
      <c r="C2092" s="2">
        <v>7.0</v>
      </c>
      <c r="D2092" s="2">
        <v>4.0</v>
      </c>
      <c r="E2092" s="2">
        <v>1.0</v>
      </c>
      <c r="F2092" s="2" t="s">
        <v>16</v>
      </c>
      <c r="G2092" s="2" t="s">
        <v>57</v>
      </c>
      <c r="H2092" s="2">
        <v>6.67</v>
      </c>
      <c r="I2092" s="2">
        <v>8.17</v>
      </c>
      <c r="J2092" s="2">
        <v>14.84</v>
      </c>
    </row>
    <row r="2093" ht="15.75" customHeight="1">
      <c r="A2093" s="2">
        <v>2092.0</v>
      </c>
      <c r="B2093" s="2">
        <v>2015.0</v>
      </c>
      <c r="C2093" s="2">
        <v>7.0</v>
      </c>
      <c r="D2093" s="2">
        <v>4.0</v>
      </c>
      <c r="E2093" s="2">
        <v>1.0</v>
      </c>
      <c r="F2093" s="2" t="s">
        <v>16</v>
      </c>
      <c r="G2093" s="2" t="s">
        <v>33</v>
      </c>
      <c r="H2093" s="2">
        <v>7.23</v>
      </c>
      <c r="I2093" s="2">
        <v>5.83</v>
      </c>
      <c r="J2093" s="2">
        <v>13.06</v>
      </c>
    </row>
    <row r="2094" ht="15.75" customHeight="1">
      <c r="A2094" s="2">
        <v>2093.0</v>
      </c>
      <c r="B2094" s="2">
        <v>2015.0</v>
      </c>
      <c r="C2094" s="2">
        <v>7.0</v>
      </c>
      <c r="D2094" s="2">
        <v>4.0</v>
      </c>
      <c r="E2094" s="2">
        <v>1.0</v>
      </c>
      <c r="F2094" s="2" t="s">
        <v>16</v>
      </c>
      <c r="G2094" s="2" t="s">
        <v>60</v>
      </c>
      <c r="H2094" s="2">
        <v>6.17</v>
      </c>
      <c r="I2094" s="2">
        <v>6.53</v>
      </c>
      <c r="J2094" s="2">
        <v>12.7</v>
      </c>
    </row>
    <row r="2095" ht="15.75" customHeight="1">
      <c r="A2095" s="2">
        <v>2094.0</v>
      </c>
      <c r="B2095" s="2">
        <v>2015.0</v>
      </c>
      <c r="C2095" s="2">
        <v>7.0</v>
      </c>
      <c r="D2095" s="2">
        <v>4.0</v>
      </c>
      <c r="E2095" s="2">
        <v>2.0</v>
      </c>
      <c r="F2095" s="2" t="s">
        <v>16</v>
      </c>
      <c r="G2095" s="2" t="s">
        <v>30</v>
      </c>
      <c r="H2095" s="2">
        <v>9.97</v>
      </c>
      <c r="I2095" s="2">
        <v>7.67</v>
      </c>
      <c r="J2095" s="2">
        <v>17.64</v>
      </c>
    </row>
    <row r="2096" ht="15.75" customHeight="1">
      <c r="A2096" s="2">
        <v>2095.0</v>
      </c>
      <c r="B2096" s="2">
        <v>2015.0</v>
      </c>
      <c r="C2096" s="2">
        <v>7.0</v>
      </c>
      <c r="D2096" s="2">
        <v>4.0</v>
      </c>
      <c r="E2096" s="2">
        <v>2.0</v>
      </c>
      <c r="F2096" s="2" t="s">
        <v>16</v>
      </c>
      <c r="G2096" s="2" t="s">
        <v>87</v>
      </c>
      <c r="H2096" s="2">
        <v>9.0</v>
      </c>
      <c r="I2096" s="2">
        <v>8.1</v>
      </c>
      <c r="J2096" s="2">
        <v>17.1</v>
      </c>
    </row>
    <row r="2097" ht="15.75" customHeight="1">
      <c r="A2097" s="2">
        <v>2096.0</v>
      </c>
      <c r="B2097" s="2">
        <v>2015.0</v>
      </c>
      <c r="C2097" s="2">
        <v>7.0</v>
      </c>
      <c r="D2097" s="2">
        <v>4.0</v>
      </c>
      <c r="E2097" s="2">
        <v>2.0</v>
      </c>
      <c r="F2097" s="2" t="s">
        <v>16</v>
      </c>
      <c r="G2097" s="2" t="s">
        <v>17</v>
      </c>
      <c r="H2097" s="2">
        <v>1.87</v>
      </c>
      <c r="I2097" s="2">
        <v>4.97</v>
      </c>
      <c r="J2097" s="2">
        <v>6.84</v>
      </c>
    </row>
    <row r="2098" ht="15.75" customHeight="1">
      <c r="A2098" s="2">
        <v>2097.0</v>
      </c>
      <c r="B2098" s="2">
        <v>2015.0</v>
      </c>
      <c r="C2098" s="2">
        <v>7.0</v>
      </c>
      <c r="D2098" s="2">
        <v>4.0</v>
      </c>
      <c r="E2098" s="2">
        <v>3.0</v>
      </c>
      <c r="F2098" s="2" t="s">
        <v>16</v>
      </c>
      <c r="G2098" s="2" t="s">
        <v>45</v>
      </c>
      <c r="H2098" s="2">
        <v>5.33</v>
      </c>
      <c r="I2098" s="2">
        <v>7.87</v>
      </c>
      <c r="J2098" s="2">
        <v>13.2</v>
      </c>
    </row>
    <row r="2099" ht="15.75" customHeight="1">
      <c r="A2099" s="2">
        <v>2098.0</v>
      </c>
      <c r="B2099" s="2">
        <v>2015.0</v>
      </c>
      <c r="C2099" s="2">
        <v>7.0</v>
      </c>
      <c r="D2099" s="2">
        <v>4.0</v>
      </c>
      <c r="E2099" s="2">
        <v>3.0</v>
      </c>
      <c r="F2099" s="2" t="s">
        <v>16</v>
      </c>
      <c r="G2099" s="2" t="s">
        <v>107</v>
      </c>
      <c r="H2099" s="2">
        <v>5.33</v>
      </c>
      <c r="I2099" s="2">
        <v>6.1</v>
      </c>
      <c r="J2099" s="2">
        <v>11.43</v>
      </c>
    </row>
    <row r="2100" ht="15.75" customHeight="1">
      <c r="A2100" s="2">
        <v>2099.0</v>
      </c>
      <c r="B2100" s="2">
        <v>2015.0</v>
      </c>
      <c r="C2100" s="2">
        <v>7.0</v>
      </c>
      <c r="D2100" s="2">
        <v>4.0</v>
      </c>
      <c r="E2100" s="2">
        <v>3.0</v>
      </c>
      <c r="F2100" s="2" t="s">
        <v>16</v>
      </c>
      <c r="G2100" s="2" t="s">
        <v>54</v>
      </c>
      <c r="H2100" s="2">
        <v>1.1</v>
      </c>
      <c r="I2100" s="2">
        <v>5.3</v>
      </c>
      <c r="J2100" s="2">
        <v>6.4</v>
      </c>
    </row>
    <row r="2101" ht="15.75" customHeight="1">
      <c r="A2101" s="2">
        <v>2100.0</v>
      </c>
      <c r="B2101" s="2">
        <v>2015.0</v>
      </c>
      <c r="C2101" s="2">
        <v>7.0</v>
      </c>
      <c r="D2101" s="2">
        <v>4.0</v>
      </c>
      <c r="E2101" s="2">
        <v>4.0</v>
      </c>
      <c r="F2101" s="2" t="s">
        <v>16</v>
      </c>
      <c r="G2101" s="2" t="s">
        <v>37</v>
      </c>
      <c r="H2101" s="2">
        <v>6.83</v>
      </c>
      <c r="I2101" s="2">
        <v>9.77</v>
      </c>
      <c r="J2101" s="2">
        <v>16.6</v>
      </c>
    </row>
    <row r="2102" ht="15.75" customHeight="1">
      <c r="A2102" s="2">
        <v>2101.0</v>
      </c>
      <c r="B2102" s="2">
        <v>2015.0</v>
      </c>
      <c r="C2102" s="2">
        <v>7.0</v>
      </c>
      <c r="D2102" s="2">
        <v>4.0</v>
      </c>
      <c r="E2102" s="2">
        <v>4.0</v>
      </c>
      <c r="F2102" s="2" t="s">
        <v>16</v>
      </c>
      <c r="G2102" s="2" t="s">
        <v>50</v>
      </c>
      <c r="H2102" s="2">
        <v>7.83</v>
      </c>
      <c r="I2102" s="2">
        <v>6.83</v>
      </c>
      <c r="J2102" s="2">
        <v>14.66</v>
      </c>
    </row>
    <row r="2103" ht="15.75" customHeight="1">
      <c r="A2103" s="2">
        <v>2102.0</v>
      </c>
      <c r="B2103" s="2">
        <v>2015.0</v>
      </c>
      <c r="C2103" s="2">
        <v>7.0</v>
      </c>
      <c r="D2103" s="2">
        <v>4.0</v>
      </c>
      <c r="E2103" s="2">
        <v>4.0</v>
      </c>
      <c r="F2103" s="2" t="s">
        <v>16</v>
      </c>
      <c r="G2103" s="2" t="s">
        <v>98</v>
      </c>
      <c r="H2103" s="2">
        <v>4.33</v>
      </c>
      <c r="I2103" s="2">
        <v>3.97</v>
      </c>
      <c r="J2103" s="2">
        <v>8.3</v>
      </c>
    </row>
    <row r="2104" ht="15.75" customHeight="1">
      <c r="A2104" s="2">
        <v>2103.0</v>
      </c>
      <c r="B2104" s="2">
        <v>2015.0</v>
      </c>
      <c r="C2104" s="2">
        <v>7.0</v>
      </c>
      <c r="D2104" s="2">
        <v>5.0</v>
      </c>
      <c r="E2104" s="2">
        <v>1.0</v>
      </c>
      <c r="F2104" s="2" t="s">
        <v>16</v>
      </c>
      <c r="G2104" s="2" t="s">
        <v>17</v>
      </c>
      <c r="H2104" s="2">
        <v>6.17</v>
      </c>
      <c r="I2104" s="2">
        <v>8.83</v>
      </c>
      <c r="J2104" s="2">
        <v>15.0</v>
      </c>
    </row>
    <row r="2105" ht="15.75" customHeight="1">
      <c r="A2105" s="2">
        <v>2104.0</v>
      </c>
      <c r="B2105" s="2">
        <v>2015.0</v>
      </c>
      <c r="C2105" s="2">
        <v>7.0</v>
      </c>
      <c r="D2105" s="2">
        <v>5.0</v>
      </c>
      <c r="E2105" s="2">
        <v>1.0</v>
      </c>
      <c r="F2105" s="2" t="s">
        <v>16</v>
      </c>
      <c r="G2105" s="2" t="s">
        <v>33</v>
      </c>
      <c r="H2105" s="2">
        <v>0.0</v>
      </c>
      <c r="I2105" s="2">
        <v>0.0</v>
      </c>
      <c r="J2105" s="2">
        <v>0.0</v>
      </c>
      <c r="K2105" s="2" t="s">
        <v>84</v>
      </c>
      <c r="L2105" s="2" t="s">
        <v>85</v>
      </c>
    </row>
    <row r="2106" ht="15.75" customHeight="1">
      <c r="A2106" s="2">
        <v>2105.0</v>
      </c>
      <c r="B2106" s="2">
        <v>2015.0</v>
      </c>
      <c r="C2106" s="2">
        <v>7.0</v>
      </c>
      <c r="D2106" s="2">
        <v>5.0</v>
      </c>
      <c r="E2106" s="2">
        <v>2.0</v>
      </c>
      <c r="F2106" s="2" t="s">
        <v>16</v>
      </c>
      <c r="G2106" s="2" t="s">
        <v>60</v>
      </c>
      <c r="H2106" s="2">
        <v>5.67</v>
      </c>
      <c r="I2106" s="2">
        <v>7.83</v>
      </c>
      <c r="J2106" s="2">
        <v>13.5</v>
      </c>
    </row>
    <row r="2107" ht="15.75" customHeight="1">
      <c r="A2107" s="2">
        <v>2106.0</v>
      </c>
      <c r="B2107" s="2">
        <v>2015.0</v>
      </c>
      <c r="C2107" s="2">
        <v>7.0</v>
      </c>
      <c r="D2107" s="2">
        <v>5.0</v>
      </c>
      <c r="E2107" s="2">
        <v>2.0</v>
      </c>
      <c r="F2107" s="2" t="s">
        <v>16</v>
      </c>
      <c r="G2107" s="2" t="s">
        <v>87</v>
      </c>
      <c r="H2107" s="2">
        <v>4.73</v>
      </c>
      <c r="I2107" s="2">
        <v>7.03</v>
      </c>
      <c r="J2107" s="2">
        <v>11.76</v>
      </c>
    </row>
    <row r="2108" ht="15.75" customHeight="1">
      <c r="A2108" s="2">
        <v>2107.0</v>
      </c>
      <c r="B2108" s="2">
        <v>2015.0</v>
      </c>
      <c r="C2108" s="2">
        <v>7.0</v>
      </c>
      <c r="D2108" s="2">
        <v>5.0</v>
      </c>
      <c r="E2108" s="2">
        <v>3.0</v>
      </c>
      <c r="F2108" s="2" t="s">
        <v>16</v>
      </c>
      <c r="G2108" s="2" t="s">
        <v>98</v>
      </c>
      <c r="H2108" s="2">
        <v>7.83</v>
      </c>
      <c r="I2108" s="2">
        <v>6.53</v>
      </c>
      <c r="J2108" s="2">
        <v>14.36</v>
      </c>
    </row>
    <row r="2109" ht="15.75" customHeight="1">
      <c r="A2109" s="2">
        <v>2108.0</v>
      </c>
      <c r="B2109" s="2">
        <v>2015.0</v>
      </c>
      <c r="C2109" s="2">
        <v>7.0</v>
      </c>
      <c r="D2109" s="2">
        <v>5.0</v>
      </c>
      <c r="E2109" s="2">
        <v>3.0</v>
      </c>
      <c r="F2109" s="2" t="s">
        <v>16</v>
      </c>
      <c r="G2109" s="2" t="s">
        <v>107</v>
      </c>
      <c r="H2109" s="2">
        <v>6.43</v>
      </c>
      <c r="I2109" s="2">
        <v>7.57</v>
      </c>
      <c r="J2109" s="2">
        <v>14.0</v>
      </c>
    </row>
    <row r="2110" ht="15.75" customHeight="1">
      <c r="A2110" s="2">
        <v>2109.0</v>
      </c>
      <c r="B2110" s="2">
        <v>2015.0</v>
      </c>
      <c r="C2110" s="2">
        <v>7.0</v>
      </c>
      <c r="D2110" s="2">
        <v>5.0</v>
      </c>
      <c r="E2110" s="2">
        <v>4.0</v>
      </c>
      <c r="F2110" s="2" t="s">
        <v>16</v>
      </c>
      <c r="G2110" s="2" t="s">
        <v>50</v>
      </c>
      <c r="H2110" s="2">
        <v>8.0</v>
      </c>
      <c r="I2110" s="2">
        <v>5.37</v>
      </c>
      <c r="J2110" s="2">
        <v>13.37</v>
      </c>
    </row>
    <row r="2111" ht="15.75" customHeight="1">
      <c r="A2111" s="2">
        <v>2110.0</v>
      </c>
      <c r="B2111" s="2">
        <v>2015.0</v>
      </c>
      <c r="C2111" s="2">
        <v>7.0</v>
      </c>
      <c r="D2111" s="2">
        <v>5.0</v>
      </c>
      <c r="E2111" s="2">
        <v>4.0</v>
      </c>
      <c r="F2111" s="2" t="s">
        <v>16</v>
      </c>
      <c r="G2111" s="2" t="s">
        <v>54</v>
      </c>
      <c r="H2111" s="2">
        <v>5.83</v>
      </c>
      <c r="I2111" s="2">
        <v>7.4</v>
      </c>
      <c r="J2111" s="2">
        <v>13.23</v>
      </c>
    </row>
    <row r="2112" ht="15.75" customHeight="1">
      <c r="A2112" s="2">
        <v>2111.0</v>
      </c>
      <c r="B2112" s="2">
        <v>2015.0</v>
      </c>
      <c r="C2112" s="2">
        <v>7.0</v>
      </c>
      <c r="D2112" s="2">
        <v>6.0</v>
      </c>
      <c r="E2112" s="2">
        <v>1.0</v>
      </c>
      <c r="F2112" s="2" t="s">
        <v>16</v>
      </c>
      <c r="G2112" s="2" t="s">
        <v>57</v>
      </c>
      <c r="H2112" s="2">
        <v>7.5</v>
      </c>
      <c r="I2112" s="2">
        <v>9.43</v>
      </c>
      <c r="J2112" s="2">
        <v>16.93</v>
      </c>
    </row>
    <row r="2113" ht="15.75" customHeight="1">
      <c r="A2113" s="2">
        <v>2112.0</v>
      </c>
      <c r="B2113" s="2">
        <v>2015.0</v>
      </c>
      <c r="C2113" s="2">
        <v>7.0</v>
      </c>
      <c r="D2113" s="2">
        <v>6.0</v>
      </c>
      <c r="E2113" s="2">
        <v>1.0</v>
      </c>
      <c r="F2113" s="2" t="s">
        <v>16</v>
      </c>
      <c r="G2113" s="2" t="s">
        <v>17</v>
      </c>
      <c r="H2113" s="2">
        <v>7.27</v>
      </c>
      <c r="I2113" s="2">
        <v>8.67</v>
      </c>
      <c r="J2113" s="2">
        <v>15.94</v>
      </c>
    </row>
    <row r="2114" ht="15.75" customHeight="1">
      <c r="A2114" s="2">
        <v>2113.0</v>
      </c>
      <c r="B2114" s="2">
        <v>2015.0</v>
      </c>
      <c r="C2114" s="2">
        <v>7.0</v>
      </c>
      <c r="D2114" s="2">
        <v>6.0</v>
      </c>
      <c r="E2114" s="2">
        <v>2.0</v>
      </c>
      <c r="F2114" s="2" t="s">
        <v>16</v>
      </c>
      <c r="G2114" s="2" t="s">
        <v>30</v>
      </c>
      <c r="H2114" s="2">
        <v>7.17</v>
      </c>
      <c r="I2114" s="2">
        <v>8.5</v>
      </c>
      <c r="J2114" s="2">
        <v>15.67</v>
      </c>
    </row>
    <row r="2115" ht="15.75" customHeight="1">
      <c r="A2115" s="2">
        <v>2114.0</v>
      </c>
      <c r="B2115" s="2">
        <v>2015.0</v>
      </c>
      <c r="C2115" s="2">
        <v>7.0</v>
      </c>
      <c r="D2115" s="2">
        <v>6.0</v>
      </c>
      <c r="E2115" s="2">
        <v>2.0</v>
      </c>
      <c r="F2115" s="2" t="s">
        <v>16</v>
      </c>
      <c r="G2115" s="2" t="s">
        <v>60</v>
      </c>
      <c r="H2115" s="2">
        <v>7.67</v>
      </c>
      <c r="I2115" s="2">
        <v>3.33</v>
      </c>
      <c r="J2115" s="2">
        <v>11.0</v>
      </c>
    </row>
    <row r="2116" ht="15.75" customHeight="1">
      <c r="A2116" s="2">
        <v>2115.0</v>
      </c>
      <c r="B2116" s="2">
        <v>2015.0</v>
      </c>
      <c r="C2116" s="2">
        <v>7.0</v>
      </c>
      <c r="D2116" s="2">
        <v>6.0</v>
      </c>
      <c r="E2116" s="2">
        <v>3.0</v>
      </c>
      <c r="F2116" s="2" t="s">
        <v>16</v>
      </c>
      <c r="G2116" s="2" t="s">
        <v>98</v>
      </c>
      <c r="H2116" s="2">
        <v>5.5</v>
      </c>
      <c r="I2116" s="2">
        <v>7.4</v>
      </c>
      <c r="J2116" s="2">
        <v>12.9</v>
      </c>
    </row>
    <row r="2117" ht="15.75" customHeight="1">
      <c r="A2117" s="2">
        <v>2116.0</v>
      </c>
      <c r="B2117" s="2">
        <v>2015.0</v>
      </c>
      <c r="C2117" s="2">
        <v>7.0</v>
      </c>
      <c r="D2117" s="2">
        <v>6.0</v>
      </c>
      <c r="E2117" s="2">
        <v>3.0</v>
      </c>
      <c r="F2117" s="2" t="s">
        <v>16</v>
      </c>
      <c r="G2117" s="2" t="s">
        <v>45</v>
      </c>
      <c r="H2117" s="2">
        <v>4.33</v>
      </c>
      <c r="I2117" s="2">
        <v>6.83</v>
      </c>
      <c r="J2117" s="2">
        <v>11.16</v>
      </c>
    </row>
    <row r="2118" ht="15.75" customHeight="1">
      <c r="A2118" s="2">
        <v>2117.0</v>
      </c>
      <c r="B2118" s="2">
        <v>2015.0</v>
      </c>
      <c r="C2118" s="2">
        <v>7.0</v>
      </c>
      <c r="D2118" s="2">
        <v>6.0</v>
      </c>
      <c r="E2118" s="2">
        <v>4.0</v>
      </c>
      <c r="F2118" s="2" t="s">
        <v>16</v>
      </c>
      <c r="G2118" s="2" t="s">
        <v>50</v>
      </c>
      <c r="H2118" s="2">
        <v>8.6</v>
      </c>
      <c r="I2118" s="2">
        <v>8.23</v>
      </c>
      <c r="J2118" s="2">
        <v>16.83</v>
      </c>
    </row>
    <row r="2119" ht="15.75" customHeight="1">
      <c r="A2119" s="2">
        <v>2118.0</v>
      </c>
      <c r="B2119" s="2">
        <v>2015.0</v>
      </c>
      <c r="C2119" s="2">
        <v>7.0</v>
      </c>
      <c r="D2119" s="2">
        <v>6.0</v>
      </c>
      <c r="E2119" s="2">
        <v>4.0</v>
      </c>
      <c r="F2119" s="2" t="s">
        <v>16</v>
      </c>
      <c r="G2119" s="2" t="s">
        <v>37</v>
      </c>
      <c r="H2119" s="2">
        <v>7.33</v>
      </c>
      <c r="I2119" s="2">
        <v>8.33</v>
      </c>
      <c r="J2119" s="2">
        <v>15.66</v>
      </c>
    </row>
    <row r="2120" ht="15.75" customHeight="1">
      <c r="A2120" s="2">
        <v>2119.0</v>
      </c>
      <c r="B2120" s="2">
        <v>2015.0</v>
      </c>
      <c r="C2120" s="2">
        <v>7.0</v>
      </c>
      <c r="D2120" s="2">
        <v>7.0</v>
      </c>
      <c r="E2120" s="2">
        <v>1.0</v>
      </c>
      <c r="F2120" s="2" t="s">
        <v>16</v>
      </c>
      <c r="G2120" s="2" t="s">
        <v>30</v>
      </c>
      <c r="H2120" s="2">
        <v>8.73</v>
      </c>
      <c r="I2120" s="2">
        <v>7.9</v>
      </c>
      <c r="J2120" s="2">
        <v>16.63</v>
      </c>
    </row>
    <row r="2121" ht="15.75" customHeight="1">
      <c r="A2121" s="2">
        <v>2120.0</v>
      </c>
      <c r="B2121" s="2">
        <v>2015.0</v>
      </c>
      <c r="C2121" s="2">
        <v>7.0</v>
      </c>
      <c r="D2121" s="2">
        <v>7.0</v>
      </c>
      <c r="E2121" s="2">
        <v>1.0</v>
      </c>
      <c r="F2121" s="2" t="s">
        <v>16</v>
      </c>
      <c r="G2121" s="2" t="s">
        <v>57</v>
      </c>
      <c r="H2121" s="2">
        <v>2.17</v>
      </c>
      <c r="I2121" s="2">
        <v>6.53</v>
      </c>
      <c r="J2121" s="2">
        <v>8.7</v>
      </c>
    </row>
    <row r="2122" ht="15.75" customHeight="1">
      <c r="A2122" s="2">
        <v>2121.0</v>
      </c>
      <c r="B2122" s="2">
        <v>2015.0</v>
      </c>
      <c r="C2122" s="2">
        <v>7.0</v>
      </c>
      <c r="D2122" s="2">
        <v>7.0</v>
      </c>
      <c r="E2122" s="2">
        <v>2.0</v>
      </c>
      <c r="F2122" s="2" t="s">
        <v>16</v>
      </c>
      <c r="G2122" s="2" t="s">
        <v>50</v>
      </c>
      <c r="H2122" s="2">
        <v>7.83</v>
      </c>
      <c r="I2122" s="2">
        <v>8.03</v>
      </c>
      <c r="J2122" s="2">
        <v>15.86</v>
      </c>
    </row>
    <row r="2123" ht="15.75" customHeight="1">
      <c r="A2123" s="2">
        <v>2122.0</v>
      </c>
      <c r="B2123" s="2">
        <v>2015.0</v>
      </c>
      <c r="C2123" s="2">
        <v>7.0</v>
      </c>
      <c r="D2123" s="2">
        <v>7.0</v>
      </c>
      <c r="E2123" s="2">
        <v>2.0</v>
      </c>
      <c r="F2123" s="2" t="s">
        <v>16</v>
      </c>
      <c r="G2123" s="2" t="s">
        <v>98</v>
      </c>
      <c r="H2123" s="2">
        <v>5.0</v>
      </c>
      <c r="I2123" s="2">
        <v>3.93</v>
      </c>
      <c r="J2123" s="2">
        <v>8.93</v>
      </c>
    </row>
    <row r="2124" ht="15.75" customHeight="1">
      <c r="A2124" s="2">
        <v>2123.0</v>
      </c>
      <c r="B2124" s="2">
        <v>2015.0</v>
      </c>
      <c r="C2124" s="2">
        <v>7.0</v>
      </c>
      <c r="D2124" s="2">
        <v>8.0</v>
      </c>
      <c r="E2124" s="2">
        <v>1.0</v>
      </c>
      <c r="F2124" s="2" t="s">
        <v>16</v>
      </c>
      <c r="G2124" s="2" t="s">
        <v>50</v>
      </c>
      <c r="H2124" s="2">
        <v>9.87</v>
      </c>
      <c r="I2124" s="2">
        <v>7.0</v>
      </c>
      <c r="J2124" s="2">
        <v>16.87</v>
      </c>
    </row>
    <row r="2125" ht="15.75" customHeight="1">
      <c r="A2125" s="2">
        <v>2124.0</v>
      </c>
      <c r="B2125" s="2">
        <v>2015.0</v>
      </c>
      <c r="C2125" s="2">
        <v>7.0</v>
      </c>
      <c r="D2125" s="2">
        <v>8.0</v>
      </c>
      <c r="E2125" s="2">
        <v>1.0</v>
      </c>
      <c r="F2125" s="2" t="s">
        <v>16</v>
      </c>
      <c r="G2125" s="2" t="s">
        <v>30</v>
      </c>
      <c r="H2125" s="2">
        <v>7.17</v>
      </c>
      <c r="I2125" s="2">
        <v>6.03</v>
      </c>
      <c r="J2125" s="2">
        <v>13.2</v>
      </c>
    </row>
    <row r="2126" ht="15.75" customHeight="1">
      <c r="A2126" s="2">
        <v>2125.0</v>
      </c>
      <c r="B2126" s="2">
        <v>2015.0</v>
      </c>
      <c r="C2126" s="2">
        <v>8.0</v>
      </c>
      <c r="D2126" s="2">
        <v>1.0</v>
      </c>
      <c r="E2126" s="2">
        <v>1.0</v>
      </c>
      <c r="F2126" s="2" t="s">
        <v>16</v>
      </c>
      <c r="G2126" s="2" t="s">
        <v>37</v>
      </c>
      <c r="H2126" s="2">
        <v>8.0</v>
      </c>
      <c r="I2126" s="2">
        <v>6.63</v>
      </c>
      <c r="J2126" s="2">
        <v>14.63</v>
      </c>
    </row>
    <row r="2127" ht="15.75" customHeight="1">
      <c r="A2127" s="2">
        <v>2126.0</v>
      </c>
      <c r="B2127" s="2">
        <v>2015.0</v>
      </c>
      <c r="C2127" s="2">
        <v>8.0</v>
      </c>
      <c r="D2127" s="2">
        <v>1.0</v>
      </c>
      <c r="E2127" s="2">
        <v>1.0</v>
      </c>
      <c r="F2127" s="2" t="s">
        <v>16</v>
      </c>
      <c r="G2127" s="2" t="s">
        <v>70</v>
      </c>
      <c r="H2127" s="2">
        <v>5.27</v>
      </c>
      <c r="I2127" s="2">
        <v>8.17</v>
      </c>
      <c r="J2127" s="2">
        <v>13.44</v>
      </c>
    </row>
    <row r="2128" ht="15.75" customHeight="1">
      <c r="A2128" s="2">
        <v>2127.0</v>
      </c>
      <c r="B2128" s="2">
        <v>2015.0</v>
      </c>
      <c r="C2128" s="2">
        <v>8.0</v>
      </c>
      <c r="D2128" s="2">
        <v>1.0</v>
      </c>
      <c r="E2128" s="2">
        <v>1.0</v>
      </c>
      <c r="F2128" s="2" t="s">
        <v>16</v>
      </c>
      <c r="G2128" s="2" t="s">
        <v>35</v>
      </c>
      <c r="H2128" s="2">
        <v>5.67</v>
      </c>
      <c r="I2128" s="2">
        <v>7.0</v>
      </c>
      <c r="J2128" s="2">
        <v>12.67</v>
      </c>
    </row>
    <row r="2129" ht="15.75" customHeight="1">
      <c r="A2129" s="2">
        <v>2128.0</v>
      </c>
      <c r="B2129" s="2">
        <v>2015.0</v>
      </c>
      <c r="C2129" s="2">
        <v>8.0</v>
      </c>
      <c r="D2129" s="2">
        <v>1.0</v>
      </c>
      <c r="E2129" s="2">
        <v>2.0</v>
      </c>
      <c r="F2129" s="2" t="s">
        <v>16</v>
      </c>
      <c r="G2129" s="2" t="s">
        <v>47</v>
      </c>
      <c r="H2129" s="2">
        <v>7.83</v>
      </c>
      <c r="I2129" s="2">
        <v>7.17</v>
      </c>
      <c r="J2129" s="2">
        <v>15.0</v>
      </c>
    </row>
    <row r="2130" ht="15.75" customHeight="1">
      <c r="A2130" s="2">
        <v>2129.0</v>
      </c>
      <c r="B2130" s="2">
        <v>2015.0</v>
      </c>
      <c r="C2130" s="2">
        <v>8.0</v>
      </c>
      <c r="D2130" s="2">
        <v>1.0</v>
      </c>
      <c r="E2130" s="2">
        <v>2.0</v>
      </c>
      <c r="F2130" s="2" t="s">
        <v>16</v>
      </c>
      <c r="G2130" s="2" t="s">
        <v>33</v>
      </c>
      <c r="H2130" s="2">
        <v>6.93</v>
      </c>
      <c r="I2130" s="2">
        <v>7.0</v>
      </c>
      <c r="J2130" s="2">
        <v>13.93</v>
      </c>
    </row>
    <row r="2131" ht="15.75" customHeight="1">
      <c r="A2131" s="2">
        <v>2130.0</v>
      </c>
      <c r="B2131" s="2">
        <v>2015.0</v>
      </c>
      <c r="C2131" s="2">
        <v>8.0</v>
      </c>
      <c r="D2131" s="2">
        <v>1.0</v>
      </c>
      <c r="E2131" s="2">
        <v>2.0</v>
      </c>
      <c r="F2131" s="2" t="s">
        <v>16</v>
      </c>
      <c r="G2131" s="2" t="s">
        <v>91</v>
      </c>
      <c r="H2131" s="2">
        <v>5.17</v>
      </c>
      <c r="I2131" s="2">
        <v>7.6</v>
      </c>
      <c r="J2131" s="2">
        <v>12.77</v>
      </c>
    </row>
    <row r="2132" ht="15.75" customHeight="1">
      <c r="A2132" s="2">
        <v>2131.0</v>
      </c>
      <c r="B2132" s="2">
        <v>2015.0</v>
      </c>
      <c r="C2132" s="2">
        <v>8.0</v>
      </c>
      <c r="D2132" s="2">
        <v>1.0</v>
      </c>
      <c r="E2132" s="2">
        <v>3.0</v>
      </c>
      <c r="F2132" s="2" t="s">
        <v>16</v>
      </c>
      <c r="G2132" s="2" t="s">
        <v>31</v>
      </c>
      <c r="H2132" s="2">
        <v>7.5</v>
      </c>
      <c r="I2132" s="2">
        <v>8.1</v>
      </c>
      <c r="J2132" s="2">
        <v>15.6</v>
      </c>
    </row>
    <row r="2133" ht="15.75" customHeight="1">
      <c r="A2133" s="2">
        <v>2132.0</v>
      </c>
      <c r="B2133" s="2">
        <v>2015.0</v>
      </c>
      <c r="C2133" s="2">
        <v>8.0</v>
      </c>
      <c r="D2133" s="2">
        <v>1.0</v>
      </c>
      <c r="E2133" s="2">
        <v>3.0</v>
      </c>
      <c r="F2133" s="2" t="s">
        <v>16</v>
      </c>
      <c r="G2133" s="2" t="s">
        <v>38</v>
      </c>
      <c r="H2133" s="2">
        <v>6.0</v>
      </c>
      <c r="I2133" s="2">
        <v>4.87</v>
      </c>
      <c r="J2133" s="2">
        <v>10.87</v>
      </c>
    </row>
    <row r="2134" ht="15.75" customHeight="1">
      <c r="A2134" s="2">
        <v>2133.0</v>
      </c>
      <c r="B2134" s="2">
        <v>2015.0</v>
      </c>
      <c r="C2134" s="2">
        <v>8.0</v>
      </c>
      <c r="D2134" s="2">
        <v>1.0</v>
      </c>
      <c r="E2134" s="2">
        <v>3.0</v>
      </c>
      <c r="F2134" s="2" t="s">
        <v>16</v>
      </c>
      <c r="G2134" s="2" t="s">
        <v>107</v>
      </c>
      <c r="H2134" s="2">
        <v>3.5</v>
      </c>
      <c r="I2134" s="2">
        <v>4.5</v>
      </c>
      <c r="J2134" s="2">
        <v>8.0</v>
      </c>
    </row>
    <row r="2135" ht="15.75" customHeight="1">
      <c r="A2135" s="2">
        <v>2134.0</v>
      </c>
      <c r="B2135" s="2">
        <v>2015.0</v>
      </c>
      <c r="C2135" s="2">
        <v>8.0</v>
      </c>
      <c r="D2135" s="2">
        <v>1.0</v>
      </c>
      <c r="E2135" s="2">
        <v>4.0</v>
      </c>
      <c r="F2135" s="2" t="s">
        <v>16</v>
      </c>
      <c r="G2135" s="2" t="s">
        <v>57</v>
      </c>
      <c r="H2135" s="2">
        <v>7.33</v>
      </c>
      <c r="I2135" s="2">
        <v>8.67</v>
      </c>
      <c r="J2135" s="2">
        <v>16.0</v>
      </c>
    </row>
    <row r="2136" ht="15.75" customHeight="1">
      <c r="A2136" s="2">
        <v>2135.0</v>
      </c>
      <c r="B2136" s="2">
        <v>2015.0</v>
      </c>
      <c r="C2136" s="2">
        <v>8.0</v>
      </c>
      <c r="D2136" s="2">
        <v>1.0</v>
      </c>
      <c r="E2136" s="2">
        <v>4.0</v>
      </c>
      <c r="F2136" s="2" t="s">
        <v>16</v>
      </c>
      <c r="G2136" s="2" t="s">
        <v>25</v>
      </c>
      <c r="H2136" s="2">
        <v>7.27</v>
      </c>
      <c r="I2136" s="2">
        <v>7.47</v>
      </c>
      <c r="J2136" s="2">
        <v>14.74</v>
      </c>
    </row>
    <row r="2137" ht="15.75" customHeight="1">
      <c r="A2137" s="2">
        <v>2136.0</v>
      </c>
      <c r="B2137" s="2">
        <v>2015.0</v>
      </c>
      <c r="C2137" s="2">
        <v>8.0</v>
      </c>
      <c r="D2137" s="2">
        <v>1.0</v>
      </c>
      <c r="E2137" s="2">
        <v>4.0</v>
      </c>
      <c r="F2137" s="2" t="s">
        <v>16</v>
      </c>
      <c r="G2137" s="2" t="s">
        <v>111</v>
      </c>
      <c r="H2137" s="2">
        <v>7.6</v>
      </c>
      <c r="I2137" s="2">
        <v>6.4</v>
      </c>
      <c r="J2137" s="2">
        <v>14.0</v>
      </c>
    </row>
    <row r="2138" ht="15.75" customHeight="1">
      <c r="A2138" s="2">
        <v>2137.0</v>
      </c>
      <c r="B2138" s="2">
        <v>2015.0</v>
      </c>
      <c r="C2138" s="2">
        <v>8.0</v>
      </c>
      <c r="D2138" s="2">
        <v>1.0</v>
      </c>
      <c r="E2138" s="2">
        <v>5.0</v>
      </c>
      <c r="F2138" s="2" t="s">
        <v>16</v>
      </c>
      <c r="G2138" s="2" t="s">
        <v>41</v>
      </c>
      <c r="H2138" s="2">
        <v>8.67</v>
      </c>
      <c r="I2138" s="2">
        <v>8.63</v>
      </c>
      <c r="J2138" s="2">
        <v>17.3</v>
      </c>
    </row>
    <row r="2139" ht="15.75" customHeight="1">
      <c r="A2139" s="2">
        <v>2138.0</v>
      </c>
      <c r="B2139" s="2">
        <v>2015.0</v>
      </c>
      <c r="C2139" s="2">
        <v>8.0</v>
      </c>
      <c r="D2139" s="2">
        <v>1.0</v>
      </c>
      <c r="E2139" s="2">
        <v>5.0</v>
      </c>
      <c r="F2139" s="2" t="s">
        <v>16</v>
      </c>
      <c r="G2139" s="2" t="s">
        <v>116</v>
      </c>
      <c r="H2139" s="2">
        <v>7.33</v>
      </c>
      <c r="I2139" s="2">
        <v>7.13</v>
      </c>
      <c r="J2139" s="2">
        <v>14.46</v>
      </c>
    </row>
    <row r="2140" ht="15.75" customHeight="1">
      <c r="A2140" s="2">
        <v>2139.0</v>
      </c>
      <c r="B2140" s="2">
        <v>2015.0</v>
      </c>
      <c r="C2140" s="2">
        <v>8.0</v>
      </c>
      <c r="D2140" s="2">
        <v>1.0</v>
      </c>
      <c r="E2140" s="2">
        <v>5.0</v>
      </c>
      <c r="F2140" s="2" t="s">
        <v>16</v>
      </c>
      <c r="G2140" s="2" t="s">
        <v>29</v>
      </c>
      <c r="H2140" s="2">
        <v>5.5</v>
      </c>
      <c r="I2140" s="2">
        <v>5.17</v>
      </c>
      <c r="J2140" s="2">
        <v>10.67</v>
      </c>
    </row>
    <row r="2141" ht="15.75" customHeight="1">
      <c r="A2141" s="2">
        <v>2140.0</v>
      </c>
      <c r="B2141" s="2">
        <v>2015.0</v>
      </c>
      <c r="C2141" s="2">
        <v>8.0</v>
      </c>
      <c r="D2141" s="2">
        <v>1.0</v>
      </c>
      <c r="E2141" s="2">
        <v>6.0</v>
      </c>
      <c r="F2141" s="2" t="s">
        <v>16</v>
      </c>
      <c r="G2141" s="2" t="s">
        <v>42</v>
      </c>
      <c r="H2141" s="2">
        <v>7.67</v>
      </c>
      <c r="I2141" s="2">
        <v>6.7</v>
      </c>
      <c r="J2141" s="2">
        <v>14.37</v>
      </c>
    </row>
    <row r="2142" ht="15.75" customHeight="1">
      <c r="A2142" s="2">
        <v>2141.0</v>
      </c>
      <c r="B2142" s="2">
        <v>2015.0</v>
      </c>
      <c r="C2142" s="2">
        <v>8.0</v>
      </c>
      <c r="D2142" s="2">
        <v>1.0</v>
      </c>
      <c r="E2142" s="2">
        <v>6.0</v>
      </c>
      <c r="F2142" s="2" t="s">
        <v>16</v>
      </c>
      <c r="G2142" s="2" t="s">
        <v>27</v>
      </c>
      <c r="H2142" s="2">
        <v>7.33</v>
      </c>
      <c r="I2142" s="2">
        <v>6.3</v>
      </c>
      <c r="J2142" s="2">
        <v>13.63</v>
      </c>
    </row>
    <row r="2143" ht="15.75" customHeight="1">
      <c r="A2143" s="2">
        <v>2142.0</v>
      </c>
      <c r="B2143" s="2">
        <v>2015.0</v>
      </c>
      <c r="C2143" s="2">
        <v>8.0</v>
      </c>
      <c r="D2143" s="2">
        <v>1.0</v>
      </c>
      <c r="E2143" s="2">
        <v>6.0</v>
      </c>
      <c r="F2143" s="2" t="s">
        <v>16</v>
      </c>
      <c r="G2143" s="2" t="s">
        <v>117</v>
      </c>
      <c r="H2143" s="2">
        <v>7.17</v>
      </c>
      <c r="I2143" s="2">
        <v>5.57</v>
      </c>
      <c r="J2143" s="2">
        <v>12.74</v>
      </c>
    </row>
    <row r="2144" ht="15.75" customHeight="1">
      <c r="A2144" s="2">
        <v>2143.0</v>
      </c>
      <c r="B2144" s="2">
        <v>2015.0</v>
      </c>
      <c r="C2144" s="2">
        <v>8.0</v>
      </c>
      <c r="D2144" s="2">
        <v>1.0</v>
      </c>
      <c r="E2144" s="2">
        <v>7.0</v>
      </c>
      <c r="F2144" s="2" t="s">
        <v>16</v>
      </c>
      <c r="G2144" s="2" t="s">
        <v>50</v>
      </c>
      <c r="H2144" s="2">
        <v>8.17</v>
      </c>
      <c r="I2144" s="2">
        <v>6.1</v>
      </c>
      <c r="J2144" s="2">
        <v>14.27</v>
      </c>
    </row>
    <row r="2145" ht="15.75" customHeight="1">
      <c r="A2145" s="2">
        <v>2144.0</v>
      </c>
      <c r="B2145" s="2">
        <v>2015.0</v>
      </c>
      <c r="C2145" s="2">
        <v>8.0</v>
      </c>
      <c r="D2145" s="2">
        <v>1.0</v>
      </c>
      <c r="E2145" s="2">
        <v>7.0</v>
      </c>
      <c r="F2145" s="2" t="s">
        <v>16</v>
      </c>
      <c r="G2145" s="2" t="s">
        <v>39</v>
      </c>
      <c r="H2145" s="2">
        <v>6.83</v>
      </c>
      <c r="I2145" s="2">
        <v>6.13</v>
      </c>
      <c r="J2145" s="2">
        <v>12.96</v>
      </c>
    </row>
    <row r="2146" ht="15.75" customHeight="1">
      <c r="A2146" s="2">
        <v>2145.0</v>
      </c>
      <c r="B2146" s="2">
        <v>2015.0</v>
      </c>
      <c r="C2146" s="2">
        <v>8.0</v>
      </c>
      <c r="D2146" s="2">
        <v>1.0</v>
      </c>
      <c r="E2146" s="2">
        <v>7.0</v>
      </c>
      <c r="F2146" s="2" t="s">
        <v>16</v>
      </c>
      <c r="G2146" s="2" t="s">
        <v>99</v>
      </c>
      <c r="H2146" s="2">
        <v>4.5</v>
      </c>
      <c r="I2146" s="2">
        <v>6.83</v>
      </c>
      <c r="J2146" s="2">
        <v>11.33</v>
      </c>
    </row>
    <row r="2147" ht="15.75" customHeight="1">
      <c r="A2147" s="2">
        <v>2146.0</v>
      </c>
      <c r="B2147" s="2">
        <v>2015.0</v>
      </c>
      <c r="C2147" s="2">
        <v>8.0</v>
      </c>
      <c r="D2147" s="2">
        <v>1.0</v>
      </c>
      <c r="E2147" s="2">
        <v>8.0</v>
      </c>
      <c r="F2147" s="2" t="s">
        <v>16</v>
      </c>
      <c r="G2147" s="2" t="s">
        <v>32</v>
      </c>
      <c r="H2147" s="2">
        <v>8.0</v>
      </c>
      <c r="I2147" s="2">
        <v>7.87</v>
      </c>
      <c r="J2147" s="2">
        <v>15.87</v>
      </c>
    </row>
    <row r="2148" ht="15.75" customHeight="1">
      <c r="A2148" s="2">
        <v>2147.0</v>
      </c>
      <c r="B2148" s="2">
        <v>2015.0</v>
      </c>
      <c r="C2148" s="2">
        <v>8.0</v>
      </c>
      <c r="D2148" s="2">
        <v>1.0</v>
      </c>
      <c r="E2148" s="2">
        <v>8.0</v>
      </c>
      <c r="F2148" s="2" t="s">
        <v>16</v>
      </c>
      <c r="G2148" s="2" t="s">
        <v>45</v>
      </c>
      <c r="H2148" s="2">
        <v>6.27</v>
      </c>
      <c r="I2148" s="2">
        <v>8.53</v>
      </c>
      <c r="J2148" s="2">
        <v>14.8</v>
      </c>
    </row>
    <row r="2149" ht="15.75" customHeight="1">
      <c r="A2149" s="2">
        <v>2148.0</v>
      </c>
      <c r="B2149" s="2">
        <v>2015.0</v>
      </c>
      <c r="C2149" s="2">
        <v>8.0</v>
      </c>
      <c r="D2149" s="2">
        <v>1.0</v>
      </c>
      <c r="E2149" s="2">
        <v>8.0</v>
      </c>
      <c r="F2149" s="2" t="s">
        <v>16</v>
      </c>
      <c r="G2149" s="2" t="s">
        <v>34</v>
      </c>
      <c r="H2149" s="2">
        <v>5.77</v>
      </c>
      <c r="I2149" s="2">
        <v>7.27</v>
      </c>
      <c r="J2149" s="2">
        <v>13.04</v>
      </c>
    </row>
    <row r="2150" ht="15.75" customHeight="1">
      <c r="A2150" s="2">
        <v>2149.0</v>
      </c>
      <c r="B2150" s="2">
        <v>2015.0</v>
      </c>
      <c r="C2150" s="2">
        <v>8.0</v>
      </c>
      <c r="D2150" s="2">
        <v>1.0</v>
      </c>
      <c r="E2150" s="2">
        <v>9.0</v>
      </c>
      <c r="F2150" s="2" t="s">
        <v>16</v>
      </c>
      <c r="G2150" s="2" t="s">
        <v>17</v>
      </c>
      <c r="H2150" s="2">
        <v>8.0</v>
      </c>
      <c r="I2150" s="2">
        <v>7.9</v>
      </c>
      <c r="J2150" s="2">
        <v>15.9</v>
      </c>
    </row>
    <row r="2151" ht="15.75" customHeight="1">
      <c r="A2151" s="2">
        <v>2150.0</v>
      </c>
      <c r="B2151" s="2">
        <v>2015.0</v>
      </c>
      <c r="C2151" s="2">
        <v>8.0</v>
      </c>
      <c r="D2151" s="2">
        <v>1.0</v>
      </c>
      <c r="E2151" s="2">
        <v>9.0</v>
      </c>
      <c r="F2151" s="2" t="s">
        <v>16</v>
      </c>
      <c r="G2151" s="2" t="s">
        <v>26</v>
      </c>
      <c r="H2151" s="2">
        <v>4.7</v>
      </c>
      <c r="I2151" s="2">
        <v>7.5</v>
      </c>
      <c r="J2151" s="2">
        <v>12.2</v>
      </c>
    </row>
    <row r="2152" ht="15.75" customHeight="1">
      <c r="A2152" s="2">
        <v>2151.0</v>
      </c>
      <c r="B2152" s="2">
        <v>2015.0</v>
      </c>
      <c r="C2152" s="2">
        <v>8.0</v>
      </c>
      <c r="D2152" s="2">
        <v>1.0</v>
      </c>
      <c r="E2152" s="2">
        <v>9.0</v>
      </c>
      <c r="F2152" s="2" t="s">
        <v>16</v>
      </c>
      <c r="G2152" s="2" t="s">
        <v>96</v>
      </c>
      <c r="H2152" s="2">
        <v>4.33</v>
      </c>
      <c r="I2152" s="2">
        <v>7.33</v>
      </c>
      <c r="J2152" s="2">
        <v>11.66</v>
      </c>
    </row>
    <row r="2153" ht="15.75" customHeight="1">
      <c r="A2153" s="2">
        <v>2152.0</v>
      </c>
      <c r="B2153" s="2">
        <v>2015.0</v>
      </c>
      <c r="C2153" s="2">
        <v>8.0</v>
      </c>
      <c r="D2153" s="2">
        <v>1.0</v>
      </c>
      <c r="E2153" s="2">
        <v>10.0</v>
      </c>
      <c r="F2153" s="2" t="s">
        <v>16</v>
      </c>
      <c r="G2153" s="2" t="s">
        <v>97</v>
      </c>
      <c r="H2153" s="2">
        <v>8.9</v>
      </c>
      <c r="I2153" s="2">
        <v>10.0</v>
      </c>
      <c r="J2153" s="2">
        <v>18.9</v>
      </c>
    </row>
    <row r="2154" ht="15.75" customHeight="1">
      <c r="A2154" s="2">
        <v>2153.0</v>
      </c>
      <c r="B2154" s="2">
        <v>2015.0</v>
      </c>
      <c r="C2154" s="2">
        <v>8.0</v>
      </c>
      <c r="D2154" s="2">
        <v>1.0</v>
      </c>
      <c r="E2154" s="2">
        <v>10.0</v>
      </c>
      <c r="F2154" s="2" t="s">
        <v>16</v>
      </c>
      <c r="G2154" s="2" t="s">
        <v>30</v>
      </c>
      <c r="H2154" s="2">
        <v>9.0</v>
      </c>
      <c r="I2154" s="2">
        <v>8.5</v>
      </c>
      <c r="J2154" s="2">
        <v>17.5</v>
      </c>
    </row>
    <row r="2155" ht="15.75" customHeight="1">
      <c r="A2155" s="2">
        <v>2154.0</v>
      </c>
      <c r="B2155" s="2">
        <v>2015.0</v>
      </c>
      <c r="C2155" s="2">
        <v>8.0</v>
      </c>
      <c r="D2155" s="2">
        <v>1.0</v>
      </c>
      <c r="E2155" s="2">
        <v>10.0</v>
      </c>
      <c r="F2155" s="2" t="s">
        <v>16</v>
      </c>
      <c r="G2155" s="2" t="s">
        <v>59</v>
      </c>
      <c r="H2155" s="2">
        <v>8.87</v>
      </c>
      <c r="I2155" s="2">
        <v>7.33</v>
      </c>
      <c r="J2155" s="2">
        <v>16.2</v>
      </c>
    </row>
    <row r="2156" ht="15.75" customHeight="1">
      <c r="A2156" s="2">
        <v>2155.0</v>
      </c>
      <c r="B2156" s="2">
        <v>2015.0</v>
      </c>
      <c r="C2156" s="2">
        <v>8.0</v>
      </c>
      <c r="D2156" s="2">
        <v>1.0</v>
      </c>
      <c r="E2156" s="2">
        <v>11.0</v>
      </c>
      <c r="F2156" s="2" t="s">
        <v>16</v>
      </c>
      <c r="G2156" s="2" t="s">
        <v>60</v>
      </c>
      <c r="H2156" s="2">
        <v>8.6</v>
      </c>
      <c r="I2156" s="2">
        <v>7.5</v>
      </c>
      <c r="J2156" s="2">
        <v>16.1</v>
      </c>
    </row>
    <row r="2157" ht="15.75" customHeight="1">
      <c r="A2157" s="2">
        <v>2156.0</v>
      </c>
      <c r="B2157" s="2">
        <v>2015.0</v>
      </c>
      <c r="C2157" s="2">
        <v>8.0</v>
      </c>
      <c r="D2157" s="2">
        <v>1.0</v>
      </c>
      <c r="E2157" s="2">
        <v>11.0</v>
      </c>
      <c r="F2157" s="2" t="s">
        <v>16</v>
      </c>
      <c r="G2157" s="2" t="s">
        <v>56</v>
      </c>
      <c r="H2157" s="2">
        <v>7.33</v>
      </c>
      <c r="I2157" s="2">
        <v>8.17</v>
      </c>
      <c r="J2157" s="2">
        <v>15.5</v>
      </c>
    </row>
    <row r="2158" ht="15.75" customHeight="1">
      <c r="A2158" s="2">
        <v>2157.0</v>
      </c>
      <c r="B2158" s="2">
        <v>2015.0</v>
      </c>
      <c r="C2158" s="2">
        <v>8.0</v>
      </c>
      <c r="D2158" s="2">
        <v>1.0</v>
      </c>
      <c r="E2158" s="2">
        <v>11.0</v>
      </c>
      <c r="F2158" s="2" t="s">
        <v>16</v>
      </c>
      <c r="G2158" s="2" t="s">
        <v>98</v>
      </c>
      <c r="H2158" s="2">
        <v>8.17</v>
      </c>
      <c r="I2158" s="2">
        <v>4.53</v>
      </c>
      <c r="J2158" s="2">
        <v>12.7</v>
      </c>
    </row>
    <row r="2159" ht="15.75" customHeight="1">
      <c r="A2159" s="2">
        <v>2158.0</v>
      </c>
      <c r="B2159" s="2">
        <v>2015.0</v>
      </c>
      <c r="C2159" s="2">
        <v>8.0</v>
      </c>
      <c r="D2159" s="2">
        <v>1.0</v>
      </c>
      <c r="E2159" s="2">
        <v>12.0</v>
      </c>
      <c r="F2159" s="2" t="s">
        <v>16</v>
      </c>
      <c r="G2159" s="2" t="s">
        <v>62</v>
      </c>
      <c r="H2159" s="2">
        <v>8.97</v>
      </c>
      <c r="I2159" s="2">
        <v>7.97</v>
      </c>
      <c r="J2159" s="2">
        <v>16.94</v>
      </c>
    </row>
    <row r="2160" ht="15.75" customHeight="1">
      <c r="A2160" s="2">
        <v>2159.0</v>
      </c>
      <c r="B2160" s="2">
        <v>2015.0</v>
      </c>
      <c r="C2160" s="2">
        <v>8.0</v>
      </c>
      <c r="D2160" s="2">
        <v>1.0</v>
      </c>
      <c r="E2160" s="2">
        <v>12.0</v>
      </c>
      <c r="F2160" s="2" t="s">
        <v>16</v>
      </c>
      <c r="G2160" s="2" t="s">
        <v>55</v>
      </c>
      <c r="H2160" s="2">
        <v>8.0</v>
      </c>
      <c r="I2160" s="2">
        <v>8.43</v>
      </c>
      <c r="J2160" s="2">
        <v>16.43</v>
      </c>
    </row>
    <row r="2161" ht="15.75" customHeight="1">
      <c r="A2161" s="2">
        <v>2160.0</v>
      </c>
      <c r="B2161" s="2">
        <v>2015.0</v>
      </c>
      <c r="C2161" s="2">
        <v>8.0</v>
      </c>
      <c r="D2161" s="2">
        <v>1.0</v>
      </c>
      <c r="E2161" s="2">
        <v>12.0</v>
      </c>
      <c r="F2161" s="2" t="s">
        <v>16</v>
      </c>
      <c r="G2161" s="2" t="s">
        <v>54</v>
      </c>
      <c r="H2161" s="2">
        <v>7.33</v>
      </c>
      <c r="I2161" s="2">
        <v>7.4</v>
      </c>
      <c r="J2161" s="2">
        <v>14.73</v>
      </c>
    </row>
    <row r="2162" ht="15.75" customHeight="1">
      <c r="A2162" s="2">
        <v>2161.0</v>
      </c>
      <c r="B2162" s="2">
        <v>2015.0</v>
      </c>
      <c r="C2162" s="2">
        <v>8.0</v>
      </c>
      <c r="D2162" s="2">
        <v>2.0</v>
      </c>
      <c r="E2162" s="2">
        <v>1.0</v>
      </c>
      <c r="F2162" s="2" t="s">
        <v>16</v>
      </c>
      <c r="G2162" s="2" t="s">
        <v>33</v>
      </c>
      <c r="H2162" s="2">
        <v>8.0</v>
      </c>
      <c r="I2162" s="2">
        <v>8.5</v>
      </c>
      <c r="J2162" s="2">
        <v>16.5</v>
      </c>
    </row>
    <row r="2163" ht="15.75" customHeight="1">
      <c r="A2163" s="2">
        <v>2162.0</v>
      </c>
      <c r="B2163" s="2">
        <v>2015.0</v>
      </c>
      <c r="C2163" s="2">
        <v>8.0</v>
      </c>
      <c r="D2163" s="2">
        <v>2.0</v>
      </c>
      <c r="E2163" s="2">
        <v>1.0</v>
      </c>
      <c r="F2163" s="2" t="s">
        <v>16</v>
      </c>
      <c r="G2163" s="2" t="s">
        <v>117</v>
      </c>
      <c r="H2163" s="2">
        <v>7.33</v>
      </c>
      <c r="I2163" s="2">
        <v>9.1</v>
      </c>
      <c r="J2163" s="2">
        <v>16.43</v>
      </c>
    </row>
    <row r="2164" ht="15.75" customHeight="1">
      <c r="A2164" s="2">
        <v>2163.0</v>
      </c>
      <c r="B2164" s="2">
        <v>2015.0</v>
      </c>
      <c r="C2164" s="2">
        <v>8.0</v>
      </c>
      <c r="D2164" s="2">
        <v>2.0</v>
      </c>
      <c r="E2164" s="2">
        <v>2.0</v>
      </c>
      <c r="F2164" s="2" t="s">
        <v>16</v>
      </c>
      <c r="G2164" s="2" t="s">
        <v>45</v>
      </c>
      <c r="H2164" s="2">
        <v>6.17</v>
      </c>
      <c r="I2164" s="2">
        <v>7.33</v>
      </c>
      <c r="J2164" s="2">
        <v>13.5</v>
      </c>
    </row>
    <row r="2165" ht="15.75" customHeight="1">
      <c r="A2165" s="2">
        <v>2164.0</v>
      </c>
      <c r="B2165" s="2">
        <v>2015.0</v>
      </c>
      <c r="C2165" s="2">
        <v>8.0</v>
      </c>
      <c r="D2165" s="2">
        <v>2.0</v>
      </c>
      <c r="E2165" s="2">
        <v>2.0</v>
      </c>
      <c r="F2165" s="2" t="s">
        <v>16</v>
      </c>
      <c r="G2165" s="2" t="s">
        <v>116</v>
      </c>
      <c r="H2165" s="2">
        <v>6.1</v>
      </c>
      <c r="I2165" s="2">
        <v>6.67</v>
      </c>
      <c r="J2165" s="2">
        <v>12.77</v>
      </c>
    </row>
    <row r="2166" ht="15.75" customHeight="1">
      <c r="A2166" s="2">
        <v>2165.0</v>
      </c>
      <c r="B2166" s="2">
        <v>2015.0</v>
      </c>
      <c r="C2166" s="2">
        <v>8.0</v>
      </c>
      <c r="D2166" s="2">
        <v>2.0</v>
      </c>
      <c r="E2166" s="2">
        <v>3.0</v>
      </c>
      <c r="F2166" s="2" t="s">
        <v>16</v>
      </c>
      <c r="G2166" s="2" t="s">
        <v>30</v>
      </c>
      <c r="H2166" s="2">
        <v>8.5</v>
      </c>
      <c r="I2166" s="2">
        <v>9.0</v>
      </c>
      <c r="J2166" s="2">
        <v>17.5</v>
      </c>
    </row>
    <row r="2167" ht="15.75" customHeight="1">
      <c r="A2167" s="2">
        <v>2166.0</v>
      </c>
      <c r="B2167" s="2">
        <v>2015.0</v>
      </c>
      <c r="C2167" s="2">
        <v>8.0</v>
      </c>
      <c r="D2167" s="2">
        <v>2.0</v>
      </c>
      <c r="E2167" s="2">
        <v>3.0</v>
      </c>
      <c r="F2167" s="2" t="s">
        <v>16</v>
      </c>
      <c r="G2167" s="2" t="s">
        <v>111</v>
      </c>
      <c r="H2167" s="2">
        <v>6.0</v>
      </c>
      <c r="I2167" s="2">
        <v>3.0</v>
      </c>
      <c r="J2167" s="2">
        <v>9.0</v>
      </c>
    </row>
    <row r="2168" ht="15.75" customHeight="1">
      <c r="A2168" s="2">
        <v>2167.0</v>
      </c>
      <c r="B2168" s="2">
        <v>2015.0</v>
      </c>
      <c r="C2168" s="2">
        <v>8.0</v>
      </c>
      <c r="D2168" s="2">
        <v>2.0</v>
      </c>
      <c r="E2168" s="2">
        <v>4.0</v>
      </c>
      <c r="F2168" s="2" t="s">
        <v>16</v>
      </c>
      <c r="G2168" s="2" t="s">
        <v>56</v>
      </c>
      <c r="H2168" s="2">
        <v>7.17</v>
      </c>
      <c r="I2168" s="2">
        <v>9.43</v>
      </c>
      <c r="J2168" s="2">
        <v>16.6</v>
      </c>
    </row>
    <row r="2169" ht="15.75" customHeight="1">
      <c r="A2169" s="2">
        <v>2168.0</v>
      </c>
      <c r="B2169" s="2">
        <v>2015.0</v>
      </c>
      <c r="C2169" s="2">
        <v>8.0</v>
      </c>
      <c r="D2169" s="2">
        <v>2.0</v>
      </c>
      <c r="E2169" s="2">
        <v>4.0</v>
      </c>
      <c r="F2169" s="2" t="s">
        <v>16</v>
      </c>
      <c r="G2169" s="2" t="s">
        <v>107</v>
      </c>
      <c r="H2169" s="2">
        <v>7.13</v>
      </c>
      <c r="I2169" s="2">
        <v>6.53</v>
      </c>
      <c r="J2169" s="2">
        <v>13.66</v>
      </c>
    </row>
    <row r="2170" ht="15.75" customHeight="1">
      <c r="A2170" s="2">
        <v>2169.0</v>
      </c>
      <c r="B2170" s="2">
        <v>2015.0</v>
      </c>
      <c r="C2170" s="2">
        <v>8.0</v>
      </c>
      <c r="D2170" s="2">
        <v>2.0</v>
      </c>
      <c r="E2170" s="2">
        <v>5.0</v>
      </c>
      <c r="F2170" s="2" t="s">
        <v>16</v>
      </c>
      <c r="G2170" s="2" t="s">
        <v>54</v>
      </c>
      <c r="H2170" s="2">
        <v>9.23</v>
      </c>
      <c r="I2170" s="2">
        <v>7.5</v>
      </c>
      <c r="J2170" s="2">
        <v>16.73</v>
      </c>
    </row>
    <row r="2171" ht="15.75" customHeight="1">
      <c r="A2171" s="2">
        <v>2170.0</v>
      </c>
      <c r="B2171" s="2">
        <v>2015.0</v>
      </c>
      <c r="C2171" s="2">
        <v>8.0</v>
      </c>
      <c r="D2171" s="2">
        <v>2.0</v>
      </c>
      <c r="E2171" s="2">
        <v>5.0</v>
      </c>
      <c r="F2171" s="2" t="s">
        <v>16</v>
      </c>
      <c r="G2171" s="2" t="s">
        <v>91</v>
      </c>
      <c r="H2171" s="2">
        <v>6.93</v>
      </c>
      <c r="I2171" s="2">
        <v>5.67</v>
      </c>
      <c r="J2171" s="2">
        <v>12.6</v>
      </c>
    </row>
    <row r="2172" ht="15.75" customHeight="1">
      <c r="A2172" s="2">
        <v>2171.0</v>
      </c>
      <c r="B2172" s="2">
        <v>2015.0</v>
      </c>
      <c r="C2172" s="2">
        <v>8.0</v>
      </c>
      <c r="D2172" s="2">
        <v>2.0</v>
      </c>
      <c r="E2172" s="2">
        <v>6.0</v>
      </c>
      <c r="F2172" s="2" t="s">
        <v>16</v>
      </c>
      <c r="G2172" s="2" t="s">
        <v>59</v>
      </c>
      <c r="H2172" s="2">
        <v>6.67</v>
      </c>
      <c r="I2172" s="2">
        <v>6.6</v>
      </c>
      <c r="J2172" s="2">
        <v>13.27</v>
      </c>
    </row>
    <row r="2173" ht="15.75" customHeight="1">
      <c r="A2173" s="2">
        <v>2172.0</v>
      </c>
      <c r="B2173" s="2">
        <v>2015.0</v>
      </c>
      <c r="C2173" s="2">
        <v>8.0</v>
      </c>
      <c r="D2173" s="2">
        <v>2.0</v>
      </c>
      <c r="E2173" s="2">
        <v>6.0</v>
      </c>
      <c r="F2173" s="2" t="s">
        <v>16</v>
      </c>
      <c r="G2173" s="2" t="s">
        <v>70</v>
      </c>
      <c r="H2173" s="2">
        <v>2.5</v>
      </c>
      <c r="I2173" s="2">
        <v>7.5</v>
      </c>
      <c r="J2173" s="2">
        <v>10.0</v>
      </c>
    </row>
    <row r="2174" ht="15.75" customHeight="1">
      <c r="A2174" s="2">
        <v>2173.0</v>
      </c>
      <c r="B2174" s="2">
        <v>2015.0</v>
      </c>
      <c r="C2174" s="2">
        <v>8.0</v>
      </c>
      <c r="D2174" s="2">
        <v>2.0</v>
      </c>
      <c r="E2174" s="2">
        <v>7.0</v>
      </c>
      <c r="F2174" s="2" t="s">
        <v>16</v>
      </c>
      <c r="G2174" s="2" t="s">
        <v>99</v>
      </c>
      <c r="H2174" s="2">
        <v>6.17</v>
      </c>
      <c r="I2174" s="2">
        <v>7.47</v>
      </c>
      <c r="J2174" s="2">
        <v>13.64</v>
      </c>
    </row>
    <row r="2175" ht="15.75" customHeight="1">
      <c r="A2175" s="2">
        <v>2174.0</v>
      </c>
      <c r="B2175" s="2">
        <v>2015.0</v>
      </c>
      <c r="C2175" s="2">
        <v>8.0</v>
      </c>
      <c r="D2175" s="2">
        <v>2.0</v>
      </c>
      <c r="E2175" s="2">
        <v>7.0</v>
      </c>
      <c r="F2175" s="2" t="s">
        <v>16</v>
      </c>
      <c r="G2175" s="2" t="s">
        <v>26</v>
      </c>
      <c r="H2175" s="2">
        <v>3.4</v>
      </c>
      <c r="I2175" s="2">
        <v>6.5</v>
      </c>
      <c r="J2175" s="2">
        <v>9.9</v>
      </c>
    </row>
    <row r="2176" ht="15.75" customHeight="1">
      <c r="A2176" s="2">
        <v>2175.0</v>
      </c>
      <c r="B2176" s="2">
        <v>2015.0</v>
      </c>
      <c r="C2176" s="2">
        <v>8.0</v>
      </c>
      <c r="D2176" s="2">
        <v>2.0</v>
      </c>
      <c r="E2176" s="2">
        <v>8.0</v>
      </c>
      <c r="F2176" s="2" t="s">
        <v>16</v>
      </c>
      <c r="G2176" s="2" t="s">
        <v>34</v>
      </c>
      <c r="H2176" s="2">
        <v>6.77</v>
      </c>
      <c r="I2176" s="2">
        <v>8.83</v>
      </c>
      <c r="J2176" s="2">
        <v>15.6</v>
      </c>
    </row>
    <row r="2177" ht="15.75" customHeight="1">
      <c r="A2177" s="2">
        <v>2176.0</v>
      </c>
      <c r="B2177" s="2">
        <v>2015.0</v>
      </c>
      <c r="C2177" s="2">
        <v>8.0</v>
      </c>
      <c r="D2177" s="2">
        <v>2.0</v>
      </c>
      <c r="E2177" s="2">
        <v>8.0</v>
      </c>
      <c r="F2177" s="2" t="s">
        <v>16</v>
      </c>
      <c r="G2177" s="2" t="s">
        <v>96</v>
      </c>
      <c r="H2177" s="2">
        <v>7.33</v>
      </c>
      <c r="I2177" s="2">
        <v>7.5</v>
      </c>
      <c r="J2177" s="2">
        <v>14.83</v>
      </c>
    </row>
    <row r="2178" ht="15.75" customHeight="1">
      <c r="A2178" s="2">
        <v>2177.0</v>
      </c>
      <c r="B2178" s="2">
        <v>2015.0</v>
      </c>
      <c r="C2178" s="2">
        <v>8.0</v>
      </c>
      <c r="D2178" s="2">
        <v>2.0</v>
      </c>
      <c r="E2178" s="2">
        <v>9.0</v>
      </c>
      <c r="F2178" s="2" t="s">
        <v>16</v>
      </c>
      <c r="G2178" s="2" t="s">
        <v>39</v>
      </c>
      <c r="H2178" s="2">
        <v>9.57</v>
      </c>
      <c r="I2178" s="2">
        <v>9.17</v>
      </c>
      <c r="J2178" s="2">
        <v>18.74</v>
      </c>
    </row>
    <row r="2179" ht="15.75" customHeight="1">
      <c r="A2179" s="2">
        <v>2178.0</v>
      </c>
      <c r="B2179" s="2">
        <v>2015.0</v>
      </c>
      <c r="C2179" s="2">
        <v>8.0</v>
      </c>
      <c r="D2179" s="2">
        <v>2.0</v>
      </c>
      <c r="E2179" s="2">
        <v>9.0</v>
      </c>
      <c r="F2179" s="2" t="s">
        <v>16</v>
      </c>
      <c r="G2179" s="2" t="s">
        <v>98</v>
      </c>
      <c r="H2179" s="2">
        <v>6.23</v>
      </c>
      <c r="I2179" s="2">
        <v>7.5</v>
      </c>
      <c r="J2179" s="2">
        <v>13.73</v>
      </c>
    </row>
    <row r="2180" ht="15.75" customHeight="1">
      <c r="A2180" s="2">
        <v>2179.0</v>
      </c>
      <c r="B2180" s="2">
        <v>2015.0</v>
      </c>
      <c r="C2180" s="2">
        <v>8.0</v>
      </c>
      <c r="D2180" s="2">
        <v>2.0</v>
      </c>
      <c r="E2180" s="2">
        <v>10.0</v>
      </c>
      <c r="F2180" s="2" t="s">
        <v>16</v>
      </c>
      <c r="G2180" s="2" t="s">
        <v>55</v>
      </c>
      <c r="H2180" s="2">
        <v>8.17</v>
      </c>
      <c r="I2180" s="2">
        <v>9.03</v>
      </c>
      <c r="J2180" s="2">
        <v>17.2</v>
      </c>
    </row>
    <row r="2181" ht="15.75" customHeight="1">
      <c r="A2181" s="2">
        <v>2180.0</v>
      </c>
      <c r="B2181" s="2">
        <v>2015.0</v>
      </c>
      <c r="C2181" s="2">
        <v>8.0</v>
      </c>
      <c r="D2181" s="2">
        <v>2.0</v>
      </c>
      <c r="E2181" s="2">
        <v>10.0</v>
      </c>
      <c r="F2181" s="2" t="s">
        <v>16</v>
      </c>
      <c r="G2181" s="2" t="s">
        <v>35</v>
      </c>
      <c r="H2181" s="2">
        <v>7.33</v>
      </c>
      <c r="I2181" s="2">
        <v>7.1</v>
      </c>
      <c r="J2181" s="2">
        <v>14.43</v>
      </c>
    </row>
    <row r="2182" ht="15.75" customHeight="1">
      <c r="A2182" s="2">
        <v>2181.0</v>
      </c>
      <c r="B2182" s="2">
        <v>2015.0</v>
      </c>
      <c r="C2182" s="2">
        <v>8.0</v>
      </c>
      <c r="D2182" s="2">
        <v>2.0</v>
      </c>
      <c r="E2182" s="2">
        <v>11.0</v>
      </c>
      <c r="F2182" s="2" t="s">
        <v>16</v>
      </c>
      <c r="G2182" s="2" t="s">
        <v>27</v>
      </c>
      <c r="H2182" s="2">
        <v>7.17</v>
      </c>
      <c r="I2182" s="2">
        <v>4.93</v>
      </c>
      <c r="J2182" s="2">
        <v>12.1</v>
      </c>
    </row>
    <row r="2183" ht="15.75" customHeight="1">
      <c r="A2183" s="2">
        <v>2182.0</v>
      </c>
      <c r="B2183" s="2">
        <v>2015.0</v>
      </c>
      <c r="C2183" s="2">
        <v>8.0</v>
      </c>
      <c r="D2183" s="2">
        <v>2.0</v>
      </c>
      <c r="E2183" s="2">
        <v>11.0</v>
      </c>
      <c r="F2183" s="2" t="s">
        <v>16</v>
      </c>
      <c r="G2183" s="2" t="s">
        <v>38</v>
      </c>
      <c r="H2183" s="2">
        <v>8.33</v>
      </c>
      <c r="I2183" s="2">
        <v>0.0</v>
      </c>
      <c r="J2183" s="2">
        <v>8.33</v>
      </c>
      <c r="K2183" s="2" t="s">
        <v>48</v>
      </c>
      <c r="L2183" s="2" t="s">
        <v>49</v>
      </c>
    </row>
    <row r="2184" ht="15.75" customHeight="1">
      <c r="A2184" s="2">
        <v>2183.0</v>
      </c>
      <c r="B2184" s="2">
        <v>2015.0</v>
      </c>
      <c r="C2184" s="2">
        <v>8.0</v>
      </c>
      <c r="D2184" s="2">
        <v>2.0</v>
      </c>
      <c r="E2184" s="2">
        <v>12.0</v>
      </c>
      <c r="F2184" s="2" t="s">
        <v>16</v>
      </c>
      <c r="G2184" s="2" t="s">
        <v>29</v>
      </c>
      <c r="H2184" s="2">
        <v>7.53</v>
      </c>
      <c r="I2184" s="2">
        <v>6.9</v>
      </c>
      <c r="J2184" s="2">
        <v>14.43</v>
      </c>
    </row>
    <row r="2185" ht="15.75" customHeight="1">
      <c r="A2185" s="2">
        <v>2184.0</v>
      </c>
      <c r="B2185" s="2">
        <v>2015.0</v>
      </c>
      <c r="C2185" s="2">
        <v>8.0</v>
      </c>
      <c r="D2185" s="2">
        <v>2.0</v>
      </c>
      <c r="E2185" s="2">
        <v>12.0</v>
      </c>
      <c r="F2185" s="2" t="s">
        <v>16</v>
      </c>
      <c r="G2185" s="2" t="s">
        <v>25</v>
      </c>
      <c r="H2185" s="2">
        <v>7.5</v>
      </c>
      <c r="I2185" s="2">
        <v>6.27</v>
      </c>
      <c r="J2185" s="2">
        <v>13.77</v>
      </c>
    </row>
    <row r="2186" ht="15.75" customHeight="1">
      <c r="A2186" s="2">
        <v>2185.0</v>
      </c>
      <c r="B2186" s="2">
        <v>2015.0</v>
      </c>
      <c r="C2186" s="2">
        <v>8.0</v>
      </c>
      <c r="D2186" s="2">
        <v>3.0</v>
      </c>
      <c r="E2186" s="2">
        <v>1.0</v>
      </c>
      <c r="F2186" s="2" t="s">
        <v>16</v>
      </c>
      <c r="G2186" s="2" t="s">
        <v>55</v>
      </c>
      <c r="H2186" s="2">
        <v>5.67</v>
      </c>
      <c r="I2186" s="2">
        <v>7.17</v>
      </c>
      <c r="J2186" s="2">
        <v>12.84</v>
      </c>
    </row>
    <row r="2187" ht="15.75" customHeight="1">
      <c r="A2187" s="2">
        <v>2186.0</v>
      </c>
      <c r="B2187" s="2">
        <v>2015.0</v>
      </c>
      <c r="C2187" s="2">
        <v>8.0</v>
      </c>
      <c r="D2187" s="2">
        <v>3.0</v>
      </c>
      <c r="E2187" s="2">
        <v>1.0</v>
      </c>
      <c r="F2187" s="2" t="s">
        <v>16</v>
      </c>
      <c r="G2187" s="2" t="s">
        <v>31</v>
      </c>
      <c r="H2187" s="2">
        <v>1.87</v>
      </c>
      <c r="I2187" s="2">
        <v>2.93</v>
      </c>
      <c r="J2187" s="2">
        <v>4.8</v>
      </c>
    </row>
    <row r="2188" ht="15.75" customHeight="1">
      <c r="A2188" s="2">
        <v>2187.0</v>
      </c>
      <c r="B2188" s="2">
        <v>2015.0</v>
      </c>
      <c r="C2188" s="2">
        <v>8.0</v>
      </c>
      <c r="D2188" s="2">
        <v>3.0</v>
      </c>
      <c r="E2188" s="2">
        <v>2.0</v>
      </c>
      <c r="F2188" s="2" t="s">
        <v>16</v>
      </c>
      <c r="G2188" s="2" t="s">
        <v>17</v>
      </c>
      <c r="H2188" s="2">
        <v>8.67</v>
      </c>
      <c r="I2188" s="2">
        <v>6.63</v>
      </c>
      <c r="J2188" s="2">
        <v>15.3</v>
      </c>
    </row>
    <row r="2189" ht="15.75" customHeight="1">
      <c r="A2189" s="2">
        <v>2188.0</v>
      </c>
      <c r="B2189" s="2">
        <v>2015.0</v>
      </c>
      <c r="C2189" s="2">
        <v>8.0</v>
      </c>
      <c r="D2189" s="2">
        <v>3.0</v>
      </c>
      <c r="E2189" s="2">
        <v>2.0</v>
      </c>
      <c r="F2189" s="2" t="s">
        <v>16</v>
      </c>
      <c r="G2189" s="2" t="s">
        <v>34</v>
      </c>
      <c r="H2189" s="2">
        <v>8.0</v>
      </c>
      <c r="I2189" s="2">
        <v>7.27</v>
      </c>
      <c r="J2189" s="2">
        <v>15.27</v>
      </c>
    </row>
    <row r="2190" ht="15.75" customHeight="1">
      <c r="A2190" s="2">
        <v>2189.0</v>
      </c>
      <c r="B2190" s="2">
        <v>2015.0</v>
      </c>
      <c r="C2190" s="2">
        <v>8.0</v>
      </c>
      <c r="D2190" s="2">
        <v>3.0</v>
      </c>
      <c r="E2190" s="2">
        <v>3.0</v>
      </c>
      <c r="F2190" s="2" t="s">
        <v>16</v>
      </c>
      <c r="G2190" s="2" t="s">
        <v>33</v>
      </c>
      <c r="H2190" s="2">
        <v>7.5</v>
      </c>
      <c r="I2190" s="2">
        <v>9.77</v>
      </c>
      <c r="J2190" s="2">
        <v>17.27</v>
      </c>
    </row>
    <row r="2191" ht="15.75" customHeight="1">
      <c r="A2191" s="2">
        <v>2190.0</v>
      </c>
      <c r="B2191" s="2">
        <v>2015.0</v>
      </c>
      <c r="C2191" s="2">
        <v>8.0</v>
      </c>
      <c r="D2191" s="2">
        <v>3.0</v>
      </c>
      <c r="E2191" s="2">
        <v>3.0</v>
      </c>
      <c r="F2191" s="2" t="s">
        <v>16</v>
      </c>
      <c r="G2191" s="2" t="s">
        <v>27</v>
      </c>
      <c r="H2191" s="2">
        <v>7.33</v>
      </c>
      <c r="I2191" s="2">
        <v>7.5</v>
      </c>
      <c r="J2191" s="2">
        <v>14.83</v>
      </c>
    </row>
    <row r="2192" ht="15.75" customHeight="1">
      <c r="A2192" s="2">
        <v>2191.0</v>
      </c>
      <c r="B2192" s="2">
        <v>2015.0</v>
      </c>
      <c r="C2192" s="2">
        <v>8.0</v>
      </c>
      <c r="D2192" s="2">
        <v>3.0</v>
      </c>
      <c r="E2192" s="2">
        <v>4.0</v>
      </c>
      <c r="F2192" s="2" t="s">
        <v>16</v>
      </c>
      <c r="G2192" s="2" t="s">
        <v>39</v>
      </c>
      <c r="H2192" s="2">
        <v>8.93</v>
      </c>
      <c r="I2192" s="2">
        <v>9.7</v>
      </c>
      <c r="J2192" s="2">
        <v>18.63</v>
      </c>
    </row>
    <row r="2193" ht="15.75" customHeight="1">
      <c r="A2193" s="2">
        <v>2192.0</v>
      </c>
      <c r="B2193" s="2">
        <v>2015.0</v>
      </c>
      <c r="C2193" s="2">
        <v>8.0</v>
      </c>
      <c r="D2193" s="2">
        <v>3.0</v>
      </c>
      <c r="E2193" s="2">
        <v>4.0</v>
      </c>
      <c r="F2193" s="2" t="s">
        <v>16</v>
      </c>
      <c r="G2193" s="2" t="s">
        <v>45</v>
      </c>
      <c r="H2193" s="2">
        <v>5.9</v>
      </c>
      <c r="I2193" s="2">
        <v>8.0</v>
      </c>
      <c r="J2193" s="2">
        <v>13.9</v>
      </c>
    </row>
    <row r="2194" ht="15.75" customHeight="1">
      <c r="A2194" s="2">
        <v>2193.0</v>
      </c>
      <c r="B2194" s="2">
        <v>2015.0</v>
      </c>
      <c r="C2194" s="2">
        <v>8.0</v>
      </c>
      <c r="D2194" s="2">
        <v>3.0</v>
      </c>
      <c r="E2194" s="2">
        <v>5.0</v>
      </c>
      <c r="F2194" s="2" t="s">
        <v>16</v>
      </c>
      <c r="G2194" s="2" t="s">
        <v>54</v>
      </c>
      <c r="H2194" s="2">
        <v>7.0</v>
      </c>
      <c r="I2194" s="2">
        <v>8.27</v>
      </c>
      <c r="J2194" s="2">
        <v>15.27</v>
      </c>
    </row>
    <row r="2195" ht="15.75" customHeight="1">
      <c r="A2195" s="2">
        <v>2194.0</v>
      </c>
      <c r="B2195" s="2">
        <v>2015.0</v>
      </c>
      <c r="C2195" s="2">
        <v>8.0</v>
      </c>
      <c r="D2195" s="2">
        <v>3.0</v>
      </c>
      <c r="E2195" s="2">
        <v>5.0</v>
      </c>
      <c r="F2195" s="2" t="s">
        <v>16</v>
      </c>
      <c r="G2195" s="2" t="s">
        <v>62</v>
      </c>
      <c r="H2195" s="2">
        <v>6.33</v>
      </c>
      <c r="I2195" s="2">
        <v>6.2</v>
      </c>
      <c r="J2195" s="2">
        <v>12.53</v>
      </c>
    </row>
    <row r="2196" ht="15.75" customHeight="1">
      <c r="A2196" s="2">
        <v>2195.0</v>
      </c>
      <c r="B2196" s="2">
        <v>2015.0</v>
      </c>
      <c r="C2196" s="2">
        <v>8.0</v>
      </c>
      <c r="D2196" s="2">
        <v>3.0</v>
      </c>
      <c r="E2196" s="2">
        <v>6.0</v>
      </c>
      <c r="F2196" s="2" t="s">
        <v>16</v>
      </c>
      <c r="G2196" s="2" t="s">
        <v>42</v>
      </c>
      <c r="H2196" s="2">
        <v>5.33</v>
      </c>
      <c r="I2196" s="2">
        <v>7.5</v>
      </c>
      <c r="J2196" s="2">
        <v>12.83</v>
      </c>
    </row>
    <row r="2197" ht="15.75" customHeight="1">
      <c r="A2197" s="2">
        <v>2196.0</v>
      </c>
      <c r="B2197" s="2">
        <v>2015.0</v>
      </c>
      <c r="C2197" s="2">
        <v>8.0</v>
      </c>
      <c r="D2197" s="2">
        <v>3.0</v>
      </c>
      <c r="E2197" s="2">
        <v>6.0</v>
      </c>
      <c r="F2197" s="2" t="s">
        <v>16</v>
      </c>
      <c r="G2197" s="2" t="s">
        <v>99</v>
      </c>
      <c r="H2197" s="2">
        <v>6.0</v>
      </c>
      <c r="I2197" s="2">
        <v>5.97</v>
      </c>
      <c r="J2197" s="2">
        <v>11.97</v>
      </c>
    </row>
    <row r="2198" ht="15.75" customHeight="1">
      <c r="A2198" s="2">
        <v>2197.0</v>
      </c>
      <c r="B2198" s="2">
        <v>2015.0</v>
      </c>
      <c r="C2198" s="2">
        <v>8.0</v>
      </c>
      <c r="D2198" s="2">
        <v>3.0</v>
      </c>
      <c r="E2198" s="2">
        <v>7.0</v>
      </c>
      <c r="F2198" s="2" t="s">
        <v>16</v>
      </c>
      <c r="G2198" s="2" t="s">
        <v>41</v>
      </c>
      <c r="H2198" s="2">
        <v>8.0</v>
      </c>
      <c r="I2198" s="2">
        <v>6.83</v>
      </c>
      <c r="J2198" s="2">
        <v>14.83</v>
      </c>
    </row>
    <row r="2199" ht="15.75" customHeight="1">
      <c r="A2199" s="2">
        <v>2198.0</v>
      </c>
      <c r="B2199" s="2">
        <v>2015.0</v>
      </c>
      <c r="C2199" s="2">
        <v>8.0</v>
      </c>
      <c r="D2199" s="2">
        <v>3.0</v>
      </c>
      <c r="E2199" s="2">
        <v>7.0</v>
      </c>
      <c r="F2199" s="2" t="s">
        <v>16</v>
      </c>
      <c r="G2199" s="2" t="s">
        <v>32</v>
      </c>
      <c r="H2199" s="2">
        <v>6.57</v>
      </c>
      <c r="I2199" s="2">
        <v>5.0</v>
      </c>
      <c r="J2199" s="2">
        <v>11.57</v>
      </c>
    </row>
    <row r="2200" ht="15.75" customHeight="1">
      <c r="A2200" s="2">
        <v>2199.0</v>
      </c>
      <c r="B2200" s="2">
        <v>2015.0</v>
      </c>
      <c r="C2200" s="2">
        <v>8.0</v>
      </c>
      <c r="D2200" s="2">
        <v>3.0</v>
      </c>
      <c r="E2200" s="2">
        <v>8.0</v>
      </c>
      <c r="F2200" s="2" t="s">
        <v>16</v>
      </c>
      <c r="G2200" s="2" t="s">
        <v>56</v>
      </c>
      <c r="H2200" s="2">
        <v>8.67</v>
      </c>
      <c r="I2200" s="2">
        <v>9.43</v>
      </c>
      <c r="J2200" s="2">
        <v>18.1</v>
      </c>
    </row>
    <row r="2201" ht="15.75" customHeight="1">
      <c r="A2201" s="2">
        <v>2200.0</v>
      </c>
      <c r="B2201" s="2">
        <v>2015.0</v>
      </c>
      <c r="C2201" s="2">
        <v>8.0</v>
      </c>
      <c r="D2201" s="2">
        <v>3.0</v>
      </c>
      <c r="E2201" s="2">
        <v>8.0</v>
      </c>
      <c r="F2201" s="2" t="s">
        <v>16</v>
      </c>
      <c r="G2201" s="2" t="s">
        <v>60</v>
      </c>
      <c r="H2201" s="2">
        <v>6.33</v>
      </c>
      <c r="I2201" s="2">
        <v>5.93</v>
      </c>
      <c r="J2201" s="2">
        <v>12.26</v>
      </c>
    </row>
    <row r="2202" ht="15.75" customHeight="1">
      <c r="A2202" s="2">
        <v>2201.0</v>
      </c>
      <c r="B2202" s="2">
        <v>2015.0</v>
      </c>
      <c r="C2202" s="2">
        <v>8.0</v>
      </c>
      <c r="D2202" s="2">
        <v>3.0</v>
      </c>
      <c r="E2202" s="2">
        <v>9.0</v>
      </c>
      <c r="F2202" s="2" t="s">
        <v>16</v>
      </c>
      <c r="G2202" s="2" t="s">
        <v>47</v>
      </c>
      <c r="H2202" s="2">
        <v>8.5</v>
      </c>
      <c r="I2202" s="2">
        <v>7.27</v>
      </c>
      <c r="J2202" s="2">
        <v>15.77</v>
      </c>
    </row>
    <row r="2203" ht="15.75" customHeight="1">
      <c r="A2203" s="2">
        <v>2202.0</v>
      </c>
      <c r="B2203" s="2">
        <v>2015.0</v>
      </c>
      <c r="C2203" s="2">
        <v>8.0</v>
      </c>
      <c r="D2203" s="2">
        <v>3.0</v>
      </c>
      <c r="E2203" s="2">
        <v>9.0</v>
      </c>
      <c r="F2203" s="2" t="s">
        <v>16</v>
      </c>
      <c r="G2203" s="2" t="s">
        <v>50</v>
      </c>
      <c r="H2203" s="2">
        <v>7.43</v>
      </c>
      <c r="I2203" s="2">
        <v>7.83</v>
      </c>
      <c r="J2203" s="2">
        <v>15.26</v>
      </c>
    </row>
    <row r="2204" ht="15.75" customHeight="1">
      <c r="A2204" s="2">
        <v>2203.0</v>
      </c>
      <c r="B2204" s="2">
        <v>2015.0</v>
      </c>
      <c r="C2204" s="2">
        <v>8.0</v>
      </c>
      <c r="D2204" s="2">
        <v>3.0</v>
      </c>
      <c r="E2204" s="2">
        <v>10.0</v>
      </c>
      <c r="F2204" s="2" t="s">
        <v>16</v>
      </c>
      <c r="G2204" s="2" t="s">
        <v>37</v>
      </c>
      <c r="H2204" s="2">
        <v>8.33</v>
      </c>
      <c r="I2204" s="2">
        <v>8.17</v>
      </c>
      <c r="J2204" s="2">
        <v>16.5</v>
      </c>
    </row>
    <row r="2205" ht="15.75" customHeight="1">
      <c r="A2205" s="2">
        <v>2204.0</v>
      </c>
      <c r="B2205" s="2">
        <v>2015.0</v>
      </c>
      <c r="C2205" s="2">
        <v>8.0</v>
      </c>
      <c r="D2205" s="2">
        <v>3.0</v>
      </c>
      <c r="E2205" s="2">
        <v>10.0</v>
      </c>
      <c r="F2205" s="2" t="s">
        <v>16</v>
      </c>
      <c r="G2205" s="2" t="s">
        <v>29</v>
      </c>
      <c r="H2205" s="2">
        <v>4.0</v>
      </c>
      <c r="I2205" s="2">
        <v>6.83</v>
      </c>
      <c r="J2205" s="2">
        <v>10.83</v>
      </c>
    </row>
    <row r="2206" ht="15.75" customHeight="1">
      <c r="A2206" s="2">
        <v>2205.0</v>
      </c>
      <c r="B2206" s="2">
        <v>2015.0</v>
      </c>
      <c r="C2206" s="2">
        <v>8.0</v>
      </c>
      <c r="D2206" s="2">
        <v>3.0</v>
      </c>
      <c r="E2206" s="2">
        <v>11.0</v>
      </c>
      <c r="F2206" s="2" t="s">
        <v>16</v>
      </c>
      <c r="G2206" s="2" t="s">
        <v>30</v>
      </c>
      <c r="H2206" s="2">
        <v>7.67</v>
      </c>
      <c r="I2206" s="2">
        <v>8.83</v>
      </c>
      <c r="J2206" s="2">
        <v>16.5</v>
      </c>
    </row>
    <row r="2207" ht="15.75" customHeight="1">
      <c r="A2207" s="2">
        <v>2206.0</v>
      </c>
      <c r="B2207" s="2">
        <v>2015.0</v>
      </c>
      <c r="C2207" s="2">
        <v>8.0</v>
      </c>
      <c r="D2207" s="2">
        <v>3.0</v>
      </c>
      <c r="E2207" s="2">
        <v>11.0</v>
      </c>
      <c r="F2207" s="2" t="s">
        <v>16</v>
      </c>
      <c r="G2207" s="2" t="s">
        <v>59</v>
      </c>
      <c r="H2207" s="2">
        <v>7.03</v>
      </c>
      <c r="I2207" s="2">
        <v>8.07</v>
      </c>
      <c r="J2207" s="2">
        <v>15.1</v>
      </c>
    </row>
    <row r="2208" ht="15.75" customHeight="1">
      <c r="A2208" s="2">
        <v>2207.0</v>
      </c>
      <c r="B2208" s="2">
        <v>2015.0</v>
      </c>
      <c r="C2208" s="2">
        <v>8.0</v>
      </c>
      <c r="D2208" s="2">
        <v>3.0</v>
      </c>
      <c r="E2208" s="2">
        <v>12.0</v>
      </c>
      <c r="F2208" s="2" t="s">
        <v>16</v>
      </c>
      <c r="G2208" s="2" t="s">
        <v>57</v>
      </c>
      <c r="H2208" s="2">
        <v>0.0</v>
      </c>
      <c r="I2208" s="2">
        <v>0.0</v>
      </c>
      <c r="J2208" s="2">
        <v>0.0</v>
      </c>
      <c r="K2208" s="2" t="s">
        <v>84</v>
      </c>
      <c r="L2208" s="2" t="s">
        <v>85</v>
      </c>
    </row>
    <row r="2209" ht="15.75" customHeight="1">
      <c r="A2209" s="2">
        <v>2208.0</v>
      </c>
      <c r="B2209" s="2">
        <v>2015.0</v>
      </c>
      <c r="C2209" s="2">
        <v>8.0</v>
      </c>
      <c r="D2209" s="2">
        <v>3.0</v>
      </c>
      <c r="E2209" s="2">
        <v>12.0</v>
      </c>
      <c r="F2209" s="2" t="s">
        <v>16</v>
      </c>
      <c r="G2209" s="2" t="s">
        <v>97</v>
      </c>
      <c r="H2209" s="2">
        <v>0.0</v>
      </c>
      <c r="I2209" s="2">
        <v>0.0</v>
      </c>
      <c r="J2209" s="2">
        <v>0.0</v>
      </c>
      <c r="K2209" s="2" t="s">
        <v>84</v>
      </c>
      <c r="L2209" s="2" t="s">
        <v>85</v>
      </c>
    </row>
    <row r="2210" ht="15.75" customHeight="1">
      <c r="A2210" s="2">
        <v>2209.0</v>
      </c>
      <c r="B2210" s="2">
        <v>2015.0</v>
      </c>
      <c r="C2210" s="2">
        <v>8.0</v>
      </c>
      <c r="D2210" s="2">
        <v>4.0</v>
      </c>
      <c r="E2210" s="2">
        <v>1.0</v>
      </c>
      <c r="F2210" s="2" t="s">
        <v>16</v>
      </c>
      <c r="G2210" s="2" t="s">
        <v>33</v>
      </c>
      <c r="H2210" s="2">
        <v>9.2</v>
      </c>
      <c r="I2210" s="2">
        <v>8.73</v>
      </c>
      <c r="J2210" s="2">
        <v>17.93</v>
      </c>
    </row>
    <row r="2211" ht="15.75" customHeight="1">
      <c r="A2211" s="2">
        <v>2210.0</v>
      </c>
      <c r="B2211" s="2">
        <v>2015.0</v>
      </c>
      <c r="C2211" s="2">
        <v>8.0</v>
      </c>
      <c r="D2211" s="2">
        <v>4.0</v>
      </c>
      <c r="E2211" s="2">
        <v>1.0</v>
      </c>
      <c r="F2211" s="2" t="s">
        <v>16</v>
      </c>
      <c r="G2211" s="2" t="s">
        <v>55</v>
      </c>
      <c r="H2211" s="2">
        <v>8.27</v>
      </c>
      <c r="I2211" s="2">
        <v>8.7</v>
      </c>
      <c r="J2211" s="2">
        <v>16.97</v>
      </c>
    </row>
    <row r="2212" ht="15.75" customHeight="1">
      <c r="A2212" s="2">
        <v>2211.0</v>
      </c>
      <c r="B2212" s="2">
        <v>2015.0</v>
      </c>
      <c r="C2212" s="2">
        <v>8.0</v>
      </c>
      <c r="D2212" s="2">
        <v>4.0</v>
      </c>
      <c r="E2212" s="2">
        <v>1.0</v>
      </c>
      <c r="F2212" s="2" t="s">
        <v>16</v>
      </c>
      <c r="G2212" s="2" t="s">
        <v>17</v>
      </c>
      <c r="H2212" s="2">
        <v>8.07</v>
      </c>
      <c r="I2212" s="2">
        <v>8.1</v>
      </c>
      <c r="J2212" s="2">
        <v>16.17</v>
      </c>
    </row>
    <row r="2213" ht="15.75" customHeight="1">
      <c r="A2213" s="2">
        <v>2212.0</v>
      </c>
      <c r="B2213" s="2">
        <v>2015.0</v>
      </c>
      <c r="C2213" s="2">
        <v>8.0</v>
      </c>
      <c r="D2213" s="2">
        <v>4.0</v>
      </c>
      <c r="E2213" s="2">
        <v>2.0</v>
      </c>
      <c r="F2213" s="2" t="s">
        <v>16</v>
      </c>
      <c r="G2213" s="2" t="s">
        <v>42</v>
      </c>
      <c r="H2213" s="2">
        <v>6.5</v>
      </c>
      <c r="I2213" s="2">
        <v>6.6</v>
      </c>
      <c r="J2213" s="2">
        <v>13.1</v>
      </c>
    </row>
    <row r="2214" ht="15.75" customHeight="1">
      <c r="A2214" s="2">
        <v>2213.0</v>
      </c>
      <c r="B2214" s="2">
        <v>2015.0</v>
      </c>
      <c r="C2214" s="2">
        <v>8.0</v>
      </c>
      <c r="D2214" s="2">
        <v>4.0</v>
      </c>
      <c r="E2214" s="2">
        <v>2.0</v>
      </c>
      <c r="F2214" s="2" t="s">
        <v>16</v>
      </c>
      <c r="G2214" s="2" t="s">
        <v>54</v>
      </c>
      <c r="H2214" s="2">
        <v>4.77</v>
      </c>
      <c r="I2214" s="2">
        <v>8.23</v>
      </c>
      <c r="J2214" s="2">
        <v>13.0</v>
      </c>
    </row>
    <row r="2215" ht="15.75" customHeight="1">
      <c r="A2215" s="2">
        <v>2214.0</v>
      </c>
      <c r="B2215" s="2">
        <v>2015.0</v>
      </c>
      <c r="C2215" s="2">
        <v>8.0</v>
      </c>
      <c r="D2215" s="2">
        <v>4.0</v>
      </c>
      <c r="E2215" s="2">
        <v>2.0</v>
      </c>
      <c r="F2215" s="2" t="s">
        <v>16</v>
      </c>
      <c r="G2215" s="2" t="s">
        <v>39</v>
      </c>
      <c r="H2215" s="2">
        <v>7.33</v>
      </c>
      <c r="I2215" s="2">
        <v>5.53</v>
      </c>
      <c r="J2215" s="2">
        <v>12.86</v>
      </c>
    </row>
    <row r="2216" ht="15.75" customHeight="1">
      <c r="A2216" s="2">
        <v>2215.0</v>
      </c>
      <c r="B2216" s="2">
        <v>2015.0</v>
      </c>
      <c r="C2216" s="2">
        <v>8.0</v>
      </c>
      <c r="D2216" s="2">
        <v>4.0</v>
      </c>
      <c r="E2216" s="2">
        <v>3.0</v>
      </c>
      <c r="F2216" s="2" t="s">
        <v>16</v>
      </c>
      <c r="G2216" s="2" t="s">
        <v>47</v>
      </c>
      <c r="H2216" s="2">
        <v>8.33</v>
      </c>
      <c r="I2216" s="2">
        <v>8.03</v>
      </c>
      <c r="J2216" s="2">
        <v>16.36</v>
      </c>
    </row>
    <row r="2217" ht="15.75" customHeight="1">
      <c r="A2217" s="2">
        <v>2216.0</v>
      </c>
      <c r="B2217" s="2">
        <v>2015.0</v>
      </c>
      <c r="C2217" s="2">
        <v>8.0</v>
      </c>
      <c r="D2217" s="2">
        <v>4.0</v>
      </c>
      <c r="E2217" s="2">
        <v>3.0</v>
      </c>
      <c r="F2217" s="2" t="s">
        <v>16</v>
      </c>
      <c r="G2217" s="2" t="s">
        <v>41</v>
      </c>
      <c r="H2217" s="2">
        <v>6.67</v>
      </c>
      <c r="I2217" s="2">
        <v>7.77</v>
      </c>
      <c r="J2217" s="2">
        <v>14.44</v>
      </c>
    </row>
    <row r="2218" ht="15.75" customHeight="1">
      <c r="A2218" s="2">
        <v>2217.0</v>
      </c>
      <c r="B2218" s="2">
        <v>2015.0</v>
      </c>
      <c r="C2218" s="2">
        <v>8.0</v>
      </c>
      <c r="D2218" s="2">
        <v>4.0</v>
      </c>
      <c r="E2218" s="2">
        <v>3.0</v>
      </c>
      <c r="F2218" s="2" t="s">
        <v>16</v>
      </c>
      <c r="G2218" s="2" t="s">
        <v>56</v>
      </c>
      <c r="H2218" s="2">
        <v>6.17</v>
      </c>
      <c r="I2218" s="2">
        <v>8.2</v>
      </c>
      <c r="J2218" s="2">
        <v>14.37</v>
      </c>
    </row>
    <row r="2219" ht="15.75" customHeight="1">
      <c r="A2219" s="2">
        <v>2218.0</v>
      </c>
      <c r="B2219" s="2">
        <v>2015.0</v>
      </c>
      <c r="C2219" s="2">
        <v>8.0</v>
      </c>
      <c r="D2219" s="2">
        <v>4.0</v>
      </c>
      <c r="E2219" s="2">
        <v>4.0</v>
      </c>
      <c r="F2219" s="2" t="s">
        <v>16</v>
      </c>
      <c r="G2219" s="2" t="s">
        <v>30</v>
      </c>
      <c r="H2219" s="2">
        <v>8.33</v>
      </c>
      <c r="I2219" s="2">
        <v>8.57</v>
      </c>
      <c r="J2219" s="2">
        <v>16.9</v>
      </c>
    </row>
    <row r="2220" ht="15.75" customHeight="1">
      <c r="A2220" s="2">
        <v>2219.0</v>
      </c>
      <c r="B2220" s="2">
        <v>2015.0</v>
      </c>
      <c r="C2220" s="2">
        <v>8.0</v>
      </c>
      <c r="D2220" s="2">
        <v>4.0</v>
      </c>
      <c r="E2220" s="2">
        <v>4.0</v>
      </c>
      <c r="F2220" s="2" t="s">
        <v>16</v>
      </c>
      <c r="G2220" s="2" t="s">
        <v>57</v>
      </c>
      <c r="H2220" s="2">
        <v>7.3</v>
      </c>
      <c r="I2220" s="2">
        <v>9.1</v>
      </c>
      <c r="J2220" s="2">
        <v>16.4</v>
      </c>
    </row>
    <row r="2221" ht="15.75" customHeight="1">
      <c r="A2221" s="2">
        <v>2220.0</v>
      </c>
      <c r="B2221" s="2">
        <v>2015.0</v>
      </c>
      <c r="C2221" s="2">
        <v>8.0</v>
      </c>
      <c r="D2221" s="2">
        <v>4.0</v>
      </c>
      <c r="E2221" s="2">
        <v>4.0</v>
      </c>
      <c r="F2221" s="2" t="s">
        <v>16</v>
      </c>
      <c r="G2221" s="2" t="s">
        <v>37</v>
      </c>
      <c r="H2221" s="2">
        <v>7.5</v>
      </c>
      <c r="I2221" s="2">
        <v>0.87</v>
      </c>
      <c r="J2221" s="2">
        <v>8.37</v>
      </c>
    </row>
    <row r="2222" ht="15.75" customHeight="1">
      <c r="A2222" s="2">
        <v>2221.0</v>
      </c>
      <c r="B2222" s="2">
        <v>2015.0</v>
      </c>
      <c r="C2222" s="2">
        <v>8.0</v>
      </c>
      <c r="D2222" s="2">
        <v>5.0</v>
      </c>
      <c r="E2222" s="2">
        <v>1.0</v>
      </c>
      <c r="F2222" s="2" t="s">
        <v>16</v>
      </c>
      <c r="G2222" s="2" t="s">
        <v>39</v>
      </c>
      <c r="H2222" s="2">
        <v>8.27</v>
      </c>
      <c r="I2222" s="2">
        <v>8.3</v>
      </c>
      <c r="J2222" s="2">
        <v>16.57</v>
      </c>
    </row>
    <row r="2223" ht="15.75" customHeight="1">
      <c r="A2223" s="2">
        <v>2222.0</v>
      </c>
      <c r="B2223" s="2">
        <v>2015.0</v>
      </c>
      <c r="C2223" s="2">
        <v>8.0</v>
      </c>
      <c r="D2223" s="2">
        <v>5.0</v>
      </c>
      <c r="E2223" s="2">
        <v>1.0</v>
      </c>
      <c r="F2223" s="2" t="s">
        <v>16</v>
      </c>
      <c r="G2223" s="2" t="s">
        <v>55</v>
      </c>
      <c r="H2223" s="2">
        <v>4.83</v>
      </c>
      <c r="I2223" s="2">
        <v>8.9</v>
      </c>
      <c r="J2223" s="2">
        <v>13.73</v>
      </c>
    </row>
    <row r="2224" ht="15.75" customHeight="1">
      <c r="A2224" s="2">
        <v>2223.0</v>
      </c>
      <c r="B2224" s="2">
        <v>2015.0</v>
      </c>
      <c r="C2224" s="2">
        <v>8.0</v>
      </c>
      <c r="D2224" s="2">
        <v>5.0</v>
      </c>
      <c r="E2224" s="2">
        <v>2.0</v>
      </c>
      <c r="F2224" s="2" t="s">
        <v>16</v>
      </c>
      <c r="G2224" s="2" t="s">
        <v>54</v>
      </c>
      <c r="H2224" s="2">
        <v>7.87</v>
      </c>
      <c r="I2224" s="2">
        <v>8.5</v>
      </c>
      <c r="J2224" s="2">
        <v>16.37</v>
      </c>
    </row>
    <row r="2225" ht="15.75" customHeight="1">
      <c r="A2225" s="2">
        <v>2224.0</v>
      </c>
      <c r="B2225" s="2">
        <v>2015.0</v>
      </c>
      <c r="C2225" s="2">
        <v>8.0</v>
      </c>
      <c r="D2225" s="2">
        <v>5.0</v>
      </c>
      <c r="E2225" s="2">
        <v>2.0</v>
      </c>
      <c r="F2225" s="2" t="s">
        <v>16</v>
      </c>
      <c r="G2225" s="2" t="s">
        <v>17</v>
      </c>
      <c r="H2225" s="2">
        <v>6.5</v>
      </c>
      <c r="I2225" s="2">
        <v>7.17</v>
      </c>
      <c r="J2225" s="2">
        <v>13.67</v>
      </c>
    </row>
    <row r="2226" ht="15.75" customHeight="1">
      <c r="A2226" s="2">
        <v>2225.0</v>
      </c>
      <c r="B2226" s="2">
        <v>2015.0</v>
      </c>
      <c r="C2226" s="2">
        <v>8.0</v>
      </c>
      <c r="D2226" s="2">
        <v>5.0</v>
      </c>
      <c r="E2226" s="2">
        <v>3.0</v>
      </c>
      <c r="F2226" s="2" t="s">
        <v>16</v>
      </c>
      <c r="G2226" s="2" t="s">
        <v>41</v>
      </c>
      <c r="H2226" s="2">
        <v>7.87</v>
      </c>
      <c r="I2226" s="2">
        <v>8.23</v>
      </c>
      <c r="J2226" s="2">
        <v>16.1</v>
      </c>
    </row>
    <row r="2227" ht="15.75" customHeight="1">
      <c r="A2227" s="2">
        <v>2226.0</v>
      </c>
      <c r="B2227" s="2">
        <v>2015.0</v>
      </c>
      <c r="C2227" s="2">
        <v>8.0</v>
      </c>
      <c r="D2227" s="2">
        <v>5.0</v>
      </c>
      <c r="E2227" s="2">
        <v>3.0</v>
      </c>
      <c r="F2227" s="2" t="s">
        <v>16</v>
      </c>
      <c r="G2227" s="2" t="s">
        <v>37</v>
      </c>
      <c r="H2227" s="2">
        <v>6.33</v>
      </c>
      <c r="I2227" s="2">
        <v>8.57</v>
      </c>
      <c r="J2227" s="2">
        <v>14.9</v>
      </c>
    </row>
    <row r="2228" ht="15.75" customHeight="1">
      <c r="A2228" s="2">
        <v>2227.0</v>
      </c>
      <c r="B2228" s="2">
        <v>2015.0</v>
      </c>
      <c r="C2228" s="2">
        <v>8.0</v>
      </c>
      <c r="D2228" s="2">
        <v>5.0</v>
      </c>
      <c r="E2228" s="2">
        <v>4.0</v>
      </c>
      <c r="F2228" s="2" t="s">
        <v>16</v>
      </c>
      <c r="G2228" s="2" t="s">
        <v>56</v>
      </c>
      <c r="H2228" s="2">
        <v>4.17</v>
      </c>
      <c r="I2228" s="2">
        <v>8.0</v>
      </c>
      <c r="J2228" s="2">
        <v>12.17</v>
      </c>
    </row>
    <row r="2229" ht="15.75" customHeight="1">
      <c r="A2229" s="2">
        <v>2228.0</v>
      </c>
      <c r="B2229" s="2">
        <v>2015.0</v>
      </c>
      <c r="C2229" s="2">
        <v>8.0</v>
      </c>
      <c r="D2229" s="2">
        <v>5.0</v>
      </c>
      <c r="E2229" s="2">
        <v>4.0</v>
      </c>
      <c r="F2229" s="2" t="s">
        <v>16</v>
      </c>
      <c r="G2229" s="2" t="s">
        <v>57</v>
      </c>
      <c r="H2229" s="2">
        <v>6.0</v>
      </c>
      <c r="I2229" s="2">
        <v>0.0</v>
      </c>
      <c r="J2229" s="2">
        <v>6.0</v>
      </c>
      <c r="K2229" s="2" t="s">
        <v>48</v>
      </c>
      <c r="L2229" s="2" t="s">
        <v>49</v>
      </c>
    </row>
    <row r="2230" ht="15.75" customHeight="1">
      <c r="A2230" s="2">
        <v>2229.0</v>
      </c>
      <c r="B2230" s="2">
        <v>2015.0</v>
      </c>
      <c r="C2230" s="2">
        <v>8.0</v>
      </c>
      <c r="D2230" s="2">
        <v>6.0</v>
      </c>
      <c r="E2230" s="2">
        <v>1.0</v>
      </c>
      <c r="F2230" s="2" t="s">
        <v>16</v>
      </c>
      <c r="G2230" s="2" t="s">
        <v>33</v>
      </c>
      <c r="H2230" s="2">
        <v>7.83</v>
      </c>
      <c r="I2230" s="2">
        <v>8.83</v>
      </c>
      <c r="J2230" s="2">
        <v>16.66</v>
      </c>
    </row>
    <row r="2231" ht="15.75" customHeight="1">
      <c r="A2231" s="2">
        <v>2230.0</v>
      </c>
      <c r="B2231" s="2">
        <v>2015.0</v>
      </c>
      <c r="C2231" s="2">
        <v>8.0</v>
      </c>
      <c r="D2231" s="2">
        <v>6.0</v>
      </c>
      <c r="E2231" s="2">
        <v>1.0</v>
      </c>
      <c r="F2231" s="2" t="s">
        <v>16</v>
      </c>
      <c r="G2231" s="2" t="s">
        <v>39</v>
      </c>
      <c r="H2231" s="2">
        <v>5.83</v>
      </c>
      <c r="I2231" s="2">
        <v>3.07</v>
      </c>
      <c r="J2231" s="2">
        <v>8.9</v>
      </c>
    </row>
    <row r="2232" ht="15.75" customHeight="1">
      <c r="A2232" s="2">
        <v>2231.0</v>
      </c>
      <c r="B2232" s="2">
        <v>2015.0</v>
      </c>
      <c r="C2232" s="2">
        <v>8.0</v>
      </c>
      <c r="D2232" s="2">
        <v>6.0</v>
      </c>
      <c r="E2232" s="2">
        <v>2.0</v>
      </c>
      <c r="F2232" s="2" t="s">
        <v>16</v>
      </c>
      <c r="G2232" s="2" t="s">
        <v>42</v>
      </c>
      <c r="H2232" s="2">
        <v>7.0</v>
      </c>
      <c r="I2232" s="2">
        <v>5.67</v>
      </c>
      <c r="J2232" s="2">
        <v>12.67</v>
      </c>
    </row>
    <row r="2233" ht="15.75" customHeight="1">
      <c r="A2233" s="2">
        <v>2232.0</v>
      </c>
      <c r="B2233" s="2">
        <v>2015.0</v>
      </c>
      <c r="C2233" s="2">
        <v>8.0</v>
      </c>
      <c r="D2233" s="2">
        <v>6.0</v>
      </c>
      <c r="E2233" s="2">
        <v>2.0</v>
      </c>
      <c r="F2233" s="2" t="s">
        <v>16</v>
      </c>
      <c r="G2233" s="2" t="s">
        <v>54</v>
      </c>
      <c r="H2233" s="2">
        <v>4.0</v>
      </c>
      <c r="I2233" s="2">
        <v>4.83</v>
      </c>
      <c r="J2233" s="2">
        <v>8.83</v>
      </c>
    </row>
    <row r="2234" ht="15.75" customHeight="1">
      <c r="A2234" s="2">
        <v>2233.0</v>
      </c>
      <c r="B2234" s="2">
        <v>2015.0</v>
      </c>
      <c r="C2234" s="2">
        <v>8.0</v>
      </c>
      <c r="D2234" s="2">
        <v>6.0</v>
      </c>
      <c r="E2234" s="2">
        <v>3.0</v>
      </c>
      <c r="F2234" s="2" t="s">
        <v>16</v>
      </c>
      <c r="G2234" s="2" t="s">
        <v>41</v>
      </c>
      <c r="H2234" s="2">
        <v>6.0</v>
      </c>
      <c r="I2234" s="2">
        <v>9.13</v>
      </c>
      <c r="J2234" s="2">
        <v>15.13</v>
      </c>
    </row>
    <row r="2235" ht="15.75" customHeight="1">
      <c r="A2235" s="2">
        <v>2234.0</v>
      </c>
      <c r="B2235" s="2">
        <v>2015.0</v>
      </c>
      <c r="C2235" s="2">
        <v>8.0</v>
      </c>
      <c r="D2235" s="2">
        <v>6.0</v>
      </c>
      <c r="E2235" s="2">
        <v>3.0</v>
      </c>
      <c r="F2235" s="2" t="s">
        <v>16</v>
      </c>
      <c r="G2235" s="2" t="s">
        <v>47</v>
      </c>
      <c r="H2235" s="2">
        <v>2.33</v>
      </c>
      <c r="I2235" s="2">
        <v>5.17</v>
      </c>
      <c r="J2235" s="2">
        <v>7.5</v>
      </c>
    </row>
    <row r="2236" ht="15.75" customHeight="1">
      <c r="A2236" s="2">
        <v>2235.0</v>
      </c>
      <c r="B2236" s="2">
        <v>2015.0</v>
      </c>
      <c r="C2236" s="2">
        <v>8.0</v>
      </c>
      <c r="D2236" s="2">
        <v>6.0</v>
      </c>
      <c r="E2236" s="2">
        <v>4.0</v>
      </c>
      <c r="F2236" s="2" t="s">
        <v>16</v>
      </c>
      <c r="G2236" s="2" t="s">
        <v>30</v>
      </c>
      <c r="H2236" s="2">
        <v>5.67</v>
      </c>
      <c r="I2236" s="2">
        <v>5.67</v>
      </c>
      <c r="J2236" s="2">
        <v>11.34</v>
      </c>
    </row>
    <row r="2237" ht="15.75" customHeight="1">
      <c r="A2237" s="2">
        <v>2236.0</v>
      </c>
      <c r="B2237" s="2">
        <v>2015.0</v>
      </c>
      <c r="C2237" s="2">
        <v>8.0</v>
      </c>
      <c r="D2237" s="2">
        <v>6.0</v>
      </c>
      <c r="E2237" s="2">
        <v>4.0</v>
      </c>
      <c r="F2237" s="2" t="s">
        <v>16</v>
      </c>
      <c r="G2237" s="2" t="s">
        <v>56</v>
      </c>
      <c r="H2237" s="2">
        <v>6.67</v>
      </c>
      <c r="I2237" s="2">
        <v>2.77</v>
      </c>
      <c r="J2237" s="2">
        <v>9.44</v>
      </c>
      <c r="K2237" s="2" t="s">
        <v>88</v>
      </c>
      <c r="L2237" s="2" t="s">
        <v>89</v>
      </c>
    </row>
    <row r="2238" ht="15.75" customHeight="1">
      <c r="A2238" s="2">
        <v>2237.0</v>
      </c>
      <c r="B2238" s="2">
        <v>2015.0</v>
      </c>
      <c r="C2238" s="2">
        <v>8.0</v>
      </c>
      <c r="D2238" s="2">
        <v>7.0</v>
      </c>
      <c r="E2238" s="2">
        <v>1.0</v>
      </c>
      <c r="F2238" s="2" t="s">
        <v>16</v>
      </c>
      <c r="G2238" s="2" t="s">
        <v>42</v>
      </c>
      <c r="H2238" s="2">
        <v>8.33</v>
      </c>
      <c r="I2238" s="2">
        <v>7.13</v>
      </c>
      <c r="J2238" s="2">
        <v>15.46</v>
      </c>
    </row>
    <row r="2239" ht="15.75" customHeight="1">
      <c r="A2239" s="2">
        <v>2238.0</v>
      </c>
      <c r="B2239" s="2">
        <v>2015.0</v>
      </c>
      <c r="C2239" s="2">
        <v>8.0</v>
      </c>
      <c r="D2239" s="2">
        <v>7.0</v>
      </c>
      <c r="E2239" s="2">
        <v>1.0</v>
      </c>
      <c r="F2239" s="2" t="s">
        <v>16</v>
      </c>
      <c r="G2239" s="2" t="s">
        <v>33</v>
      </c>
      <c r="H2239" s="2">
        <v>8.17</v>
      </c>
      <c r="I2239" s="2">
        <v>7.1</v>
      </c>
      <c r="J2239" s="2">
        <v>15.27</v>
      </c>
    </row>
    <row r="2240" ht="15.75" customHeight="1">
      <c r="A2240" s="2">
        <v>2239.0</v>
      </c>
      <c r="B2240" s="2">
        <v>2015.0</v>
      </c>
      <c r="C2240" s="2">
        <v>8.0</v>
      </c>
      <c r="D2240" s="2">
        <v>7.0</v>
      </c>
      <c r="E2240" s="2">
        <v>2.0</v>
      </c>
      <c r="F2240" s="2" t="s">
        <v>16</v>
      </c>
      <c r="G2240" s="2" t="s">
        <v>41</v>
      </c>
      <c r="H2240" s="2">
        <v>9.07</v>
      </c>
      <c r="I2240" s="2">
        <v>9.1</v>
      </c>
      <c r="J2240" s="2">
        <v>18.17</v>
      </c>
    </row>
    <row r="2241" ht="15.75" customHeight="1">
      <c r="A2241" s="2">
        <v>2240.0</v>
      </c>
      <c r="B2241" s="2">
        <v>2015.0</v>
      </c>
      <c r="C2241" s="2">
        <v>8.0</v>
      </c>
      <c r="D2241" s="2">
        <v>7.0</v>
      </c>
      <c r="E2241" s="2">
        <v>2.0</v>
      </c>
      <c r="F2241" s="2" t="s">
        <v>16</v>
      </c>
      <c r="G2241" s="2" t="s">
        <v>30</v>
      </c>
      <c r="H2241" s="2">
        <v>8.67</v>
      </c>
      <c r="I2241" s="2">
        <v>8.87</v>
      </c>
      <c r="J2241" s="2">
        <v>17.54</v>
      </c>
    </row>
    <row r="2242" ht="15.75" customHeight="1">
      <c r="A2242" s="2">
        <v>2241.0</v>
      </c>
      <c r="B2242" s="2">
        <v>2015.0</v>
      </c>
      <c r="C2242" s="2">
        <v>8.0</v>
      </c>
      <c r="D2242" s="2">
        <v>8.0</v>
      </c>
      <c r="E2242" s="2">
        <v>1.0</v>
      </c>
      <c r="F2242" s="2" t="s">
        <v>16</v>
      </c>
      <c r="G2242" s="2" t="s">
        <v>41</v>
      </c>
      <c r="H2242" s="2">
        <v>7.67</v>
      </c>
      <c r="I2242" s="2">
        <v>9.77</v>
      </c>
      <c r="J2242" s="2">
        <v>17.44</v>
      </c>
    </row>
    <row r="2243" ht="15.75" customHeight="1">
      <c r="A2243" s="2">
        <v>2242.0</v>
      </c>
      <c r="B2243" s="2">
        <v>2015.0</v>
      </c>
      <c r="C2243" s="2">
        <v>8.0</v>
      </c>
      <c r="D2243" s="2">
        <v>8.0</v>
      </c>
      <c r="E2243" s="2">
        <v>1.0</v>
      </c>
      <c r="F2243" s="2" t="s">
        <v>16</v>
      </c>
      <c r="G2243" s="2" t="s">
        <v>42</v>
      </c>
      <c r="H2243" s="2">
        <v>7.37</v>
      </c>
      <c r="I2243" s="2">
        <v>9.07</v>
      </c>
      <c r="J2243" s="2">
        <v>16.44</v>
      </c>
    </row>
    <row r="2244" ht="15.75" customHeight="1">
      <c r="A2244" s="2">
        <v>2243.0</v>
      </c>
      <c r="B2244" s="2">
        <v>2015.0</v>
      </c>
      <c r="C2244" s="2">
        <v>9.0</v>
      </c>
      <c r="D2244" s="2">
        <v>1.0</v>
      </c>
      <c r="E2244" s="2">
        <v>1.0</v>
      </c>
      <c r="F2244" s="2" t="s">
        <v>16</v>
      </c>
      <c r="G2244" s="2" t="s">
        <v>91</v>
      </c>
      <c r="H2244" s="2">
        <v>8.17</v>
      </c>
      <c r="I2244" s="2">
        <v>6.67</v>
      </c>
      <c r="J2244" s="2">
        <v>14.84</v>
      </c>
    </row>
    <row r="2245" ht="15.75" customHeight="1">
      <c r="A2245" s="2">
        <v>2244.0</v>
      </c>
      <c r="B2245" s="2">
        <v>2015.0</v>
      </c>
      <c r="C2245" s="2">
        <v>9.0</v>
      </c>
      <c r="D2245" s="2">
        <v>1.0</v>
      </c>
      <c r="E2245" s="2">
        <v>1.0</v>
      </c>
      <c r="F2245" s="2" t="s">
        <v>16</v>
      </c>
      <c r="G2245" s="2" t="s">
        <v>37</v>
      </c>
      <c r="H2245" s="2">
        <v>7.17</v>
      </c>
      <c r="I2245" s="2">
        <v>7.67</v>
      </c>
      <c r="J2245" s="2">
        <v>14.84</v>
      </c>
    </row>
    <row r="2246" ht="15.75" customHeight="1">
      <c r="A2246" s="2">
        <v>2245.0</v>
      </c>
      <c r="B2246" s="2">
        <v>2015.0</v>
      </c>
      <c r="C2246" s="2">
        <v>9.0</v>
      </c>
      <c r="D2246" s="2">
        <v>1.0</v>
      </c>
      <c r="E2246" s="2">
        <v>1.0</v>
      </c>
      <c r="F2246" s="2" t="s">
        <v>16</v>
      </c>
      <c r="G2246" s="2" t="s">
        <v>35</v>
      </c>
      <c r="H2246" s="2">
        <v>3.77</v>
      </c>
      <c r="I2246" s="2">
        <v>7.13</v>
      </c>
      <c r="J2246" s="2">
        <v>10.9</v>
      </c>
    </row>
    <row r="2247" ht="15.75" customHeight="1">
      <c r="A2247" s="2">
        <v>2246.0</v>
      </c>
      <c r="B2247" s="2">
        <v>2015.0</v>
      </c>
      <c r="C2247" s="2">
        <v>9.0</v>
      </c>
      <c r="D2247" s="2">
        <v>1.0</v>
      </c>
      <c r="E2247" s="2">
        <v>2.0</v>
      </c>
      <c r="F2247" s="2" t="s">
        <v>16</v>
      </c>
      <c r="G2247" s="2" t="s">
        <v>31</v>
      </c>
      <c r="H2247" s="2">
        <v>9.5</v>
      </c>
      <c r="I2247" s="2">
        <v>9.3</v>
      </c>
      <c r="J2247" s="2">
        <v>18.8</v>
      </c>
    </row>
    <row r="2248" ht="15.75" customHeight="1">
      <c r="A2248" s="2">
        <v>2247.0</v>
      </c>
      <c r="B2248" s="2">
        <v>2015.0</v>
      </c>
      <c r="C2248" s="2">
        <v>9.0</v>
      </c>
      <c r="D2248" s="2">
        <v>1.0</v>
      </c>
      <c r="E2248" s="2">
        <v>2.0</v>
      </c>
      <c r="F2248" s="2" t="s">
        <v>16</v>
      </c>
      <c r="G2248" s="2" t="s">
        <v>55</v>
      </c>
      <c r="H2248" s="2">
        <v>4.83</v>
      </c>
      <c r="I2248" s="2">
        <v>6.0</v>
      </c>
      <c r="J2248" s="2">
        <v>10.83</v>
      </c>
    </row>
    <row r="2249" ht="15.75" customHeight="1">
      <c r="A2249" s="2">
        <v>2248.0</v>
      </c>
      <c r="B2249" s="2">
        <v>2015.0</v>
      </c>
      <c r="C2249" s="2">
        <v>9.0</v>
      </c>
      <c r="D2249" s="2">
        <v>1.0</v>
      </c>
      <c r="E2249" s="2">
        <v>2.0</v>
      </c>
      <c r="F2249" s="2" t="s">
        <v>16</v>
      </c>
      <c r="G2249" s="2" t="s">
        <v>107</v>
      </c>
      <c r="H2249" s="2">
        <v>2.33</v>
      </c>
      <c r="I2249" s="2">
        <v>3.33</v>
      </c>
      <c r="J2249" s="2">
        <v>5.66</v>
      </c>
    </row>
    <row r="2250" ht="15.75" customHeight="1">
      <c r="A2250" s="2">
        <v>2249.0</v>
      </c>
      <c r="B2250" s="2">
        <v>2015.0</v>
      </c>
      <c r="C2250" s="2">
        <v>9.0</v>
      </c>
      <c r="D2250" s="2">
        <v>1.0</v>
      </c>
      <c r="E2250" s="2">
        <v>3.0</v>
      </c>
      <c r="F2250" s="2" t="s">
        <v>16</v>
      </c>
      <c r="G2250" s="2" t="s">
        <v>100</v>
      </c>
      <c r="H2250" s="2">
        <v>8.77</v>
      </c>
      <c r="I2250" s="2">
        <v>8.23</v>
      </c>
      <c r="J2250" s="2">
        <v>17.0</v>
      </c>
    </row>
    <row r="2251" ht="15.75" customHeight="1">
      <c r="A2251" s="2">
        <v>2250.0</v>
      </c>
      <c r="B2251" s="2">
        <v>2015.0</v>
      </c>
      <c r="C2251" s="2">
        <v>9.0</v>
      </c>
      <c r="D2251" s="2">
        <v>1.0</v>
      </c>
      <c r="E2251" s="2">
        <v>3.0</v>
      </c>
      <c r="F2251" s="2" t="s">
        <v>16</v>
      </c>
      <c r="G2251" s="2" t="s">
        <v>38</v>
      </c>
      <c r="H2251" s="2">
        <v>7.83</v>
      </c>
      <c r="I2251" s="2">
        <v>8.07</v>
      </c>
      <c r="J2251" s="2">
        <v>15.9</v>
      </c>
    </row>
    <row r="2252" ht="15.75" customHeight="1">
      <c r="A2252" s="2">
        <v>2251.0</v>
      </c>
      <c r="B2252" s="2">
        <v>2015.0</v>
      </c>
      <c r="C2252" s="2">
        <v>9.0</v>
      </c>
      <c r="D2252" s="2">
        <v>1.0</v>
      </c>
      <c r="E2252" s="2">
        <v>3.0</v>
      </c>
      <c r="F2252" s="2" t="s">
        <v>16</v>
      </c>
      <c r="G2252" s="2" t="s">
        <v>57</v>
      </c>
      <c r="H2252" s="2">
        <v>6.67</v>
      </c>
      <c r="I2252" s="2">
        <v>2.27</v>
      </c>
      <c r="J2252" s="2">
        <v>8.94</v>
      </c>
    </row>
    <row r="2253" ht="15.75" customHeight="1">
      <c r="A2253" s="2">
        <v>2252.0</v>
      </c>
      <c r="B2253" s="2">
        <v>2015.0</v>
      </c>
      <c r="C2253" s="2">
        <v>9.0</v>
      </c>
      <c r="D2253" s="2">
        <v>1.0</v>
      </c>
      <c r="E2253" s="2">
        <v>4.0</v>
      </c>
      <c r="F2253" s="2" t="s">
        <v>16</v>
      </c>
      <c r="G2253" s="2" t="s">
        <v>111</v>
      </c>
      <c r="H2253" s="2">
        <v>6.5</v>
      </c>
      <c r="I2253" s="2">
        <v>5.07</v>
      </c>
      <c r="J2253" s="2">
        <v>11.57</v>
      </c>
    </row>
    <row r="2254" ht="15.75" customHeight="1">
      <c r="A2254" s="2">
        <v>2253.0</v>
      </c>
      <c r="B2254" s="2">
        <v>2015.0</v>
      </c>
      <c r="C2254" s="2">
        <v>9.0</v>
      </c>
      <c r="D2254" s="2">
        <v>1.0</v>
      </c>
      <c r="E2254" s="2">
        <v>4.0</v>
      </c>
      <c r="F2254" s="2" t="s">
        <v>16</v>
      </c>
      <c r="G2254" s="2" t="s">
        <v>29</v>
      </c>
      <c r="H2254" s="2">
        <v>4.77</v>
      </c>
      <c r="I2254" s="2">
        <v>6.2</v>
      </c>
      <c r="J2254" s="2">
        <v>10.97</v>
      </c>
    </row>
    <row r="2255" ht="15.75" customHeight="1">
      <c r="A2255" s="2">
        <v>2254.0</v>
      </c>
      <c r="B2255" s="2">
        <v>2015.0</v>
      </c>
      <c r="C2255" s="2">
        <v>9.0</v>
      </c>
      <c r="D2255" s="2">
        <v>1.0</v>
      </c>
      <c r="E2255" s="2">
        <v>4.0</v>
      </c>
      <c r="F2255" s="2" t="s">
        <v>16</v>
      </c>
      <c r="G2255" s="2" t="s">
        <v>33</v>
      </c>
      <c r="H2255" s="2">
        <v>5.0</v>
      </c>
      <c r="I2255" s="2">
        <v>4.93</v>
      </c>
      <c r="J2255" s="2">
        <v>9.93</v>
      </c>
    </row>
    <row r="2256" ht="15.75" customHeight="1">
      <c r="A2256" s="2">
        <v>2255.0</v>
      </c>
      <c r="B2256" s="2">
        <v>2015.0</v>
      </c>
      <c r="C2256" s="2">
        <v>9.0</v>
      </c>
      <c r="D2256" s="2">
        <v>1.0</v>
      </c>
      <c r="E2256" s="2">
        <v>5.0</v>
      </c>
      <c r="F2256" s="2" t="s">
        <v>16</v>
      </c>
      <c r="G2256" s="2" t="s">
        <v>42</v>
      </c>
      <c r="H2256" s="2">
        <v>6.87</v>
      </c>
      <c r="I2256" s="2">
        <v>7.33</v>
      </c>
      <c r="J2256" s="2">
        <v>14.2</v>
      </c>
    </row>
    <row r="2257" ht="15.75" customHeight="1">
      <c r="A2257" s="2">
        <v>2256.0</v>
      </c>
      <c r="B2257" s="2">
        <v>2015.0</v>
      </c>
      <c r="C2257" s="2">
        <v>9.0</v>
      </c>
      <c r="D2257" s="2">
        <v>1.0</v>
      </c>
      <c r="E2257" s="2">
        <v>5.0</v>
      </c>
      <c r="F2257" s="2" t="s">
        <v>16</v>
      </c>
      <c r="G2257" s="2" t="s">
        <v>40</v>
      </c>
      <c r="H2257" s="2">
        <v>4.67</v>
      </c>
      <c r="I2257" s="2">
        <v>1.7</v>
      </c>
      <c r="J2257" s="2">
        <v>6.37</v>
      </c>
    </row>
    <row r="2258" ht="15.75" customHeight="1">
      <c r="A2258" s="2">
        <v>2257.0</v>
      </c>
      <c r="B2258" s="2">
        <v>2015.0</v>
      </c>
      <c r="C2258" s="2">
        <v>9.0</v>
      </c>
      <c r="D2258" s="2">
        <v>1.0</v>
      </c>
      <c r="E2258" s="2">
        <v>5.0</v>
      </c>
      <c r="F2258" s="2" t="s">
        <v>16</v>
      </c>
      <c r="G2258" s="2" t="s">
        <v>25</v>
      </c>
      <c r="H2258" s="2">
        <v>3.17</v>
      </c>
      <c r="I2258" s="2">
        <v>1.8</v>
      </c>
      <c r="J2258" s="2">
        <v>4.97</v>
      </c>
    </row>
    <row r="2259" ht="15.75" customHeight="1">
      <c r="A2259" s="2">
        <v>2258.0</v>
      </c>
      <c r="B2259" s="2">
        <v>2015.0</v>
      </c>
      <c r="C2259" s="2">
        <v>9.0</v>
      </c>
      <c r="D2259" s="2">
        <v>1.0</v>
      </c>
      <c r="E2259" s="2">
        <v>6.0</v>
      </c>
      <c r="F2259" s="2" t="s">
        <v>16</v>
      </c>
      <c r="G2259" s="2" t="s">
        <v>41</v>
      </c>
      <c r="H2259" s="2">
        <v>7.0</v>
      </c>
      <c r="I2259" s="2">
        <v>9.73</v>
      </c>
      <c r="J2259" s="2">
        <v>16.73</v>
      </c>
    </row>
    <row r="2260" ht="15.75" customHeight="1">
      <c r="A2260" s="2">
        <v>2259.0</v>
      </c>
      <c r="B2260" s="2">
        <v>2015.0</v>
      </c>
      <c r="C2260" s="2">
        <v>9.0</v>
      </c>
      <c r="D2260" s="2">
        <v>1.0</v>
      </c>
      <c r="E2260" s="2">
        <v>6.0</v>
      </c>
      <c r="F2260" s="2" t="s">
        <v>16</v>
      </c>
      <c r="G2260" s="2" t="s">
        <v>27</v>
      </c>
      <c r="H2260" s="2">
        <v>3.33</v>
      </c>
      <c r="I2260" s="2">
        <v>7.4</v>
      </c>
      <c r="J2260" s="2">
        <v>10.73</v>
      </c>
    </row>
    <row r="2261" ht="15.75" customHeight="1">
      <c r="A2261" s="2">
        <v>2260.0</v>
      </c>
      <c r="B2261" s="2">
        <v>2015.0</v>
      </c>
      <c r="C2261" s="2">
        <v>9.0</v>
      </c>
      <c r="D2261" s="2">
        <v>1.0</v>
      </c>
      <c r="E2261" s="2">
        <v>6.0</v>
      </c>
      <c r="F2261" s="2" t="s">
        <v>16</v>
      </c>
      <c r="G2261" s="2" t="s">
        <v>118</v>
      </c>
      <c r="H2261" s="2">
        <v>2.17</v>
      </c>
      <c r="I2261" s="2">
        <v>6.7</v>
      </c>
      <c r="J2261" s="2">
        <v>8.87</v>
      </c>
    </row>
    <row r="2262" ht="15.75" customHeight="1">
      <c r="A2262" s="2">
        <v>2261.0</v>
      </c>
      <c r="B2262" s="2">
        <v>2015.0</v>
      </c>
      <c r="C2262" s="2">
        <v>9.0</v>
      </c>
      <c r="D2262" s="2">
        <v>1.0</v>
      </c>
      <c r="E2262" s="2">
        <v>7.0</v>
      </c>
      <c r="F2262" s="2" t="s">
        <v>16</v>
      </c>
      <c r="G2262" s="2" t="s">
        <v>30</v>
      </c>
      <c r="H2262" s="2">
        <v>8.0</v>
      </c>
      <c r="I2262" s="2">
        <v>6.33</v>
      </c>
      <c r="J2262" s="2">
        <v>14.33</v>
      </c>
    </row>
    <row r="2263" ht="15.75" customHeight="1">
      <c r="A2263" s="2">
        <v>2262.0</v>
      </c>
      <c r="B2263" s="2">
        <v>2015.0</v>
      </c>
      <c r="C2263" s="2">
        <v>9.0</v>
      </c>
      <c r="D2263" s="2">
        <v>1.0</v>
      </c>
      <c r="E2263" s="2">
        <v>7.0</v>
      </c>
      <c r="F2263" s="2" t="s">
        <v>16</v>
      </c>
      <c r="G2263" s="2" t="s">
        <v>34</v>
      </c>
      <c r="H2263" s="2">
        <v>5.33</v>
      </c>
      <c r="I2263" s="2">
        <v>1.43</v>
      </c>
      <c r="J2263" s="2">
        <v>6.76</v>
      </c>
    </row>
    <row r="2264" ht="15.75" customHeight="1">
      <c r="A2264" s="2">
        <v>2263.0</v>
      </c>
      <c r="B2264" s="2">
        <v>2015.0</v>
      </c>
      <c r="C2264" s="2">
        <v>9.0</v>
      </c>
      <c r="D2264" s="2">
        <v>1.0</v>
      </c>
      <c r="E2264" s="2">
        <v>7.0</v>
      </c>
      <c r="F2264" s="2" t="s">
        <v>16</v>
      </c>
      <c r="G2264" s="2" t="s">
        <v>70</v>
      </c>
      <c r="H2264" s="2">
        <v>1.0</v>
      </c>
      <c r="I2264" s="2">
        <v>3.33</v>
      </c>
      <c r="J2264" s="2">
        <v>4.33</v>
      </c>
    </row>
    <row r="2265" ht="15.75" customHeight="1">
      <c r="A2265" s="2">
        <v>2264.0</v>
      </c>
      <c r="B2265" s="2">
        <v>2015.0</v>
      </c>
      <c r="C2265" s="2">
        <v>9.0</v>
      </c>
      <c r="D2265" s="2">
        <v>1.0</v>
      </c>
      <c r="E2265" s="2">
        <v>8.0</v>
      </c>
      <c r="F2265" s="2" t="s">
        <v>16</v>
      </c>
      <c r="G2265" s="2" t="s">
        <v>26</v>
      </c>
      <c r="H2265" s="2">
        <v>8.67</v>
      </c>
      <c r="I2265" s="2">
        <v>9.93</v>
      </c>
      <c r="J2265" s="2">
        <v>18.6</v>
      </c>
    </row>
    <row r="2266" ht="15.75" customHeight="1">
      <c r="A2266" s="2">
        <v>2265.0</v>
      </c>
      <c r="B2266" s="2">
        <v>2015.0</v>
      </c>
      <c r="C2266" s="2">
        <v>9.0</v>
      </c>
      <c r="D2266" s="2">
        <v>1.0</v>
      </c>
      <c r="E2266" s="2">
        <v>8.0</v>
      </c>
      <c r="F2266" s="2" t="s">
        <v>16</v>
      </c>
      <c r="G2266" s="2" t="s">
        <v>76</v>
      </c>
      <c r="H2266" s="2">
        <v>9.1</v>
      </c>
      <c r="I2266" s="2">
        <v>1.83</v>
      </c>
      <c r="J2266" s="2">
        <v>10.93</v>
      </c>
    </row>
    <row r="2267" ht="15.75" customHeight="1">
      <c r="A2267" s="2">
        <v>2266.0</v>
      </c>
      <c r="B2267" s="2">
        <v>2015.0</v>
      </c>
      <c r="C2267" s="2">
        <v>9.0</v>
      </c>
      <c r="D2267" s="2">
        <v>1.0</v>
      </c>
      <c r="E2267" s="2">
        <v>8.0</v>
      </c>
      <c r="F2267" s="2" t="s">
        <v>16</v>
      </c>
      <c r="G2267" s="2" t="s">
        <v>50</v>
      </c>
      <c r="H2267" s="2">
        <v>2.33</v>
      </c>
      <c r="I2267" s="2">
        <v>0.5</v>
      </c>
      <c r="J2267" s="2">
        <v>2.83</v>
      </c>
    </row>
    <row r="2268" ht="15.75" customHeight="1">
      <c r="A2268" s="2">
        <v>2267.0</v>
      </c>
      <c r="B2268" s="2">
        <v>2015.0</v>
      </c>
      <c r="C2268" s="2">
        <v>9.0</v>
      </c>
      <c r="D2268" s="2">
        <v>1.0</v>
      </c>
      <c r="E2268" s="2">
        <v>9.0</v>
      </c>
      <c r="F2268" s="2" t="s">
        <v>16</v>
      </c>
      <c r="G2268" s="2" t="s">
        <v>47</v>
      </c>
      <c r="H2268" s="2">
        <v>9.5</v>
      </c>
      <c r="I2268" s="2">
        <v>8.9</v>
      </c>
      <c r="J2268" s="2">
        <v>18.4</v>
      </c>
    </row>
    <row r="2269" ht="15.75" customHeight="1">
      <c r="A2269" s="2">
        <v>2268.0</v>
      </c>
      <c r="B2269" s="2">
        <v>2015.0</v>
      </c>
      <c r="C2269" s="2">
        <v>9.0</v>
      </c>
      <c r="D2269" s="2">
        <v>1.0</v>
      </c>
      <c r="E2269" s="2">
        <v>9.0</v>
      </c>
      <c r="F2269" s="2" t="s">
        <v>16</v>
      </c>
      <c r="G2269" s="2" t="s">
        <v>17</v>
      </c>
      <c r="H2269" s="2">
        <v>6.67</v>
      </c>
      <c r="I2269" s="2">
        <v>8.17</v>
      </c>
      <c r="J2269" s="2">
        <v>14.84</v>
      </c>
    </row>
    <row r="2270" ht="15.75" customHeight="1">
      <c r="A2270" s="2">
        <v>2269.0</v>
      </c>
      <c r="B2270" s="2">
        <v>2015.0</v>
      </c>
      <c r="C2270" s="2">
        <v>9.0</v>
      </c>
      <c r="D2270" s="2">
        <v>1.0</v>
      </c>
      <c r="E2270" s="2">
        <v>9.0</v>
      </c>
      <c r="F2270" s="2" t="s">
        <v>16</v>
      </c>
      <c r="G2270" s="2" t="s">
        <v>96</v>
      </c>
      <c r="H2270" s="2">
        <v>6.5</v>
      </c>
      <c r="I2270" s="2">
        <v>3.0</v>
      </c>
      <c r="J2270" s="2">
        <v>9.5</v>
      </c>
    </row>
    <row r="2271" ht="15.75" customHeight="1">
      <c r="A2271" s="2">
        <v>2270.0</v>
      </c>
      <c r="B2271" s="2">
        <v>2015.0</v>
      </c>
      <c r="C2271" s="2">
        <v>9.0</v>
      </c>
      <c r="D2271" s="2">
        <v>1.0</v>
      </c>
      <c r="E2271" s="2">
        <v>10.0</v>
      </c>
      <c r="F2271" s="2" t="s">
        <v>16</v>
      </c>
      <c r="G2271" s="2" t="s">
        <v>59</v>
      </c>
      <c r="H2271" s="2">
        <v>8.1</v>
      </c>
      <c r="I2271" s="2">
        <v>5.6</v>
      </c>
      <c r="J2271" s="2">
        <v>13.7</v>
      </c>
    </row>
    <row r="2272" ht="15.75" customHeight="1">
      <c r="A2272" s="2">
        <v>2271.0</v>
      </c>
      <c r="B2272" s="2">
        <v>2015.0</v>
      </c>
      <c r="C2272" s="2">
        <v>9.0</v>
      </c>
      <c r="D2272" s="2">
        <v>1.0</v>
      </c>
      <c r="E2272" s="2">
        <v>10.0</v>
      </c>
      <c r="F2272" s="2" t="s">
        <v>16</v>
      </c>
      <c r="G2272" s="2" t="s">
        <v>99</v>
      </c>
      <c r="H2272" s="2">
        <v>4.0</v>
      </c>
      <c r="I2272" s="2">
        <v>2.43</v>
      </c>
      <c r="J2272" s="2">
        <v>6.43</v>
      </c>
    </row>
    <row r="2273" ht="15.75" customHeight="1">
      <c r="A2273" s="2">
        <v>2272.0</v>
      </c>
      <c r="B2273" s="2">
        <v>2015.0</v>
      </c>
      <c r="C2273" s="2">
        <v>9.0</v>
      </c>
      <c r="D2273" s="2">
        <v>1.0</v>
      </c>
      <c r="E2273" s="2">
        <v>10.0</v>
      </c>
      <c r="F2273" s="2" t="s">
        <v>16</v>
      </c>
      <c r="G2273" s="2" t="s">
        <v>56</v>
      </c>
      <c r="H2273" s="2">
        <v>3.07</v>
      </c>
      <c r="I2273" s="2">
        <v>1.6</v>
      </c>
      <c r="J2273" s="2">
        <v>4.67</v>
      </c>
    </row>
    <row r="2274" ht="15.75" customHeight="1">
      <c r="A2274" s="2">
        <v>2273.0</v>
      </c>
      <c r="B2274" s="2">
        <v>2015.0</v>
      </c>
      <c r="C2274" s="2">
        <v>9.0</v>
      </c>
      <c r="D2274" s="2">
        <v>1.0</v>
      </c>
      <c r="E2274" s="2">
        <v>11.0</v>
      </c>
      <c r="F2274" s="2" t="s">
        <v>16</v>
      </c>
      <c r="G2274" s="2" t="s">
        <v>32</v>
      </c>
      <c r="H2274" s="2">
        <v>6.83</v>
      </c>
      <c r="I2274" s="2">
        <v>7.57</v>
      </c>
      <c r="J2274" s="2">
        <v>14.4</v>
      </c>
    </row>
    <row r="2275" ht="15.75" customHeight="1">
      <c r="A2275" s="2">
        <v>2274.0</v>
      </c>
      <c r="B2275" s="2">
        <v>2015.0</v>
      </c>
      <c r="C2275" s="2">
        <v>9.0</v>
      </c>
      <c r="D2275" s="2">
        <v>1.0</v>
      </c>
      <c r="E2275" s="2">
        <v>11.0</v>
      </c>
      <c r="F2275" s="2" t="s">
        <v>16</v>
      </c>
      <c r="G2275" s="2" t="s">
        <v>60</v>
      </c>
      <c r="H2275" s="2">
        <v>3.83</v>
      </c>
      <c r="I2275" s="2">
        <v>7.27</v>
      </c>
      <c r="J2275" s="2">
        <v>11.1</v>
      </c>
    </row>
    <row r="2276" ht="15.75" customHeight="1">
      <c r="A2276" s="2">
        <v>2275.0</v>
      </c>
      <c r="B2276" s="2">
        <v>2015.0</v>
      </c>
      <c r="C2276" s="2">
        <v>9.0</v>
      </c>
      <c r="D2276" s="2">
        <v>1.0</v>
      </c>
      <c r="E2276" s="2">
        <v>11.0</v>
      </c>
      <c r="F2276" s="2" t="s">
        <v>16</v>
      </c>
      <c r="G2276" s="2" t="s">
        <v>45</v>
      </c>
      <c r="H2276" s="2">
        <v>3.57</v>
      </c>
      <c r="I2276" s="2">
        <v>6.33</v>
      </c>
      <c r="J2276" s="2">
        <v>9.9</v>
      </c>
    </row>
    <row r="2277" ht="15.75" customHeight="1">
      <c r="A2277" s="2">
        <v>2276.0</v>
      </c>
      <c r="B2277" s="2">
        <v>2015.0</v>
      </c>
      <c r="C2277" s="2">
        <v>9.0</v>
      </c>
      <c r="D2277" s="2">
        <v>1.0</v>
      </c>
      <c r="E2277" s="2">
        <v>12.0</v>
      </c>
      <c r="F2277" s="2" t="s">
        <v>16</v>
      </c>
      <c r="G2277" s="2" t="s">
        <v>98</v>
      </c>
      <c r="H2277" s="2">
        <v>8.5</v>
      </c>
      <c r="I2277" s="2">
        <v>6.93</v>
      </c>
      <c r="J2277" s="2">
        <v>15.43</v>
      </c>
    </row>
    <row r="2278" ht="15.75" customHeight="1">
      <c r="A2278" s="2">
        <v>2277.0</v>
      </c>
      <c r="B2278" s="2">
        <v>2015.0</v>
      </c>
      <c r="C2278" s="2">
        <v>9.0</v>
      </c>
      <c r="D2278" s="2">
        <v>1.0</v>
      </c>
      <c r="E2278" s="2">
        <v>12.0</v>
      </c>
      <c r="F2278" s="2" t="s">
        <v>16</v>
      </c>
      <c r="G2278" s="2" t="s">
        <v>54</v>
      </c>
      <c r="H2278" s="2">
        <v>4.73</v>
      </c>
      <c r="I2278" s="2">
        <v>6.0</v>
      </c>
      <c r="J2278" s="2">
        <v>10.73</v>
      </c>
    </row>
    <row r="2279" ht="15.75" customHeight="1">
      <c r="A2279" s="2">
        <v>2278.0</v>
      </c>
      <c r="B2279" s="2">
        <v>2015.0</v>
      </c>
      <c r="C2279" s="2">
        <v>9.0</v>
      </c>
      <c r="D2279" s="2">
        <v>1.0</v>
      </c>
      <c r="E2279" s="2">
        <v>12.0</v>
      </c>
      <c r="F2279" s="2" t="s">
        <v>16</v>
      </c>
      <c r="G2279" s="2" t="s">
        <v>39</v>
      </c>
      <c r="H2279" s="2">
        <v>5.17</v>
      </c>
      <c r="I2279" s="2">
        <v>5.33</v>
      </c>
      <c r="J2279" s="2">
        <v>10.5</v>
      </c>
    </row>
    <row r="2280" ht="15.75" customHeight="1">
      <c r="A2280" s="2">
        <v>2279.0</v>
      </c>
      <c r="B2280" s="2">
        <v>2015.0</v>
      </c>
      <c r="C2280" s="2">
        <v>9.0</v>
      </c>
      <c r="D2280" s="2">
        <v>2.0</v>
      </c>
      <c r="E2280" s="2">
        <v>1.0</v>
      </c>
      <c r="F2280" s="2" t="s">
        <v>16</v>
      </c>
      <c r="G2280" s="2" t="s">
        <v>118</v>
      </c>
      <c r="H2280" s="2">
        <v>3.6</v>
      </c>
      <c r="I2280" s="2">
        <v>2.5</v>
      </c>
      <c r="J2280" s="2">
        <v>6.1</v>
      </c>
    </row>
    <row r="2281" ht="15.75" customHeight="1">
      <c r="A2281" s="2">
        <v>2280.0</v>
      </c>
      <c r="B2281" s="2">
        <v>2015.0</v>
      </c>
      <c r="C2281" s="2">
        <v>9.0</v>
      </c>
      <c r="D2281" s="2">
        <v>2.0</v>
      </c>
      <c r="E2281" s="2">
        <v>1.0</v>
      </c>
      <c r="F2281" s="2" t="s">
        <v>16</v>
      </c>
      <c r="G2281" s="2" t="s">
        <v>33</v>
      </c>
      <c r="H2281" s="2">
        <v>4.83</v>
      </c>
      <c r="I2281" s="2">
        <v>1.07</v>
      </c>
      <c r="J2281" s="2">
        <v>5.9</v>
      </c>
    </row>
    <row r="2282" ht="15.75" customHeight="1">
      <c r="A2282" s="2">
        <v>2281.0</v>
      </c>
      <c r="B2282" s="2">
        <v>2015.0</v>
      </c>
      <c r="C2282" s="2">
        <v>9.0</v>
      </c>
      <c r="D2282" s="2">
        <v>2.0</v>
      </c>
      <c r="E2282" s="2">
        <v>2.0</v>
      </c>
      <c r="F2282" s="2" t="s">
        <v>16</v>
      </c>
      <c r="G2282" s="2" t="s">
        <v>57</v>
      </c>
      <c r="H2282" s="2">
        <v>7.0</v>
      </c>
      <c r="I2282" s="2">
        <v>7.57</v>
      </c>
      <c r="J2282" s="2">
        <v>14.57</v>
      </c>
    </row>
    <row r="2283" ht="15.75" customHeight="1">
      <c r="A2283" s="2">
        <v>2282.0</v>
      </c>
      <c r="B2283" s="2">
        <v>2015.0</v>
      </c>
      <c r="C2283" s="2">
        <v>9.0</v>
      </c>
      <c r="D2283" s="2">
        <v>2.0</v>
      </c>
      <c r="E2283" s="2">
        <v>2.0</v>
      </c>
      <c r="F2283" s="2" t="s">
        <v>16</v>
      </c>
      <c r="G2283" s="2" t="s">
        <v>40</v>
      </c>
      <c r="H2283" s="2">
        <v>5.5</v>
      </c>
      <c r="I2283" s="2">
        <v>6.57</v>
      </c>
      <c r="J2283" s="2">
        <v>12.07</v>
      </c>
    </row>
    <row r="2284" ht="15.75" customHeight="1">
      <c r="A2284" s="2">
        <v>2283.0</v>
      </c>
      <c r="B2284" s="2">
        <v>2015.0</v>
      </c>
      <c r="C2284" s="2">
        <v>9.0</v>
      </c>
      <c r="D2284" s="2">
        <v>2.0</v>
      </c>
      <c r="E2284" s="2">
        <v>3.0</v>
      </c>
      <c r="F2284" s="2" t="s">
        <v>16</v>
      </c>
      <c r="G2284" s="2" t="s">
        <v>37</v>
      </c>
      <c r="H2284" s="2">
        <v>8.67</v>
      </c>
      <c r="I2284" s="2">
        <v>8.7</v>
      </c>
      <c r="J2284" s="2">
        <v>17.37</v>
      </c>
    </row>
    <row r="2285" ht="15.75" customHeight="1">
      <c r="A2285" s="2">
        <v>2284.0</v>
      </c>
      <c r="B2285" s="2">
        <v>2015.0</v>
      </c>
      <c r="C2285" s="2">
        <v>9.0</v>
      </c>
      <c r="D2285" s="2">
        <v>2.0</v>
      </c>
      <c r="E2285" s="2">
        <v>3.0</v>
      </c>
      <c r="F2285" s="2" t="s">
        <v>16</v>
      </c>
      <c r="G2285" s="2" t="s">
        <v>107</v>
      </c>
      <c r="H2285" s="2">
        <v>1.43</v>
      </c>
      <c r="I2285" s="2">
        <v>0.5</v>
      </c>
      <c r="J2285" s="2">
        <v>1.93</v>
      </c>
    </row>
    <row r="2286" ht="15.75" customHeight="1">
      <c r="A2286" s="2">
        <v>2285.0</v>
      </c>
      <c r="B2286" s="2">
        <v>2015.0</v>
      </c>
      <c r="C2286" s="2">
        <v>9.0</v>
      </c>
      <c r="D2286" s="2">
        <v>2.0</v>
      </c>
      <c r="E2286" s="2">
        <v>4.0</v>
      </c>
      <c r="F2286" s="2" t="s">
        <v>16</v>
      </c>
      <c r="G2286" s="2" t="s">
        <v>50</v>
      </c>
      <c r="H2286" s="2">
        <v>2.33</v>
      </c>
      <c r="I2286" s="2">
        <v>8.23</v>
      </c>
      <c r="J2286" s="2">
        <v>10.56</v>
      </c>
    </row>
    <row r="2287" ht="15.75" customHeight="1">
      <c r="A2287" s="2">
        <v>2286.0</v>
      </c>
      <c r="B2287" s="2">
        <v>2015.0</v>
      </c>
      <c r="C2287" s="2">
        <v>9.0</v>
      </c>
      <c r="D2287" s="2">
        <v>2.0</v>
      </c>
      <c r="E2287" s="2">
        <v>4.0</v>
      </c>
      <c r="F2287" s="2" t="s">
        <v>16</v>
      </c>
      <c r="G2287" s="2" t="s">
        <v>70</v>
      </c>
      <c r="H2287" s="2">
        <v>0.5</v>
      </c>
      <c r="I2287" s="2">
        <v>0.83</v>
      </c>
      <c r="J2287" s="2">
        <v>1.33</v>
      </c>
    </row>
    <row r="2288" ht="15.75" customHeight="1">
      <c r="A2288" s="2">
        <v>2287.0</v>
      </c>
      <c r="B2288" s="2">
        <v>2015.0</v>
      </c>
      <c r="C2288" s="2">
        <v>9.0</v>
      </c>
      <c r="D2288" s="2">
        <v>2.0</v>
      </c>
      <c r="E2288" s="2">
        <v>5.0</v>
      </c>
      <c r="F2288" s="2" t="s">
        <v>16</v>
      </c>
      <c r="G2288" s="2" t="s">
        <v>17</v>
      </c>
      <c r="H2288" s="2">
        <v>0.0</v>
      </c>
      <c r="I2288" s="2">
        <v>0.0</v>
      </c>
      <c r="J2288" s="2">
        <v>0.0</v>
      </c>
    </row>
    <row r="2289" ht="15.75" customHeight="1">
      <c r="A2289" s="2">
        <v>2288.0</v>
      </c>
      <c r="B2289" s="2">
        <v>2015.0</v>
      </c>
      <c r="C2289" s="2">
        <v>9.0</v>
      </c>
      <c r="D2289" s="2">
        <v>2.0</v>
      </c>
      <c r="E2289" s="2">
        <v>5.0</v>
      </c>
      <c r="F2289" s="2" t="s">
        <v>16</v>
      </c>
      <c r="G2289" s="2" t="s">
        <v>76</v>
      </c>
      <c r="H2289" s="2">
        <v>0.0</v>
      </c>
      <c r="I2289" s="2">
        <v>0.0</v>
      </c>
      <c r="J2289" s="2">
        <v>0.0</v>
      </c>
      <c r="K2289" s="2" t="s">
        <v>104</v>
      </c>
      <c r="L2289" s="2" t="s">
        <v>105</v>
      </c>
    </row>
    <row r="2290" ht="15.75" customHeight="1">
      <c r="A2290" s="2">
        <v>2289.0</v>
      </c>
      <c r="B2290" s="2">
        <v>2015.0</v>
      </c>
      <c r="C2290" s="2">
        <v>9.0</v>
      </c>
      <c r="D2290" s="2">
        <v>2.0</v>
      </c>
      <c r="E2290" s="2">
        <v>6.0</v>
      </c>
      <c r="F2290" s="2" t="s">
        <v>16</v>
      </c>
      <c r="G2290" s="2" t="s">
        <v>56</v>
      </c>
      <c r="H2290" s="2">
        <v>5.33</v>
      </c>
      <c r="I2290" s="2">
        <v>7.33</v>
      </c>
      <c r="J2290" s="2">
        <v>12.66</v>
      </c>
    </row>
    <row r="2291" ht="15.75" customHeight="1">
      <c r="A2291" s="2">
        <v>2290.0</v>
      </c>
      <c r="B2291" s="2">
        <v>2015.0</v>
      </c>
      <c r="C2291" s="2">
        <v>9.0</v>
      </c>
      <c r="D2291" s="2">
        <v>2.0</v>
      </c>
      <c r="E2291" s="2">
        <v>6.0</v>
      </c>
      <c r="F2291" s="2" t="s">
        <v>16</v>
      </c>
      <c r="G2291" s="2" t="s">
        <v>96</v>
      </c>
      <c r="H2291" s="2">
        <v>8.17</v>
      </c>
      <c r="I2291" s="2">
        <v>4.1</v>
      </c>
      <c r="J2291" s="2">
        <v>12.27</v>
      </c>
    </row>
    <row r="2292" ht="15.75" customHeight="1">
      <c r="A2292" s="2">
        <v>2291.0</v>
      </c>
      <c r="B2292" s="2">
        <v>2015.0</v>
      </c>
      <c r="C2292" s="2">
        <v>9.0</v>
      </c>
      <c r="D2292" s="2">
        <v>2.0</v>
      </c>
      <c r="E2292" s="2">
        <v>7.0</v>
      </c>
      <c r="F2292" s="2" t="s">
        <v>16</v>
      </c>
      <c r="G2292" s="2" t="s">
        <v>45</v>
      </c>
      <c r="H2292" s="2">
        <v>5.67</v>
      </c>
      <c r="I2292" s="2">
        <v>3.93</v>
      </c>
      <c r="J2292" s="2">
        <v>9.6</v>
      </c>
    </row>
    <row r="2293" ht="15.75" customHeight="1">
      <c r="A2293" s="2">
        <v>2292.0</v>
      </c>
      <c r="B2293" s="2">
        <v>2015.0</v>
      </c>
      <c r="C2293" s="2">
        <v>9.0</v>
      </c>
      <c r="D2293" s="2">
        <v>2.0</v>
      </c>
      <c r="E2293" s="2">
        <v>7.0</v>
      </c>
      <c r="F2293" s="2" t="s">
        <v>16</v>
      </c>
      <c r="G2293" s="2" t="s">
        <v>99</v>
      </c>
      <c r="H2293" s="2">
        <v>3.33</v>
      </c>
      <c r="I2293" s="2">
        <v>3.83</v>
      </c>
      <c r="J2293" s="2">
        <v>7.16</v>
      </c>
    </row>
    <row r="2294" ht="15.75" customHeight="1">
      <c r="A2294" s="2">
        <v>2293.0</v>
      </c>
      <c r="B2294" s="2">
        <v>2015.0</v>
      </c>
      <c r="C2294" s="2">
        <v>9.0</v>
      </c>
      <c r="D2294" s="2">
        <v>2.0</v>
      </c>
      <c r="E2294" s="2">
        <v>8.0</v>
      </c>
      <c r="F2294" s="2" t="s">
        <v>16</v>
      </c>
      <c r="G2294" s="2" t="s">
        <v>27</v>
      </c>
      <c r="H2294" s="2">
        <v>3.0</v>
      </c>
      <c r="I2294" s="2">
        <v>4.67</v>
      </c>
      <c r="J2294" s="2">
        <v>7.67</v>
      </c>
    </row>
    <row r="2295" ht="15.75" customHeight="1">
      <c r="A2295" s="2">
        <v>2294.0</v>
      </c>
      <c r="B2295" s="2">
        <v>2015.0</v>
      </c>
      <c r="C2295" s="2">
        <v>9.0</v>
      </c>
      <c r="D2295" s="2">
        <v>2.0</v>
      </c>
      <c r="E2295" s="2">
        <v>8.0</v>
      </c>
      <c r="F2295" s="2" t="s">
        <v>16</v>
      </c>
      <c r="G2295" s="2" t="s">
        <v>54</v>
      </c>
      <c r="H2295" s="2">
        <v>2.93</v>
      </c>
      <c r="I2295" s="2">
        <v>3.47</v>
      </c>
      <c r="J2295" s="2">
        <v>6.4</v>
      </c>
    </row>
    <row r="2296" ht="15.75" customHeight="1">
      <c r="A2296" s="2">
        <v>2295.0</v>
      </c>
      <c r="B2296" s="2">
        <v>2015.0</v>
      </c>
      <c r="C2296" s="2">
        <v>9.0</v>
      </c>
      <c r="D2296" s="2">
        <v>2.0</v>
      </c>
      <c r="E2296" s="2">
        <v>9.0</v>
      </c>
      <c r="F2296" s="2" t="s">
        <v>16</v>
      </c>
      <c r="G2296" s="2" t="s">
        <v>25</v>
      </c>
      <c r="H2296" s="2">
        <v>6.67</v>
      </c>
      <c r="I2296" s="2">
        <v>4.5</v>
      </c>
      <c r="J2296" s="2">
        <v>11.17</v>
      </c>
    </row>
    <row r="2297" ht="15.75" customHeight="1">
      <c r="A2297" s="2">
        <v>2296.0</v>
      </c>
      <c r="B2297" s="2">
        <v>2015.0</v>
      </c>
      <c r="C2297" s="2">
        <v>9.0</v>
      </c>
      <c r="D2297" s="2">
        <v>2.0</v>
      </c>
      <c r="E2297" s="2">
        <v>9.0</v>
      </c>
      <c r="F2297" s="2" t="s">
        <v>16</v>
      </c>
      <c r="G2297" s="2" t="s">
        <v>39</v>
      </c>
      <c r="H2297" s="2">
        <v>1.93</v>
      </c>
      <c r="I2297" s="2">
        <v>0.93</v>
      </c>
      <c r="J2297" s="2">
        <v>2.86</v>
      </c>
    </row>
    <row r="2298" ht="15.75" customHeight="1">
      <c r="A2298" s="2">
        <v>2297.0</v>
      </c>
      <c r="B2298" s="2">
        <v>2015.0</v>
      </c>
      <c r="C2298" s="2">
        <v>9.0</v>
      </c>
      <c r="D2298" s="2">
        <v>2.0</v>
      </c>
      <c r="E2298" s="2">
        <v>10.0</v>
      </c>
      <c r="F2298" s="2" t="s">
        <v>16</v>
      </c>
      <c r="G2298" s="2" t="s">
        <v>60</v>
      </c>
      <c r="H2298" s="2">
        <v>8.33</v>
      </c>
      <c r="I2298" s="2">
        <v>3.67</v>
      </c>
      <c r="J2298" s="2">
        <v>12.0</v>
      </c>
    </row>
    <row r="2299" ht="15.75" customHeight="1">
      <c r="A2299" s="2">
        <v>2298.0</v>
      </c>
      <c r="B2299" s="2">
        <v>2015.0</v>
      </c>
      <c r="C2299" s="2">
        <v>9.0</v>
      </c>
      <c r="D2299" s="2">
        <v>2.0</v>
      </c>
      <c r="E2299" s="2">
        <v>10.0</v>
      </c>
      <c r="F2299" s="2" t="s">
        <v>16</v>
      </c>
      <c r="G2299" s="2" t="s">
        <v>29</v>
      </c>
      <c r="H2299" s="2">
        <v>1.17</v>
      </c>
      <c r="I2299" s="2">
        <v>6.0</v>
      </c>
      <c r="J2299" s="2">
        <v>7.17</v>
      </c>
    </row>
    <row r="2300" ht="15.75" customHeight="1">
      <c r="A2300" s="2">
        <v>2299.0</v>
      </c>
      <c r="B2300" s="2">
        <v>2015.0</v>
      </c>
      <c r="C2300" s="2">
        <v>9.0</v>
      </c>
      <c r="D2300" s="2">
        <v>2.0</v>
      </c>
      <c r="E2300" s="2">
        <v>11.0</v>
      </c>
      <c r="F2300" s="2" t="s">
        <v>16</v>
      </c>
      <c r="G2300" s="2" t="s">
        <v>34</v>
      </c>
      <c r="H2300" s="2">
        <v>5.0</v>
      </c>
      <c r="I2300" s="2">
        <v>5.17</v>
      </c>
      <c r="J2300" s="2">
        <v>10.17</v>
      </c>
    </row>
    <row r="2301" ht="15.75" customHeight="1">
      <c r="A2301" s="2">
        <v>2300.0</v>
      </c>
      <c r="B2301" s="2">
        <v>2015.0</v>
      </c>
      <c r="C2301" s="2">
        <v>9.0</v>
      </c>
      <c r="D2301" s="2">
        <v>2.0</v>
      </c>
      <c r="E2301" s="2">
        <v>11.0</v>
      </c>
      <c r="F2301" s="2" t="s">
        <v>16</v>
      </c>
      <c r="G2301" s="2" t="s">
        <v>38</v>
      </c>
      <c r="H2301" s="2">
        <v>3.33</v>
      </c>
      <c r="I2301" s="2">
        <v>4.83</v>
      </c>
      <c r="J2301" s="2">
        <v>8.16</v>
      </c>
    </row>
    <row r="2302" ht="15.75" customHeight="1">
      <c r="A2302" s="2">
        <v>2301.0</v>
      </c>
      <c r="B2302" s="2">
        <v>2015.0</v>
      </c>
      <c r="C2302" s="2">
        <v>9.0</v>
      </c>
      <c r="D2302" s="2">
        <v>2.0</v>
      </c>
      <c r="E2302" s="2">
        <v>12.0</v>
      </c>
      <c r="F2302" s="2" t="s">
        <v>16</v>
      </c>
      <c r="G2302" s="2" t="s">
        <v>35</v>
      </c>
      <c r="H2302" s="2">
        <v>5.43</v>
      </c>
      <c r="I2302" s="2">
        <v>3.77</v>
      </c>
      <c r="J2302" s="2">
        <v>9.2</v>
      </c>
    </row>
    <row r="2303" ht="15.75" customHeight="1">
      <c r="A2303" s="2">
        <v>2302.0</v>
      </c>
      <c r="B2303" s="2">
        <v>2015.0</v>
      </c>
      <c r="C2303" s="2">
        <v>9.0</v>
      </c>
      <c r="D2303" s="2">
        <v>2.0</v>
      </c>
      <c r="E2303" s="2">
        <v>12.0</v>
      </c>
      <c r="F2303" s="2" t="s">
        <v>16</v>
      </c>
      <c r="G2303" s="2" t="s">
        <v>55</v>
      </c>
      <c r="H2303" s="2">
        <v>4.1</v>
      </c>
      <c r="I2303" s="2">
        <v>5.1</v>
      </c>
      <c r="J2303" s="2">
        <v>9.2</v>
      </c>
    </row>
    <row r="2304" ht="15.75" customHeight="1">
      <c r="A2304" s="2">
        <v>2303.0</v>
      </c>
      <c r="B2304" s="2">
        <v>2015.0</v>
      </c>
      <c r="C2304" s="2">
        <v>9.0</v>
      </c>
      <c r="D2304" s="2">
        <v>3.0</v>
      </c>
      <c r="E2304" s="2">
        <v>1.0</v>
      </c>
      <c r="F2304" s="2" t="s">
        <v>16</v>
      </c>
      <c r="G2304" s="2" t="s">
        <v>31</v>
      </c>
      <c r="H2304" s="2">
        <v>7.0</v>
      </c>
      <c r="I2304" s="2">
        <v>4.17</v>
      </c>
      <c r="J2304" s="2">
        <v>11.17</v>
      </c>
    </row>
    <row r="2305" ht="15.75" customHeight="1">
      <c r="A2305" s="2">
        <v>2304.0</v>
      </c>
      <c r="B2305" s="2">
        <v>2015.0</v>
      </c>
      <c r="C2305" s="2">
        <v>9.0</v>
      </c>
      <c r="D2305" s="2">
        <v>3.0</v>
      </c>
      <c r="E2305" s="2">
        <v>1.0</v>
      </c>
      <c r="F2305" s="2" t="s">
        <v>16</v>
      </c>
      <c r="G2305" s="2" t="s">
        <v>91</v>
      </c>
      <c r="H2305" s="2">
        <v>4.67</v>
      </c>
      <c r="I2305" s="2">
        <v>5.67</v>
      </c>
      <c r="J2305" s="2">
        <v>10.34</v>
      </c>
    </row>
    <row r="2306" ht="15.75" customHeight="1">
      <c r="A2306" s="2">
        <v>2305.0</v>
      </c>
      <c r="B2306" s="2">
        <v>2015.0</v>
      </c>
      <c r="C2306" s="2">
        <v>9.0</v>
      </c>
      <c r="D2306" s="2">
        <v>3.0</v>
      </c>
      <c r="E2306" s="2">
        <v>2.0</v>
      </c>
      <c r="F2306" s="2" t="s">
        <v>16</v>
      </c>
      <c r="G2306" s="2" t="s">
        <v>35</v>
      </c>
      <c r="H2306" s="2">
        <v>6.5</v>
      </c>
      <c r="I2306" s="2">
        <v>6.67</v>
      </c>
      <c r="J2306" s="2">
        <v>13.17</v>
      </c>
    </row>
    <row r="2307" ht="15.75" customHeight="1">
      <c r="A2307" s="2">
        <v>2306.0</v>
      </c>
      <c r="B2307" s="2">
        <v>2015.0</v>
      </c>
      <c r="C2307" s="2">
        <v>9.0</v>
      </c>
      <c r="D2307" s="2">
        <v>3.0</v>
      </c>
      <c r="E2307" s="2">
        <v>2.0</v>
      </c>
      <c r="F2307" s="2" t="s">
        <v>16</v>
      </c>
      <c r="G2307" s="2" t="s">
        <v>56</v>
      </c>
      <c r="H2307" s="2">
        <v>6.5</v>
      </c>
      <c r="I2307" s="2">
        <v>6.47</v>
      </c>
      <c r="J2307" s="2">
        <v>12.97</v>
      </c>
    </row>
    <row r="2308" ht="15.75" customHeight="1">
      <c r="A2308" s="2">
        <v>2307.0</v>
      </c>
      <c r="B2308" s="2">
        <v>2015.0</v>
      </c>
      <c r="C2308" s="2">
        <v>9.0</v>
      </c>
      <c r="D2308" s="2">
        <v>3.0</v>
      </c>
      <c r="E2308" s="2">
        <v>3.0</v>
      </c>
      <c r="F2308" s="2" t="s">
        <v>16</v>
      </c>
      <c r="G2308" s="2" t="s">
        <v>32</v>
      </c>
      <c r="H2308" s="2">
        <v>8.5</v>
      </c>
      <c r="I2308" s="2">
        <v>7.27</v>
      </c>
      <c r="J2308" s="2">
        <v>15.77</v>
      </c>
    </row>
    <row r="2309" ht="15.75" customHeight="1">
      <c r="A2309" s="2">
        <v>2308.0</v>
      </c>
      <c r="B2309" s="2">
        <v>2015.0</v>
      </c>
      <c r="C2309" s="2">
        <v>9.0</v>
      </c>
      <c r="D2309" s="2">
        <v>3.0</v>
      </c>
      <c r="E2309" s="2">
        <v>3.0</v>
      </c>
      <c r="F2309" s="2" t="s">
        <v>16</v>
      </c>
      <c r="G2309" s="2" t="s">
        <v>37</v>
      </c>
      <c r="H2309" s="2">
        <v>7.0</v>
      </c>
      <c r="I2309" s="2">
        <v>7.2</v>
      </c>
      <c r="J2309" s="2">
        <v>14.2</v>
      </c>
    </row>
    <row r="2310" ht="15.75" customHeight="1">
      <c r="A2310" s="2">
        <v>2309.0</v>
      </c>
      <c r="B2310" s="2">
        <v>2015.0</v>
      </c>
      <c r="C2310" s="2">
        <v>9.0</v>
      </c>
      <c r="D2310" s="2">
        <v>3.0</v>
      </c>
      <c r="E2310" s="2">
        <v>4.0</v>
      </c>
      <c r="F2310" s="2" t="s">
        <v>16</v>
      </c>
      <c r="G2310" s="2" t="s">
        <v>17</v>
      </c>
      <c r="H2310" s="2">
        <v>5.27</v>
      </c>
      <c r="I2310" s="2">
        <v>8.33</v>
      </c>
      <c r="J2310" s="2">
        <v>13.6</v>
      </c>
    </row>
    <row r="2311" ht="15.75" customHeight="1">
      <c r="A2311" s="2">
        <v>2310.0</v>
      </c>
      <c r="B2311" s="2">
        <v>2015.0</v>
      </c>
      <c r="C2311" s="2">
        <v>9.0</v>
      </c>
      <c r="D2311" s="2">
        <v>3.0</v>
      </c>
      <c r="E2311" s="2">
        <v>4.0</v>
      </c>
      <c r="F2311" s="2" t="s">
        <v>16</v>
      </c>
      <c r="G2311" s="2" t="s">
        <v>25</v>
      </c>
      <c r="H2311" s="2">
        <v>7.0</v>
      </c>
      <c r="I2311" s="2">
        <v>6.1</v>
      </c>
      <c r="J2311" s="2">
        <v>13.1</v>
      </c>
    </row>
    <row r="2312" ht="15.75" customHeight="1">
      <c r="A2312" s="2">
        <v>2311.0</v>
      </c>
      <c r="B2312" s="2">
        <v>2015.0</v>
      </c>
      <c r="C2312" s="2">
        <v>9.0</v>
      </c>
      <c r="D2312" s="2">
        <v>3.0</v>
      </c>
      <c r="E2312" s="2">
        <v>5.0</v>
      </c>
      <c r="F2312" s="2" t="s">
        <v>16</v>
      </c>
      <c r="G2312" s="2" t="s">
        <v>59</v>
      </c>
      <c r="H2312" s="2">
        <v>9.2</v>
      </c>
      <c r="I2312" s="2">
        <v>9.17</v>
      </c>
      <c r="J2312" s="2">
        <v>18.37</v>
      </c>
    </row>
    <row r="2313" ht="15.75" customHeight="1">
      <c r="A2313" s="2">
        <v>2312.0</v>
      </c>
      <c r="B2313" s="2">
        <v>2015.0</v>
      </c>
      <c r="C2313" s="2">
        <v>9.0</v>
      </c>
      <c r="D2313" s="2">
        <v>3.0</v>
      </c>
      <c r="E2313" s="2">
        <v>5.0</v>
      </c>
      <c r="F2313" s="2" t="s">
        <v>16</v>
      </c>
      <c r="G2313" s="2" t="s">
        <v>47</v>
      </c>
      <c r="H2313" s="2">
        <v>9.23</v>
      </c>
      <c r="I2313" s="2">
        <v>8.17</v>
      </c>
      <c r="J2313" s="2">
        <v>17.4</v>
      </c>
    </row>
    <row r="2314" ht="15.75" customHeight="1">
      <c r="A2314" s="2">
        <v>2313.0</v>
      </c>
      <c r="B2314" s="2">
        <v>2015.0</v>
      </c>
      <c r="C2314" s="2">
        <v>9.0</v>
      </c>
      <c r="D2314" s="2">
        <v>3.0</v>
      </c>
      <c r="E2314" s="2">
        <v>6.0</v>
      </c>
      <c r="F2314" s="2" t="s">
        <v>16</v>
      </c>
      <c r="G2314" s="2" t="s">
        <v>41</v>
      </c>
      <c r="H2314" s="2">
        <v>8.8</v>
      </c>
      <c r="I2314" s="2">
        <v>9.03</v>
      </c>
      <c r="J2314" s="2">
        <v>17.83</v>
      </c>
    </row>
    <row r="2315" ht="15.75" customHeight="1">
      <c r="A2315" s="2">
        <v>2314.0</v>
      </c>
      <c r="B2315" s="2">
        <v>2015.0</v>
      </c>
      <c r="C2315" s="2">
        <v>9.0</v>
      </c>
      <c r="D2315" s="2">
        <v>3.0</v>
      </c>
      <c r="E2315" s="2">
        <v>6.0</v>
      </c>
      <c r="F2315" s="2" t="s">
        <v>16</v>
      </c>
      <c r="G2315" s="2" t="s">
        <v>118</v>
      </c>
      <c r="H2315" s="2">
        <v>8.37</v>
      </c>
      <c r="I2315" s="2">
        <v>7.67</v>
      </c>
      <c r="J2315" s="2">
        <v>16.04</v>
      </c>
    </row>
    <row r="2316" ht="15.75" customHeight="1">
      <c r="A2316" s="2">
        <v>2315.0</v>
      </c>
      <c r="B2316" s="2">
        <v>2015.0</v>
      </c>
      <c r="C2316" s="2">
        <v>9.0</v>
      </c>
      <c r="D2316" s="2">
        <v>3.0</v>
      </c>
      <c r="E2316" s="2">
        <v>7.0</v>
      </c>
      <c r="F2316" s="2" t="s">
        <v>16</v>
      </c>
      <c r="G2316" s="2" t="s">
        <v>42</v>
      </c>
      <c r="H2316" s="2">
        <v>8.17</v>
      </c>
      <c r="I2316" s="2">
        <v>6.0</v>
      </c>
      <c r="J2316" s="2">
        <v>14.17</v>
      </c>
    </row>
    <row r="2317" ht="15.75" customHeight="1">
      <c r="A2317" s="2">
        <v>2316.0</v>
      </c>
      <c r="B2317" s="2">
        <v>2015.0</v>
      </c>
      <c r="C2317" s="2">
        <v>9.0</v>
      </c>
      <c r="D2317" s="2">
        <v>3.0</v>
      </c>
      <c r="E2317" s="2">
        <v>7.0</v>
      </c>
      <c r="F2317" s="2" t="s">
        <v>16</v>
      </c>
      <c r="G2317" s="2" t="s">
        <v>111</v>
      </c>
      <c r="H2317" s="2">
        <v>8.23</v>
      </c>
      <c r="I2317" s="2">
        <v>4.5</v>
      </c>
      <c r="J2317" s="2">
        <v>12.73</v>
      </c>
    </row>
    <row r="2318" ht="15.75" customHeight="1">
      <c r="A2318" s="2">
        <v>2317.0</v>
      </c>
      <c r="B2318" s="2">
        <v>2015.0</v>
      </c>
      <c r="C2318" s="2">
        <v>9.0</v>
      </c>
      <c r="D2318" s="2">
        <v>3.0</v>
      </c>
      <c r="E2318" s="2">
        <v>8.0</v>
      </c>
      <c r="F2318" s="2" t="s">
        <v>16</v>
      </c>
      <c r="G2318" s="2" t="s">
        <v>26</v>
      </c>
      <c r="H2318" s="2">
        <v>8.83</v>
      </c>
      <c r="I2318" s="2">
        <v>7.5</v>
      </c>
      <c r="J2318" s="2">
        <v>16.33</v>
      </c>
    </row>
    <row r="2319" ht="15.75" customHeight="1">
      <c r="A2319" s="2">
        <v>2318.0</v>
      </c>
      <c r="B2319" s="2">
        <v>2015.0</v>
      </c>
      <c r="C2319" s="2">
        <v>9.0</v>
      </c>
      <c r="D2319" s="2">
        <v>3.0</v>
      </c>
      <c r="E2319" s="2">
        <v>8.0</v>
      </c>
      <c r="F2319" s="2" t="s">
        <v>16</v>
      </c>
      <c r="G2319" s="2" t="s">
        <v>60</v>
      </c>
      <c r="H2319" s="2">
        <v>7.4</v>
      </c>
      <c r="I2319" s="2">
        <v>7.93</v>
      </c>
      <c r="J2319" s="2">
        <v>15.33</v>
      </c>
    </row>
    <row r="2320" ht="15.75" customHeight="1">
      <c r="A2320" s="2">
        <v>2319.0</v>
      </c>
      <c r="B2320" s="2">
        <v>2015.0</v>
      </c>
      <c r="C2320" s="2">
        <v>9.0</v>
      </c>
      <c r="D2320" s="2">
        <v>3.0</v>
      </c>
      <c r="E2320" s="2">
        <v>9.0</v>
      </c>
      <c r="F2320" s="2" t="s">
        <v>16</v>
      </c>
      <c r="G2320" s="2" t="s">
        <v>50</v>
      </c>
      <c r="H2320" s="2">
        <v>5.33</v>
      </c>
      <c r="I2320" s="2">
        <v>5.13</v>
      </c>
      <c r="J2320" s="2">
        <v>10.46</v>
      </c>
    </row>
    <row r="2321" ht="15.75" customHeight="1">
      <c r="A2321" s="2">
        <v>2320.0</v>
      </c>
      <c r="B2321" s="2">
        <v>2015.0</v>
      </c>
      <c r="C2321" s="2">
        <v>9.0</v>
      </c>
      <c r="D2321" s="2">
        <v>3.0</v>
      </c>
      <c r="E2321" s="2">
        <v>9.0</v>
      </c>
      <c r="F2321" s="2" t="s">
        <v>16</v>
      </c>
      <c r="G2321" s="2" t="s">
        <v>27</v>
      </c>
      <c r="H2321" s="2">
        <v>4.37</v>
      </c>
      <c r="I2321" s="2">
        <v>5.77</v>
      </c>
      <c r="J2321" s="2">
        <v>10.14</v>
      </c>
    </row>
    <row r="2322" ht="15.75" customHeight="1">
      <c r="A2322" s="2">
        <v>2321.0</v>
      </c>
      <c r="B2322" s="2">
        <v>2015.0</v>
      </c>
      <c r="C2322" s="2">
        <v>9.0</v>
      </c>
      <c r="D2322" s="2">
        <v>3.0</v>
      </c>
      <c r="E2322" s="2">
        <v>10.0</v>
      </c>
      <c r="F2322" s="2" t="s">
        <v>16</v>
      </c>
      <c r="G2322" s="2" t="s">
        <v>30</v>
      </c>
      <c r="H2322" s="2">
        <v>9.0</v>
      </c>
      <c r="I2322" s="2">
        <v>9.7</v>
      </c>
      <c r="J2322" s="2">
        <v>18.7</v>
      </c>
    </row>
    <row r="2323" ht="15.75" customHeight="1">
      <c r="A2323" s="2">
        <v>2322.0</v>
      </c>
      <c r="B2323" s="2">
        <v>2015.0</v>
      </c>
      <c r="C2323" s="2">
        <v>9.0</v>
      </c>
      <c r="D2323" s="2">
        <v>3.0</v>
      </c>
      <c r="E2323" s="2">
        <v>10.0</v>
      </c>
      <c r="F2323" s="2" t="s">
        <v>16</v>
      </c>
      <c r="G2323" s="2" t="s">
        <v>98</v>
      </c>
      <c r="H2323" s="2">
        <v>6.0</v>
      </c>
      <c r="I2323" s="2">
        <v>8.23</v>
      </c>
      <c r="J2323" s="2">
        <v>14.23</v>
      </c>
    </row>
    <row r="2324" ht="15.75" customHeight="1">
      <c r="A2324" s="2">
        <v>2323.0</v>
      </c>
      <c r="B2324" s="2">
        <v>2015.0</v>
      </c>
      <c r="C2324" s="2">
        <v>9.0</v>
      </c>
      <c r="D2324" s="2">
        <v>3.0</v>
      </c>
      <c r="E2324" s="2">
        <v>11.0</v>
      </c>
      <c r="F2324" s="2" t="s">
        <v>16</v>
      </c>
      <c r="G2324" s="2" t="s">
        <v>34</v>
      </c>
      <c r="H2324" s="2">
        <v>8.67</v>
      </c>
      <c r="I2324" s="2">
        <v>7.33</v>
      </c>
      <c r="J2324" s="2">
        <v>16.0</v>
      </c>
    </row>
    <row r="2325" ht="15.75" customHeight="1">
      <c r="A2325" s="2">
        <v>2324.0</v>
      </c>
      <c r="B2325" s="2">
        <v>2015.0</v>
      </c>
      <c r="C2325" s="2">
        <v>9.0</v>
      </c>
      <c r="D2325" s="2">
        <v>3.0</v>
      </c>
      <c r="E2325" s="2">
        <v>11.0</v>
      </c>
      <c r="F2325" s="2" t="s">
        <v>16</v>
      </c>
      <c r="G2325" s="2" t="s">
        <v>45</v>
      </c>
      <c r="H2325" s="2">
        <v>5.0</v>
      </c>
      <c r="I2325" s="2">
        <v>7.5</v>
      </c>
      <c r="J2325" s="2">
        <v>12.5</v>
      </c>
    </row>
    <row r="2326" ht="15.75" customHeight="1">
      <c r="A2326" s="2">
        <v>2325.0</v>
      </c>
      <c r="B2326" s="2">
        <v>2015.0</v>
      </c>
      <c r="C2326" s="2">
        <v>9.0</v>
      </c>
      <c r="D2326" s="2">
        <v>3.0</v>
      </c>
      <c r="E2326" s="2">
        <v>12.0</v>
      </c>
      <c r="F2326" s="2" t="s">
        <v>16</v>
      </c>
      <c r="G2326" s="2" t="s">
        <v>57</v>
      </c>
      <c r="H2326" s="2">
        <v>6.0</v>
      </c>
      <c r="I2326" s="2">
        <v>8.83</v>
      </c>
      <c r="J2326" s="2">
        <v>14.83</v>
      </c>
    </row>
    <row r="2327" ht="15.75" customHeight="1">
      <c r="A2327" s="2">
        <v>2326.0</v>
      </c>
      <c r="B2327" s="2">
        <v>2015.0</v>
      </c>
      <c r="C2327" s="2">
        <v>9.0</v>
      </c>
      <c r="D2327" s="2">
        <v>3.0</v>
      </c>
      <c r="E2327" s="2">
        <v>12.0</v>
      </c>
      <c r="F2327" s="2" t="s">
        <v>16</v>
      </c>
      <c r="G2327" s="2" t="s">
        <v>100</v>
      </c>
      <c r="H2327" s="2">
        <v>6.27</v>
      </c>
      <c r="I2327" s="2">
        <v>4.7</v>
      </c>
      <c r="J2327" s="2">
        <v>10.97</v>
      </c>
    </row>
    <row r="2328" ht="15.75" customHeight="1">
      <c r="A2328" s="2">
        <v>2327.0</v>
      </c>
      <c r="B2328" s="2">
        <v>2015.0</v>
      </c>
      <c r="C2328" s="2">
        <v>9.0</v>
      </c>
      <c r="D2328" s="2">
        <v>4.0</v>
      </c>
      <c r="E2328" s="2">
        <v>1.0</v>
      </c>
      <c r="F2328" s="2" t="s">
        <v>16</v>
      </c>
      <c r="G2328" s="2" t="s">
        <v>31</v>
      </c>
      <c r="H2328" s="2">
        <v>8.5</v>
      </c>
      <c r="I2328" s="2">
        <v>8.87</v>
      </c>
      <c r="J2328" s="2">
        <v>17.37</v>
      </c>
    </row>
    <row r="2329" ht="15.75" customHeight="1">
      <c r="A2329" s="2">
        <v>2328.0</v>
      </c>
      <c r="B2329" s="2">
        <v>2015.0</v>
      </c>
      <c r="C2329" s="2">
        <v>9.0</v>
      </c>
      <c r="D2329" s="2">
        <v>4.0</v>
      </c>
      <c r="E2329" s="2">
        <v>1.0</v>
      </c>
      <c r="F2329" s="2" t="s">
        <v>16</v>
      </c>
      <c r="G2329" s="2" t="s">
        <v>35</v>
      </c>
      <c r="H2329" s="2">
        <v>6.0</v>
      </c>
      <c r="I2329" s="2">
        <v>6.93</v>
      </c>
      <c r="J2329" s="2">
        <v>12.93</v>
      </c>
    </row>
    <row r="2330" ht="15.75" customHeight="1">
      <c r="A2330" s="2">
        <v>2329.0</v>
      </c>
      <c r="B2330" s="2">
        <v>2015.0</v>
      </c>
      <c r="C2330" s="2">
        <v>9.0</v>
      </c>
      <c r="D2330" s="2">
        <v>4.0</v>
      </c>
      <c r="E2330" s="2">
        <v>1.0</v>
      </c>
      <c r="F2330" s="2" t="s">
        <v>16</v>
      </c>
      <c r="G2330" s="2" t="s">
        <v>32</v>
      </c>
      <c r="H2330" s="2">
        <v>6.0</v>
      </c>
      <c r="I2330" s="2">
        <v>4.47</v>
      </c>
      <c r="J2330" s="2">
        <v>10.47</v>
      </c>
    </row>
    <row r="2331" ht="15.75" customHeight="1">
      <c r="A2331" s="2">
        <v>2330.0</v>
      </c>
      <c r="B2331" s="2">
        <v>2015.0</v>
      </c>
      <c r="C2331" s="2">
        <v>9.0</v>
      </c>
      <c r="D2331" s="2">
        <v>4.0</v>
      </c>
      <c r="E2331" s="2">
        <v>2.0</v>
      </c>
      <c r="F2331" s="2" t="s">
        <v>16</v>
      </c>
      <c r="G2331" s="2" t="s">
        <v>41</v>
      </c>
      <c r="H2331" s="2">
        <v>8.17</v>
      </c>
      <c r="I2331" s="2">
        <v>8.5</v>
      </c>
      <c r="J2331" s="2">
        <v>16.67</v>
      </c>
    </row>
    <row r="2332" ht="15.75" customHeight="1">
      <c r="A2332" s="2">
        <v>2331.0</v>
      </c>
      <c r="B2332" s="2">
        <v>2015.0</v>
      </c>
      <c r="C2332" s="2">
        <v>9.0</v>
      </c>
      <c r="D2332" s="2">
        <v>4.0</v>
      </c>
      <c r="E2332" s="2">
        <v>2.0</v>
      </c>
      <c r="F2332" s="2" t="s">
        <v>16</v>
      </c>
      <c r="G2332" s="2" t="s">
        <v>59</v>
      </c>
      <c r="H2332" s="2">
        <v>7.0</v>
      </c>
      <c r="I2332" s="2">
        <v>8.43</v>
      </c>
      <c r="J2332" s="2">
        <v>15.43</v>
      </c>
    </row>
    <row r="2333" ht="15.75" customHeight="1">
      <c r="A2333" s="2">
        <v>2332.0</v>
      </c>
      <c r="B2333" s="2">
        <v>2015.0</v>
      </c>
      <c r="C2333" s="2">
        <v>9.0</v>
      </c>
      <c r="D2333" s="2">
        <v>4.0</v>
      </c>
      <c r="E2333" s="2">
        <v>2.0</v>
      </c>
      <c r="F2333" s="2" t="s">
        <v>16</v>
      </c>
      <c r="G2333" s="2" t="s">
        <v>17</v>
      </c>
      <c r="H2333" s="2">
        <v>6.0</v>
      </c>
      <c r="I2333" s="2">
        <v>7.73</v>
      </c>
      <c r="J2333" s="2">
        <v>13.73</v>
      </c>
    </row>
    <row r="2334" ht="15.75" customHeight="1">
      <c r="A2334" s="2">
        <v>2333.0</v>
      </c>
      <c r="B2334" s="2">
        <v>2015.0</v>
      </c>
      <c r="C2334" s="2">
        <v>9.0</v>
      </c>
      <c r="D2334" s="2">
        <v>4.0</v>
      </c>
      <c r="E2334" s="2">
        <v>3.0</v>
      </c>
      <c r="F2334" s="2" t="s">
        <v>16</v>
      </c>
      <c r="G2334" s="2" t="s">
        <v>42</v>
      </c>
      <c r="H2334" s="2">
        <v>9.57</v>
      </c>
      <c r="I2334" s="2">
        <v>8.93</v>
      </c>
      <c r="J2334" s="2">
        <v>18.5</v>
      </c>
    </row>
    <row r="2335" ht="15.75" customHeight="1">
      <c r="A2335" s="2">
        <v>2334.0</v>
      </c>
      <c r="B2335" s="2">
        <v>2015.0</v>
      </c>
      <c r="C2335" s="2">
        <v>9.0</v>
      </c>
      <c r="D2335" s="2">
        <v>4.0</v>
      </c>
      <c r="E2335" s="2">
        <v>3.0</v>
      </c>
      <c r="F2335" s="2" t="s">
        <v>16</v>
      </c>
      <c r="G2335" s="2" t="s">
        <v>50</v>
      </c>
      <c r="H2335" s="2">
        <v>5.07</v>
      </c>
      <c r="I2335" s="2">
        <v>8.93</v>
      </c>
      <c r="J2335" s="2">
        <v>14.0</v>
      </c>
    </row>
    <row r="2336" ht="15.75" customHeight="1">
      <c r="A2336" s="2">
        <v>2335.0</v>
      </c>
      <c r="B2336" s="2">
        <v>2015.0</v>
      </c>
      <c r="C2336" s="2">
        <v>9.0</v>
      </c>
      <c r="D2336" s="2">
        <v>4.0</v>
      </c>
      <c r="E2336" s="2">
        <v>3.0</v>
      </c>
      <c r="F2336" s="2" t="s">
        <v>16</v>
      </c>
      <c r="G2336" s="2" t="s">
        <v>26</v>
      </c>
      <c r="H2336" s="2">
        <v>6.77</v>
      </c>
      <c r="I2336" s="2">
        <v>6.6</v>
      </c>
      <c r="J2336" s="2">
        <v>13.37</v>
      </c>
    </row>
    <row r="2337" ht="15.75" customHeight="1">
      <c r="A2337" s="2">
        <v>2336.0</v>
      </c>
      <c r="B2337" s="2">
        <v>2015.0</v>
      </c>
      <c r="C2337" s="2">
        <v>9.0</v>
      </c>
      <c r="D2337" s="2">
        <v>4.0</v>
      </c>
      <c r="E2337" s="2">
        <v>4.0</v>
      </c>
      <c r="F2337" s="2" t="s">
        <v>16</v>
      </c>
      <c r="G2337" s="2" t="s">
        <v>30</v>
      </c>
      <c r="H2337" s="2">
        <v>10.0</v>
      </c>
      <c r="I2337" s="2">
        <v>9.83</v>
      </c>
      <c r="J2337" s="2">
        <v>19.83</v>
      </c>
    </row>
    <row r="2338" ht="15.75" customHeight="1">
      <c r="A2338" s="2">
        <v>2337.0</v>
      </c>
      <c r="B2338" s="2">
        <v>2015.0</v>
      </c>
      <c r="C2338" s="2">
        <v>9.0</v>
      </c>
      <c r="D2338" s="2">
        <v>4.0</v>
      </c>
      <c r="E2338" s="2">
        <v>4.0</v>
      </c>
      <c r="F2338" s="2" t="s">
        <v>16</v>
      </c>
      <c r="G2338" s="2" t="s">
        <v>34</v>
      </c>
      <c r="H2338" s="2">
        <v>7.07</v>
      </c>
      <c r="I2338" s="2">
        <v>8.93</v>
      </c>
      <c r="J2338" s="2">
        <v>16.0</v>
      </c>
    </row>
    <row r="2339" ht="15.75" customHeight="1">
      <c r="A2339" s="2">
        <v>2338.0</v>
      </c>
      <c r="B2339" s="2">
        <v>2015.0</v>
      </c>
      <c r="C2339" s="2">
        <v>9.0</v>
      </c>
      <c r="D2339" s="2">
        <v>4.0</v>
      </c>
      <c r="E2339" s="2">
        <v>4.0</v>
      </c>
      <c r="F2339" s="2" t="s">
        <v>16</v>
      </c>
      <c r="G2339" s="2" t="s">
        <v>57</v>
      </c>
      <c r="H2339" s="2">
        <v>8.83</v>
      </c>
      <c r="I2339" s="2">
        <v>6.73</v>
      </c>
      <c r="J2339" s="2">
        <v>15.56</v>
      </c>
    </row>
    <row r="2340" ht="15.75" customHeight="1">
      <c r="A2340" s="2">
        <v>2339.0</v>
      </c>
      <c r="B2340" s="2">
        <v>2015.0</v>
      </c>
      <c r="C2340" s="2">
        <v>9.0</v>
      </c>
      <c r="D2340" s="2">
        <v>5.0</v>
      </c>
      <c r="E2340" s="2">
        <v>1.0</v>
      </c>
      <c r="F2340" s="2" t="s">
        <v>16</v>
      </c>
      <c r="G2340" s="2" t="s">
        <v>17</v>
      </c>
      <c r="H2340" s="2">
        <v>8.0</v>
      </c>
      <c r="I2340" s="2">
        <v>8.23</v>
      </c>
      <c r="J2340" s="2">
        <v>16.23</v>
      </c>
    </row>
    <row r="2341" ht="15.75" customHeight="1">
      <c r="A2341" s="2">
        <v>2340.0</v>
      </c>
      <c r="B2341" s="2">
        <v>2015.0</v>
      </c>
      <c r="C2341" s="2">
        <v>9.0</v>
      </c>
      <c r="D2341" s="2">
        <v>5.0</v>
      </c>
      <c r="E2341" s="2">
        <v>1.0</v>
      </c>
      <c r="F2341" s="2" t="s">
        <v>16</v>
      </c>
      <c r="G2341" s="2" t="s">
        <v>35</v>
      </c>
      <c r="H2341" s="2">
        <v>7.4</v>
      </c>
      <c r="I2341" s="2">
        <v>7.67</v>
      </c>
      <c r="J2341" s="2">
        <v>15.07</v>
      </c>
    </row>
    <row r="2342" ht="15.75" customHeight="1">
      <c r="A2342" s="2">
        <v>2341.0</v>
      </c>
      <c r="B2342" s="2">
        <v>2015.0</v>
      </c>
      <c r="C2342" s="2">
        <v>9.0</v>
      </c>
      <c r="D2342" s="2">
        <v>5.0</v>
      </c>
      <c r="E2342" s="2">
        <v>2.0</v>
      </c>
      <c r="F2342" s="2" t="s">
        <v>16</v>
      </c>
      <c r="G2342" s="2" t="s">
        <v>59</v>
      </c>
      <c r="H2342" s="2">
        <v>9.33</v>
      </c>
      <c r="I2342" s="2">
        <v>8.97</v>
      </c>
      <c r="J2342" s="2">
        <v>18.3</v>
      </c>
    </row>
    <row r="2343" ht="15.75" customHeight="1">
      <c r="A2343" s="2">
        <v>2342.0</v>
      </c>
      <c r="B2343" s="2">
        <v>2015.0</v>
      </c>
      <c r="C2343" s="2">
        <v>9.0</v>
      </c>
      <c r="D2343" s="2">
        <v>5.0</v>
      </c>
      <c r="E2343" s="2">
        <v>2.0</v>
      </c>
      <c r="F2343" s="2" t="s">
        <v>16</v>
      </c>
      <c r="G2343" s="2" t="s">
        <v>32</v>
      </c>
      <c r="H2343" s="2">
        <v>3.77</v>
      </c>
      <c r="I2343" s="2">
        <v>6.43</v>
      </c>
      <c r="J2343" s="2">
        <v>10.2</v>
      </c>
    </row>
    <row r="2344" ht="15.75" customHeight="1">
      <c r="A2344" s="2">
        <v>2343.0</v>
      </c>
      <c r="B2344" s="2">
        <v>2015.0</v>
      </c>
      <c r="C2344" s="2">
        <v>9.0</v>
      </c>
      <c r="D2344" s="2">
        <v>5.0</v>
      </c>
      <c r="E2344" s="2">
        <v>3.0</v>
      </c>
      <c r="F2344" s="2" t="s">
        <v>16</v>
      </c>
      <c r="G2344" s="2" t="s">
        <v>57</v>
      </c>
      <c r="H2344" s="2">
        <v>8.9</v>
      </c>
      <c r="I2344" s="2">
        <v>9.6</v>
      </c>
      <c r="J2344" s="2">
        <v>18.5</v>
      </c>
    </row>
    <row r="2345" ht="15.75" customHeight="1">
      <c r="A2345" s="2">
        <v>2344.0</v>
      </c>
      <c r="B2345" s="2">
        <v>2015.0</v>
      </c>
      <c r="C2345" s="2">
        <v>9.0</v>
      </c>
      <c r="D2345" s="2">
        <v>5.0</v>
      </c>
      <c r="E2345" s="2">
        <v>3.0</v>
      </c>
      <c r="F2345" s="2" t="s">
        <v>16</v>
      </c>
      <c r="G2345" s="2" t="s">
        <v>50</v>
      </c>
      <c r="H2345" s="2">
        <v>7.5</v>
      </c>
      <c r="I2345" s="2">
        <v>8.67</v>
      </c>
      <c r="J2345" s="2">
        <v>16.17</v>
      </c>
    </row>
    <row r="2346" ht="15.75" customHeight="1">
      <c r="A2346" s="2">
        <v>2345.0</v>
      </c>
      <c r="B2346" s="2">
        <v>2015.0</v>
      </c>
      <c r="C2346" s="2">
        <v>9.0</v>
      </c>
      <c r="D2346" s="2">
        <v>5.0</v>
      </c>
      <c r="E2346" s="2">
        <v>4.0</v>
      </c>
      <c r="F2346" s="2" t="s">
        <v>16</v>
      </c>
      <c r="G2346" s="2" t="s">
        <v>26</v>
      </c>
      <c r="H2346" s="2">
        <v>8.33</v>
      </c>
      <c r="I2346" s="2">
        <v>8.47</v>
      </c>
      <c r="J2346" s="2">
        <v>16.8</v>
      </c>
    </row>
    <row r="2347" ht="15.75" customHeight="1">
      <c r="A2347" s="2">
        <v>2346.0</v>
      </c>
      <c r="B2347" s="2">
        <v>2015.0</v>
      </c>
      <c r="C2347" s="2">
        <v>9.0</v>
      </c>
      <c r="D2347" s="2">
        <v>5.0</v>
      </c>
      <c r="E2347" s="2">
        <v>4.0</v>
      </c>
      <c r="F2347" s="2" t="s">
        <v>16</v>
      </c>
      <c r="G2347" s="2" t="s">
        <v>34</v>
      </c>
      <c r="H2347" s="2">
        <v>6.17</v>
      </c>
      <c r="I2347" s="2">
        <v>8.7</v>
      </c>
      <c r="J2347" s="2">
        <v>14.87</v>
      </c>
    </row>
    <row r="2348" ht="15.75" customHeight="1">
      <c r="A2348" s="2">
        <v>2347.0</v>
      </c>
      <c r="B2348" s="2">
        <v>2015.0</v>
      </c>
      <c r="C2348" s="2">
        <v>9.0</v>
      </c>
      <c r="D2348" s="2">
        <v>6.0</v>
      </c>
      <c r="E2348" s="2">
        <v>1.0</v>
      </c>
      <c r="F2348" s="2" t="s">
        <v>16</v>
      </c>
      <c r="G2348" s="2" t="s">
        <v>31</v>
      </c>
      <c r="H2348" s="2">
        <v>8.0</v>
      </c>
      <c r="I2348" s="2">
        <v>9.0</v>
      </c>
      <c r="J2348" s="2">
        <v>17.0</v>
      </c>
    </row>
    <row r="2349" ht="15.75" customHeight="1">
      <c r="A2349" s="2">
        <v>2348.0</v>
      </c>
      <c r="B2349" s="2">
        <v>2015.0</v>
      </c>
      <c r="C2349" s="2">
        <v>9.0</v>
      </c>
      <c r="D2349" s="2">
        <v>6.0</v>
      </c>
      <c r="E2349" s="2">
        <v>1.0</v>
      </c>
      <c r="F2349" s="2" t="s">
        <v>16</v>
      </c>
      <c r="G2349" s="2" t="s">
        <v>17</v>
      </c>
      <c r="H2349" s="2">
        <v>3.33</v>
      </c>
      <c r="I2349" s="2">
        <v>5.67</v>
      </c>
      <c r="J2349" s="2">
        <v>9.0</v>
      </c>
    </row>
    <row r="2350" ht="15.75" customHeight="1">
      <c r="A2350" s="2">
        <v>2349.0</v>
      </c>
      <c r="B2350" s="2">
        <v>2015.0</v>
      </c>
      <c r="C2350" s="2">
        <v>9.0</v>
      </c>
      <c r="D2350" s="2">
        <v>6.0</v>
      </c>
      <c r="E2350" s="2">
        <v>2.0</v>
      </c>
      <c r="F2350" s="2" t="s">
        <v>16</v>
      </c>
      <c r="G2350" s="2" t="s">
        <v>59</v>
      </c>
      <c r="H2350" s="2">
        <v>7.33</v>
      </c>
      <c r="I2350" s="2">
        <v>6.77</v>
      </c>
      <c r="J2350" s="2">
        <v>14.1</v>
      </c>
    </row>
    <row r="2351" ht="15.75" customHeight="1">
      <c r="A2351" s="2">
        <v>2350.0</v>
      </c>
      <c r="B2351" s="2">
        <v>2015.0</v>
      </c>
      <c r="C2351" s="2">
        <v>9.0</v>
      </c>
      <c r="D2351" s="2">
        <v>6.0</v>
      </c>
      <c r="E2351" s="2">
        <v>2.0</v>
      </c>
      <c r="F2351" s="2" t="s">
        <v>16</v>
      </c>
      <c r="G2351" s="2" t="s">
        <v>41</v>
      </c>
      <c r="H2351" s="2">
        <v>5.87</v>
      </c>
      <c r="I2351" s="2">
        <v>6.7</v>
      </c>
      <c r="J2351" s="2">
        <v>12.57</v>
      </c>
    </row>
    <row r="2352" ht="15.75" customHeight="1">
      <c r="A2352" s="2">
        <v>2351.0</v>
      </c>
      <c r="B2352" s="2">
        <v>2015.0</v>
      </c>
      <c r="C2352" s="2">
        <v>9.0</v>
      </c>
      <c r="D2352" s="2">
        <v>6.0</v>
      </c>
      <c r="E2352" s="2">
        <v>3.0</v>
      </c>
      <c r="F2352" s="2" t="s">
        <v>16</v>
      </c>
      <c r="G2352" s="2" t="s">
        <v>42</v>
      </c>
      <c r="H2352" s="2">
        <v>7.5</v>
      </c>
      <c r="I2352" s="2">
        <v>7.87</v>
      </c>
      <c r="J2352" s="2">
        <v>15.37</v>
      </c>
    </row>
    <row r="2353" ht="15.75" customHeight="1">
      <c r="A2353" s="2">
        <v>2352.0</v>
      </c>
      <c r="B2353" s="2">
        <v>2015.0</v>
      </c>
      <c r="C2353" s="2">
        <v>9.0</v>
      </c>
      <c r="D2353" s="2">
        <v>6.0</v>
      </c>
      <c r="E2353" s="2">
        <v>3.0</v>
      </c>
      <c r="F2353" s="2" t="s">
        <v>16</v>
      </c>
      <c r="G2353" s="2" t="s">
        <v>57</v>
      </c>
      <c r="H2353" s="2">
        <v>6.5</v>
      </c>
      <c r="I2353" s="2">
        <v>7.33</v>
      </c>
      <c r="J2353" s="2">
        <v>13.83</v>
      </c>
    </row>
    <row r="2354" ht="15.75" customHeight="1">
      <c r="A2354" s="2">
        <v>2353.0</v>
      </c>
      <c r="B2354" s="2">
        <v>2015.0</v>
      </c>
      <c r="C2354" s="2">
        <v>9.0</v>
      </c>
      <c r="D2354" s="2">
        <v>6.0</v>
      </c>
      <c r="E2354" s="2">
        <v>4.0</v>
      </c>
      <c r="F2354" s="2" t="s">
        <v>16</v>
      </c>
      <c r="G2354" s="2" t="s">
        <v>30</v>
      </c>
      <c r="H2354" s="2">
        <v>7.5</v>
      </c>
      <c r="I2354" s="2">
        <v>6.93</v>
      </c>
      <c r="J2354" s="2">
        <v>14.43</v>
      </c>
    </row>
    <row r="2355" ht="15.75" customHeight="1">
      <c r="A2355" s="2">
        <v>2354.0</v>
      </c>
      <c r="B2355" s="2">
        <v>2015.0</v>
      </c>
      <c r="C2355" s="2">
        <v>9.0</v>
      </c>
      <c r="D2355" s="2">
        <v>6.0</v>
      </c>
      <c r="E2355" s="2">
        <v>4.0</v>
      </c>
      <c r="F2355" s="2" t="s">
        <v>16</v>
      </c>
      <c r="G2355" s="2" t="s">
        <v>26</v>
      </c>
      <c r="H2355" s="2">
        <v>4.33</v>
      </c>
      <c r="I2355" s="2">
        <v>8.77</v>
      </c>
      <c r="J2355" s="2">
        <v>13.1</v>
      </c>
    </row>
    <row r="2356" ht="15.75" customHeight="1">
      <c r="A2356" s="2">
        <v>2355.0</v>
      </c>
      <c r="B2356" s="2">
        <v>2015.0</v>
      </c>
      <c r="C2356" s="2">
        <v>9.0</v>
      </c>
      <c r="D2356" s="2">
        <v>7.0</v>
      </c>
      <c r="E2356" s="2">
        <v>1.0</v>
      </c>
      <c r="F2356" s="2" t="s">
        <v>16</v>
      </c>
      <c r="G2356" s="2" t="s">
        <v>59</v>
      </c>
      <c r="H2356" s="2">
        <v>5.4</v>
      </c>
      <c r="I2356" s="2">
        <v>6.33</v>
      </c>
      <c r="J2356" s="2">
        <v>11.73</v>
      </c>
    </row>
    <row r="2357" ht="15.75" customHeight="1">
      <c r="A2357" s="2">
        <v>2356.0</v>
      </c>
      <c r="B2357" s="2">
        <v>2015.0</v>
      </c>
      <c r="C2357" s="2">
        <v>9.0</v>
      </c>
      <c r="D2357" s="2">
        <v>7.0</v>
      </c>
      <c r="E2357" s="2">
        <v>1.0</v>
      </c>
      <c r="F2357" s="2" t="s">
        <v>16</v>
      </c>
      <c r="G2357" s="2" t="s">
        <v>31</v>
      </c>
      <c r="H2357" s="2">
        <v>7.17</v>
      </c>
      <c r="I2357" s="2">
        <v>3.67</v>
      </c>
      <c r="J2357" s="2">
        <v>10.84</v>
      </c>
    </row>
    <row r="2358" ht="15.75" customHeight="1">
      <c r="A2358" s="2">
        <v>2357.0</v>
      </c>
      <c r="B2358" s="2">
        <v>2015.0</v>
      </c>
      <c r="C2358" s="2">
        <v>9.0</v>
      </c>
      <c r="D2358" s="2">
        <v>7.0</v>
      </c>
      <c r="E2358" s="2">
        <v>2.0</v>
      </c>
      <c r="F2358" s="2" t="s">
        <v>16</v>
      </c>
      <c r="G2358" s="2" t="s">
        <v>30</v>
      </c>
      <c r="H2358" s="2">
        <v>5.67</v>
      </c>
      <c r="I2358" s="2">
        <v>10.0</v>
      </c>
      <c r="J2358" s="2">
        <v>15.67</v>
      </c>
    </row>
    <row r="2359" ht="15.75" customHeight="1">
      <c r="A2359" s="2">
        <v>2358.0</v>
      </c>
      <c r="B2359" s="2">
        <v>2015.0</v>
      </c>
      <c r="C2359" s="2">
        <v>9.0</v>
      </c>
      <c r="D2359" s="2">
        <v>7.0</v>
      </c>
      <c r="E2359" s="2">
        <v>2.0</v>
      </c>
      <c r="F2359" s="2" t="s">
        <v>16</v>
      </c>
      <c r="G2359" s="2" t="s">
        <v>42</v>
      </c>
      <c r="H2359" s="2">
        <v>6.83</v>
      </c>
      <c r="I2359" s="2">
        <v>5.67</v>
      </c>
      <c r="J2359" s="2">
        <v>12.5</v>
      </c>
    </row>
    <row r="2360" ht="15.75" customHeight="1">
      <c r="A2360" s="2">
        <v>2359.0</v>
      </c>
      <c r="B2360" s="2">
        <v>2015.0</v>
      </c>
      <c r="C2360" s="2">
        <v>9.0</v>
      </c>
      <c r="D2360" s="2">
        <v>8.0</v>
      </c>
      <c r="E2360" s="2">
        <v>1.0</v>
      </c>
      <c r="F2360" s="2" t="s">
        <v>16</v>
      </c>
      <c r="G2360" s="2" t="s">
        <v>30</v>
      </c>
      <c r="H2360" s="2">
        <v>9.0</v>
      </c>
      <c r="I2360" s="2">
        <v>8.5</v>
      </c>
      <c r="J2360" s="2">
        <v>17.5</v>
      </c>
    </row>
    <row r="2361" ht="15.75" customHeight="1">
      <c r="A2361" s="2">
        <v>2360.0</v>
      </c>
      <c r="B2361" s="2">
        <v>2015.0</v>
      </c>
      <c r="C2361" s="2">
        <v>9.0</v>
      </c>
      <c r="D2361" s="2">
        <v>8.0</v>
      </c>
      <c r="E2361" s="2">
        <v>1.0</v>
      </c>
      <c r="F2361" s="2" t="s">
        <v>16</v>
      </c>
      <c r="G2361" s="2" t="s">
        <v>59</v>
      </c>
      <c r="H2361" s="2">
        <v>4.67</v>
      </c>
      <c r="I2361" s="2">
        <v>4.77</v>
      </c>
      <c r="J2361" s="2">
        <v>9.44</v>
      </c>
    </row>
    <row r="2362" ht="15.75" customHeight="1">
      <c r="A2362" s="2">
        <v>2361.0</v>
      </c>
      <c r="B2362" s="2">
        <v>2015.0</v>
      </c>
      <c r="C2362" s="2">
        <v>10.0</v>
      </c>
      <c r="D2362" s="2">
        <v>1.0</v>
      </c>
      <c r="E2362" s="2">
        <v>1.0</v>
      </c>
      <c r="F2362" s="2" t="s">
        <v>16</v>
      </c>
      <c r="G2362" s="2" t="s">
        <v>33</v>
      </c>
      <c r="H2362" s="2">
        <v>5.0</v>
      </c>
      <c r="I2362" s="2">
        <v>8.17</v>
      </c>
      <c r="J2362" s="2">
        <v>13.17</v>
      </c>
    </row>
    <row r="2363" ht="15.75" customHeight="1">
      <c r="A2363" s="2">
        <v>2362.0</v>
      </c>
      <c r="B2363" s="2">
        <v>2015.0</v>
      </c>
      <c r="C2363" s="2">
        <v>10.0</v>
      </c>
      <c r="D2363" s="2">
        <v>1.0</v>
      </c>
      <c r="E2363" s="2">
        <v>1.0</v>
      </c>
      <c r="F2363" s="2" t="s">
        <v>16</v>
      </c>
      <c r="G2363" s="2" t="s">
        <v>111</v>
      </c>
      <c r="H2363" s="2">
        <v>7.0</v>
      </c>
      <c r="I2363" s="2">
        <v>5.83</v>
      </c>
      <c r="J2363" s="2">
        <v>12.83</v>
      </c>
    </row>
    <row r="2364" ht="15.75" customHeight="1">
      <c r="A2364" s="2">
        <v>2363.0</v>
      </c>
      <c r="B2364" s="2">
        <v>2015.0</v>
      </c>
      <c r="C2364" s="2">
        <v>10.0</v>
      </c>
      <c r="D2364" s="2">
        <v>1.0</v>
      </c>
      <c r="E2364" s="2">
        <v>1.0</v>
      </c>
      <c r="F2364" s="2" t="s">
        <v>16</v>
      </c>
      <c r="G2364" s="2" t="s">
        <v>35</v>
      </c>
      <c r="H2364" s="2">
        <v>5.83</v>
      </c>
      <c r="I2364" s="2">
        <v>2.57</v>
      </c>
      <c r="J2364" s="2">
        <v>8.4</v>
      </c>
    </row>
    <row r="2365" ht="15.75" customHeight="1">
      <c r="A2365" s="2">
        <v>2364.0</v>
      </c>
      <c r="B2365" s="2">
        <v>2015.0</v>
      </c>
      <c r="C2365" s="2">
        <v>10.0</v>
      </c>
      <c r="D2365" s="2">
        <v>1.0</v>
      </c>
      <c r="E2365" s="2">
        <v>2.0</v>
      </c>
      <c r="F2365" s="2" t="s">
        <v>16</v>
      </c>
      <c r="G2365" s="2" t="s">
        <v>30</v>
      </c>
      <c r="H2365" s="2">
        <v>6.5</v>
      </c>
      <c r="I2365" s="2">
        <v>7.5</v>
      </c>
      <c r="J2365" s="2">
        <v>14.0</v>
      </c>
    </row>
    <row r="2366" ht="15.75" customHeight="1">
      <c r="A2366" s="2">
        <v>2365.0</v>
      </c>
      <c r="B2366" s="2">
        <v>2015.0</v>
      </c>
      <c r="C2366" s="2">
        <v>10.0</v>
      </c>
      <c r="D2366" s="2">
        <v>1.0</v>
      </c>
      <c r="E2366" s="2">
        <v>2.0</v>
      </c>
      <c r="F2366" s="2" t="s">
        <v>16</v>
      </c>
      <c r="G2366" s="2" t="s">
        <v>55</v>
      </c>
      <c r="H2366" s="2">
        <v>5.67</v>
      </c>
      <c r="I2366" s="2">
        <v>6.93</v>
      </c>
      <c r="J2366" s="2">
        <v>12.6</v>
      </c>
    </row>
    <row r="2367" ht="15.75" customHeight="1">
      <c r="A2367" s="2">
        <v>2366.0</v>
      </c>
      <c r="B2367" s="2">
        <v>2015.0</v>
      </c>
      <c r="C2367" s="2">
        <v>10.0</v>
      </c>
      <c r="D2367" s="2">
        <v>1.0</v>
      </c>
      <c r="E2367" s="2">
        <v>2.0</v>
      </c>
      <c r="F2367" s="2" t="s">
        <v>16</v>
      </c>
      <c r="G2367" s="2" t="s">
        <v>72</v>
      </c>
      <c r="H2367" s="2">
        <v>6.43</v>
      </c>
      <c r="I2367" s="2">
        <v>4.43</v>
      </c>
      <c r="J2367" s="2">
        <v>10.86</v>
      </c>
    </row>
    <row r="2368" ht="15.75" customHeight="1">
      <c r="A2368" s="2">
        <v>2367.0</v>
      </c>
      <c r="B2368" s="2">
        <v>2015.0</v>
      </c>
      <c r="C2368" s="2">
        <v>10.0</v>
      </c>
      <c r="D2368" s="2">
        <v>1.0</v>
      </c>
      <c r="E2368" s="2">
        <v>3.0</v>
      </c>
      <c r="F2368" s="2" t="s">
        <v>16</v>
      </c>
      <c r="G2368" s="2" t="s">
        <v>25</v>
      </c>
      <c r="H2368" s="2">
        <v>6.1</v>
      </c>
      <c r="I2368" s="2">
        <v>6.2</v>
      </c>
      <c r="J2368" s="2">
        <v>12.3</v>
      </c>
    </row>
    <row r="2369" ht="15.75" customHeight="1">
      <c r="A2369" s="2">
        <v>2368.0</v>
      </c>
      <c r="B2369" s="2">
        <v>2015.0</v>
      </c>
      <c r="C2369" s="2">
        <v>10.0</v>
      </c>
      <c r="D2369" s="2">
        <v>1.0</v>
      </c>
      <c r="E2369" s="2">
        <v>3.0</v>
      </c>
      <c r="F2369" s="2" t="s">
        <v>16</v>
      </c>
      <c r="G2369" s="2" t="s">
        <v>40</v>
      </c>
      <c r="H2369" s="2">
        <v>6.0</v>
      </c>
      <c r="I2369" s="2">
        <v>6.07</v>
      </c>
      <c r="J2369" s="2">
        <v>12.07</v>
      </c>
    </row>
    <row r="2370" ht="15.75" customHeight="1">
      <c r="A2370" s="2">
        <v>2369.0</v>
      </c>
      <c r="B2370" s="2">
        <v>2015.0</v>
      </c>
      <c r="C2370" s="2">
        <v>10.0</v>
      </c>
      <c r="D2370" s="2">
        <v>1.0</v>
      </c>
      <c r="E2370" s="2">
        <v>3.0</v>
      </c>
      <c r="F2370" s="2" t="s">
        <v>16</v>
      </c>
      <c r="G2370" s="2" t="s">
        <v>31</v>
      </c>
      <c r="H2370" s="2">
        <v>5.67</v>
      </c>
      <c r="I2370" s="2">
        <v>3.03</v>
      </c>
      <c r="J2370" s="2">
        <v>8.7</v>
      </c>
    </row>
    <row r="2371" ht="15.75" customHeight="1">
      <c r="A2371" s="2">
        <v>2370.0</v>
      </c>
      <c r="B2371" s="2">
        <v>2015.0</v>
      </c>
      <c r="C2371" s="2">
        <v>10.0</v>
      </c>
      <c r="D2371" s="2">
        <v>1.0</v>
      </c>
      <c r="E2371" s="2">
        <v>4.0</v>
      </c>
      <c r="F2371" s="2" t="s">
        <v>16</v>
      </c>
      <c r="G2371" s="2" t="s">
        <v>119</v>
      </c>
      <c r="H2371" s="2">
        <v>5.17</v>
      </c>
      <c r="I2371" s="2">
        <v>7.0</v>
      </c>
      <c r="J2371" s="2">
        <v>12.17</v>
      </c>
    </row>
    <row r="2372" ht="15.75" customHeight="1">
      <c r="A2372" s="2">
        <v>2371.0</v>
      </c>
      <c r="B2372" s="2">
        <v>2015.0</v>
      </c>
      <c r="C2372" s="2">
        <v>10.0</v>
      </c>
      <c r="D2372" s="2">
        <v>1.0</v>
      </c>
      <c r="E2372" s="2">
        <v>4.0</v>
      </c>
      <c r="F2372" s="2" t="s">
        <v>16</v>
      </c>
      <c r="G2372" s="2" t="s">
        <v>27</v>
      </c>
      <c r="H2372" s="2">
        <v>5.67</v>
      </c>
      <c r="I2372" s="2">
        <v>5.8</v>
      </c>
      <c r="J2372" s="2">
        <v>11.47</v>
      </c>
    </row>
    <row r="2373" ht="15.75" customHeight="1">
      <c r="A2373" s="2">
        <v>2372.0</v>
      </c>
      <c r="B2373" s="2">
        <v>2015.0</v>
      </c>
      <c r="C2373" s="2">
        <v>10.0</v>
      </c>
      <c r="D2373" s="2">
        <v>1.0</v>
      </c>
      <c r="E2373" s="2">
        <v>4.0</v>
      </c>
      <c r="F2373" s="2" t="s">
        <v>16</v>
      </c>
      <c r="G2373" s="2" t="s">
        <v>57</v>
      </c>
      <c r="H2373" s="2">
        <v>5.37</v>
      </c>
      <c r="I2373" s="2">
        <v>5.7</v>
      </c>
      <c r="J2373" s="2">
        <v>11.07</v>
      </c>
    </row>
    <row r="2374" ht="15.75" customHeight="1">
      <c r="A2374" s="2">
        <v>2373.0</v>
      </c>
      <c r="B2374" s="2">
        <v>2015.0</v>
      </c>
      <c r="C2374" s="2">
        <v>10.0</v>
      </c>
      <c r="D2374" s="2">
        <v>1.0</v>
      </c>
      <c r="E2374" s="2">
        <v>5.0</v>
      </c>
      <c r="F2374" s="2" t="s">
        <v>16</v>
      </c>
      <c r="G2374" s="2" t="s">
        <v>64</v>
      </c>
      <c r="H2374" s="2">
        <v>7.0</v>
      </c>
      <c r="I2374" s="2">
        <v>9.43</v>
      </c>
      <c r="J2374" s="2">
        <v>16.43</v>
      </c>
    </row>
    <row r="2375" ht="15.75" customHeight="1">
      <c r="A2375" s="2">
        <v>2374.0</v>
      </c>
      <c r="B2375" s="2">
        <v>2015.0</v>
      </c>
      <c r="C2375" s="2">
        <v>10.0</v>
      </c>
      <c r="D2375" s="2">
        <v>1.0</v>
      </c>
      <c r="E2375" s="2">
        <v>5.0</v>
      </c>
      <c r="F2375" s="2" t="s">
        <v>16</v>
      </c>
      <c r="G2375" s="2" t="s">
        <v>32</v>
      </c>
      <c r="H2375" s="2">
        <v>7.6</v>
      </c>
      <c r="I2375" s="2">
        <v>8.67</v>
      </c>
      <c r="J2375" s="2">
        <v>16.27</v>
      </c>
    </row>
    <row r="2376" ht="15.75" customHeight="1">
      <c r="A2376" s="2">
        <v>2375.0</v>
      </c>
      <c r="B2376" s="2">
        <v>2015.0</v>
      </c>
      <c r="C2376" s="2">
        <v>10.0</v>
      </c>
      <c r="D2376" s="2">
        <v>1.0</v>
      </c>
      <c r="E2376" s="2">
        <v>5.0</v>
      </c>
      <c r="F2376" s="2" t="s">
        <v>16</v>
      </c>
      <c r="G2376" s="2" t="s">
        <v>42</v>
      </c>
      <c r="H2376" s="2">
        <v>7.6</v>
      </c>
      <c r="I2376" s="2">
        <v>8.67</v>
      </c>
      <c r="J2376" s="2">
        <v>16.27</v>
      </c>
    </row>
    <row r="2377" ht="15.75" customHeight="1">
      <c r="A2377" s="2">
        <v>2376.0</v>
      </c>
      <c r="B2377" s="2">
        <v>2015.0</v>
      </c>
      <c r="C2377" s="2">
        <v>10.0</v>
      </c>
      <c r="D2377" s="2">
        <v>1.0</v>
      </c>
      <c r="E2377" s="2">
        <v>6.0</v>
      </c>
      <c r="F2377" s="2" t="s">
        <v>16</v>
      </c>
      <c r="G2377" s="2" t="s">
        <v>41</v>
      </c>
      <c r="H2377" s="2">
        <v>6.77</v>
      </c>
      <c r="I2377" s="2">
        <v>6.47</v>
      </c>
      <c r="J2377" s="2">
        <v>13.24</v>
      </c>
    </row>
    <row r="2378" ht="15.75" customHeight="1">
      <c r="A2378" s="2">
        <v>2377.0</v>
      </c>
      <c r="B2378" s="2">
        <v>2015.0</v>
      </c>
      <c r="C2378" s="2">
        <v>10.0</v>
      </c>
      <c r="D2378" s="2">
        <v>1.0</v>
      </c>
      <c r="E2378" s="2">
        <v>6.0</v>
      </c>
      <c r="F2378" s="2" t="s">
        <v>16</v>
      </c>
      <c r="G2378" s="2" t="s">
        <v>120</v>
      </c>
      <c r="H2378" s="2">
        <v>6.57</v>
      </c>
      <c r="I2378" s="2">
        <v>3.6</v>
      </c>
      <c r="J2378" s="2">
        <v>10.17</v>
      </c>
    </row>
    <row r="2379" ht="15.75" customHeight="1">
      <c r="A2379" s="2">
        <v>2378.0</v>
      </c>
      <c r="B2379" s="2">
        <v>2015.0</v>
      </c>
      <c r="C2379" s="2">
        <v>10.0</v>
      </c>
      <c r="D2379" s="2">
        <v>1.0</v>
      </c>
      <c r="E2379" s="2">
        <v>6.0</v>
      </c>
      <c r="F2379" s="2" t="s">
        <v>16</v>
      </c>
      <c r="G2379" s="2" t="s">
        <v>38</v>
      </c>
      <c r="H2379" s="2">
        <v>4.67</v>
      </c>
      <c r="I2379" s="2">
        <v>4.43</v>
      </c>
      <c r="J2379" s="2">
        <v>9.1</v>
      </c>
    </row>
    <row r="2380" ht="15.75" customHeight="1">
      <c r="A2380" s="2">
        <v>2379.0</v>
      </c>
      <c r="B2380" s="2">
        <v>2015.0</v>
      </c>
      <c r="C2380" s="2">
        <v>10.0</v>
      </c>
      <c r="D2380" s="2">
        <v>1.0</v>
      </c>
      <c r="E2380" s="2">
        <v>7.0</v>
      </c>
      <c r="F2380" s="2" t="s">
        <v>16</v>
      </c>
      <c r="G2380" s="2" t="s">
        <v>37</v>
      </c>
      <c r="H2380" s="2">
        <v>7.33</v>
      </c>
      <c r="I2380" s="2">
        <v>6.57</v>
      </c>
      <c r="J2380" s="2">
        <v>13.9</v>
      </c>
    </row>
    <row r="2381" ht="15.75" customHeight="1">
      <c r="A2381" s="2">
        <v>2380.0</v>
      </c>
      <c r="B2381" s="2">
        <v>2015.0</v>
      </c>
      <c r="C2381" s="2">
        <v>10.0</v>
      </c>
      <c r="D2381" s="2">
        <v>1.0</v>
      </c>
      <c r="E2381" s="2">
        <v>7.0</v>
      </c>
      <c r="F2381" s="2" t="s">
        <v>16</v>
      </c>
      <c r="G2381" s="2" t="s">
        <v>107</v>
      </c>
      <c r="H2381" s="2">
        <v>5.53</v>
      </c>
      <c r="I2381" s="2">
        <v>6.33</v>
      </c>
      <c r="J2381" s="2">
        <v>11.86</v>
      </c>
    </row>
    <row r="2382" ht="15.75" customHeight="1">
      <c r="A2382" s="2">
        <v>2381.0</v>
      </c>
      <c r="B2382" s="2">
        <v>2015.0</v>
      </c>
      <c r="C2382" s="2">
        <v>10.0</v>
      </c>
      <c r="D2382" s="2">
        <v>1.0</v>
      </c>
      <c r="E2382" s="2">
        <v>7.0</v>
      </c>
      <c r="F2382" s="2" t="s">
        <v>16</v>
      </c>
      <c r="G2382" s="2" t="s">
        <v>47</v>
      </c>
      <c r="H2382" s="2">
        <v>7.17</v>
      </c>
      <c r="I2382" s="2">
        <v>1.5</v>
      </c>
      <c r="J2382" s="2">
        <v>8.67</v>
      </c>
    </row>
    <row r="2383" ht="15.75" customHeight="1">
      <c r="A2383" s="2">
        <v>2382.0</v>
      </c>
      <c r="B2383" s="2">
        <v>2015.0</v>
      </c>
      <c r="C2383" s="2">
        <v>10.0</v>
      </c>
      <c r="D2383" s="2">
        <v>1.0</v>
      </c>
      <c r="E2383" s="2">
        <v>8.0</v>
      </c>
      <c r="F2383" s="2" t="s">
        <v>16</v>
      </c>
      <c r="G2383" s="2" t="s">
        <v>91</v>
      </c>
      <c r="H2383" s="2">
        <v>8.0</v>
      </c>
      <c r="I2383" s="2">
        <v>8.13</v>
      </c>
      <c r="J2383" s="2">
        <v>16.13</v>
      </c>
    </row>
    <row r="2384" ht="15.75" customHeight="1">
      <c r="A2384" s="2">
        <v>2383.0</v>
      </c>
      <c r="B2384" s="2">
        <v>2015.0</v>
      </c>
      <c r="C2384" s="2">
        <v>10.0</v>
      </c>
      <c r="D2384" s="2">
        <v>1.0</v>
      </c>
      <c r="E2384" s="2">
        <v>8.0</v>
      </c>
      <c r="F2384" s="2" t="s">
        <v>16</v>
      </c>
      <c r="G2384" s="2" t="s">
        <v>39</v>
      </c>
      <c r="H2384" s="2">
        <v>9.5</v>
      </c>
      <c r="I2384" s="2">
        <v>5.83</v>
      </c>
      <c r="J2384" s="2">
        <v>15.33</v>
      </c>
    </row>
    <row r="2385" ht="15.75" customHeight="1">
      <c r="A2385" s="2">
        <v>2384.0</v>
      </c>
      <c r="B2385" s="2">
        <v>2015.0</v>
      </c>
      <c r="C2385" s="2">
        <v>10.0</v>
      </c>
      <c r="D2385" s="2">
        <v>1.0</v>
      </c>
      <c r="E2385" s="2">
        <v>8.0</v>
      </c>
      <c r="F2385" s="2" t="s">
        <v>16</v>
      </c>
      <c r="G2385" s="2" t="s">
        <v>17</v>
      </c>
      <c r="H2385" s="2">
        <v>6.6</v>
      </c>
      <c r="I2385" s="2">
        <v>8.0</v>
      </c>
      <c r="J2385" s="2">
        <v>14.6</v>
      </c>
    </row>
    <row r="2386" ht="15.75" customHeight="1">
      <c r="A2386" s="2">
        <v>2385.0</v>
      </c>
      <c r="B2386" s="2">
        <v>2015.0</v>
      </c>
      <c r="C2386" s="2">
        <v>10.0</v>
      </c>
      <c r="D2386" s="2">
        <v>1.0</v>
      </c>
      <c r="E2386" s="2">
        <v>9.0</v>
      </c>
      <c r="F2386" s="2" t="s">
        <v>16</v>
      </c>
      <c r="G2386" s="2" t="s">
        <v>34</v>
      </c>
      <c r="H2386" s="2">
        <v>8.0</v>
      </c>
      <c r="I2386" s="2">
        <v>7.63</v>
      </c>
      <c r="J2386" s="2">
        <v>15.63</v>
      </c>
    </row>
    <row r="2387" ht="15.75" customHeight="1">
      <c r="A2387" s="2">
        <v>2386.0</v>
      </c>
      <c r="B2387" s="2">
        <v>2015.0</v>
      </c>
      <c r="C2387" s="2">
        <v>10.0</v>
      </c>
      <c r="D2387" s="2">
        <v>1.0</v>
      </c>
      <c r="E2387" s="2">
        <v>9.0</v>
      </c>
      <c r="F2387" s="2" t="s">
        <v>16</v>
      </c>
      <c r="G2387" s="2" t="s">
        <v>50</v>
      </c>
      <c r="H2387" s="2">
        <v>6.07</v>
      </c>
      <c r="I2387" s="2">
        <v>7.0</v>
      </c>
      <c r="J2387" s="2">
        <v>13.07</v>
      </c>
    </row>
    <row r="2388" ht="15.75" customHeight="1">
      <c r="A2388" s="2">
        <v>2387.0</v>
      </c>
      <c r="B2388" s="2">
        <v>2015.0</v>
      </c>
      <c r="C2388" s="2">
        <v>10.0</v>
      </c>
      <c r="D2388" s="2">
        <v>1.0</v>
      </c>
      <c r="E2388" s="2">
        <v>9.0</v>
      </c>
      <c r="F2388" s="2" t="s">
        <v>16</v>
      </c>
      <c r="G2388" s="2" t="s">
        <v>96</v>
      </c>
      <c r="H2388" s="2">
        <v>6.0</v>
      </c>
      <c r="I2388" s="2">
        <v>6.67</v>
      </c>
      <c r="J2388" s="2">
        <v>12.67</v>
      </c>
    </row>
    <row r="2389" ht="15.75" customHeight="1">
      <c r="A2389" s="2">
        <v>2388.0</v>
      </c>
      <c r="B2389" s="2">
        <v>2015.0</v>
      </c>
      <c r="C2389" s="2">
        <v>10.0</v>
      </c>
      <c r="D2389" s="2">
        <v>1.0</v>
      </c>
      <c r="E2389" s="2">
        <v>10.0</v>
      </c>
      <c r="F2389" s="2" t="s">
        <v>16</v>
      </c>
      <c r="G2389" s="2" t="s">
        <v>56</v>
      </c>
      <c r="H2389" s="2">
        <v>4.6</v>
      </c>
      <c r="I2389" s="2">
        <v>8.0</v>
      </c>
      <c r="J2389" s="2">
        <v>12.6</v>
      </c>
    </row>
    <row r="2390" ht="15.75" customHeight="1">
      <c r="A2390" s="2">
        <v>2389.0</v>
      </c>
      <c r="B2390" s="2">
        <v>2015.0</v>
      </c>
      <c r="C2390" s="2">
        <v>10.0</v>
      </c>
      <c r="D2390" s="2">
        <v>1.0</v>
      </c>
      <c r="E2390" s="2">
        <v>10.0</v>
      </c>
      <c r="F2390" s="2" t="s">
        <v>16</v>
      </c>
      <c r="G2390" s="2" t="s">
        <v>60</v>
      </c>
      <c r="H2390" s="2">
        <v>5.07</v>
      </c>
      <c r="I2390" s="2">
        <v>5.27</v>
      </c>
      <c r="J2390" s="2">
        <v>10.34</v>
      </c>
    </row>
    <row r="2391" ht="15.75" customHeight="1">
      <c r="A2391" s="2">
        <v>2390.0</v>
      </c>
      <c r="B2391" s="2">
        <v>2015.0</v>
      </c>
      <c r="C2391" s="2">
        <v>10.0</v>
      </c>
      <c r="D2391" s="2">
        <v>1.0</v>
      </c>
      <c r="E2391" s="2">
        <v>10.0</v>
      </c>
      <c r="F2391" s="2" t="s">
        <v>16</v>
      </c>
      <c r="G2391" s="2" t="s">
        <v>99</v>
      </c>
      <c r="H2391" s="2">
        <v>4.67</v>
      </c>
      <c r="I2391" s="2">
        <v>4.87</v>
      </c>
      <c r="J2391" s="2">
        <v>9.54</v>
      </c>
    </row>
    <row r="2392" ht="15.75" customHeight="1">
      <c r="A2392" s="2">
        <v>2391.0</v>
      </c>
      <c r="B2392" s="2">
        <v>2015.0</v>
      </c>
      <c r="C2392" s="2">
        <v>10.0</v>
      </c>
      <c r="D2392" s="2">
        <v>1.0</v>
      </c>
      <c r="E2392" s="2">
        <v>11.0</v>
      </c>
      <c r="F2392" s="2" t="s">
        <v>16</v>
      </c>
      <c r="G2392" s="2" t="s">
        <v>59</v>
      </c>
      <c r="H2392" s="2">
        <v>6.57</v>
      </c>
      <c r="I2392" s="2">
        <v>7.6</v>
      </c>
      <c r="J2392" s="2">
        <v>14.17</v>
      </c>
    </row>
    <row r="2393" ht="15.75" customHeight="1">
      <c r="A2393" s="2">
        <v>2392.0</v>
      </c>
      <c r="B2393" s="2">
        <v>2015.0</v>
      </c>
      <c r="C2393" s="2">
        <v>10.0</v>
      </c>
      <c r="D2393" s="2">
        <v>1.0</v>
      </c>
      <c r="E2393" s="2">
        <v>11.0</v>
      </c>
      <c r="F2393" s="2" t="s">
        <v>16</v>
      </c>
      <c r="G2393" s="2" t="s">
        <v>26</v>
      </c>
      <c r="H2393" s="2">
        <v>5.23</v>
      </c>
      <c r="I2393" s="2">
        <v>6.37</v>
      </c>
      <c r="J2393" s="2">
        <v>11.6</v>
      </c>
    </row>
    <row r="2394" ht="15.75" customHeight="1">
      <c r="A2394" s="2">
        <v>2393.0</v>
      </c>
      <c r="B2394" s="2">
        <v>2015.0</v>
      </c>
      <c r="C2394" s="2">
        <v>10.0</v>
      </c>
      <c r="D2394" s="2">
        <v>1.0</v>
      </c>
      <c r="E2394" s="2">
        <v>11.0</v>
      </c>
      <c r="F2394" s="2" t="s">
        <v>16</v>
      </c>
      <c r="G2394" s="2" t="s">
        <v>98</v>
      </c>
      <c r="H2394" s="2">
        <v>4.23</v>
      </c>
      <c r="I2394" s="2">
        <v>5.93</v>
      </c>
      <c r="J2394" s="2">
        <v>10.16</v>
      </c>
    </row>
    <row r="2395" ht="15.75" customHeight="1">
      <c r="A2395" s="2">
        <v>2394.0</v>
      </c>
      <c r="B2395" s="2">
        <v>2015.0</v>
      </c>
      <c r="C2395" s="2">
        <v>10.0</v>
      </c>
      <c r="D2395" s="2">
        <v>1.0</v>
      </c>
      <c r="E2395" s="2">
        <v>12.0</v>
      </c>
      <c r="F2395" s="2" t="s">
        <v>16</v>
      </c>
      <c r="G2395" s="2" t="s">
        <v>45</v>
      </c>
      <c r="H2395" s="2">
        <v>9.7</v>
      </c>
      <c r="I2395" s="2">
        <v>6.27</v>
      </c>
      <c r="J2395" s="2">
        <v>15.97</v>
      </c>
    </row>
    <row r="2396" ht="15.75" customHeight="1">
      <c r="A2396" s="2">
        <v>2395.0</v>
      </c>
      <c r="B2396" s="2">
        <v>2015.0</v>
      </c>
      <c r="C2396" s="2">
        <v>10.0</v>
      </c>
      <c r="D2396" s="2">
        <v>1.0</v>
      </c>
      <c r="E2396" s="2">
        <v>12.0</v>
      </c>
      <c r="F2396" s="2" t="s">
        <v>16</v>
      </c>
      <c r="G2396" s="2" t="s">
        <v>54</v>
      </c>
      <c r="H2396" s="2">
        <v>7.17</v>
      </c>
      <c r="I2396" s="2">
        <v>6.77</v>
      </c>
      <c r="J2396" s="2">
        <v>13.94</v>
      </c>
    </row>
    <row r="2397" ht="15.75" customHeight="1">
      <c r="A2397" s="2">
        <v>2396.0</v>
      </c>
      <c r="B2397" s="2">
        <v>2015.0</v>
      </c>
      <c r="C2397" s="2">
        <v>10.0</v>
      </c>
      <c r="D2397" s="2">
        <v>1.0</v>
      </c>
      <c r="E2397" s="2">
        <v>12.0</v>
      </c>
      <c r="F2397" s="2" t="s">
        <v>16</v>
      </c>
      <c r="G2397" s="2" t="s">
        <v>29</v>
      </c>
      <c r="H2397" s="2">
        <v>4.77</v>
      </c>
      <c r="I2397" s="2">
        <v>5.27</v>
      </c>
      <c r="J2397" s="2">
        <v>10.04</v>
      </c>
    </row>
    <row r="2398" ht="15.75" customHeight="1">
      <c r="A2398" s="2">
        <v>2397.0</v>
      </c>
      <c r="B2398" s="2">
        <v>2015.0</v>
      </c>
      <c r="C2398" s="2">
        <v>10.0</v>
      </c>
      <c r="D2398" s="2">
        <v>2.0</v>
      </c>
      <c r="E2398" s="2">
        <v>1.0</v>
      </c>
      <c r="F2398" s="2" t="s">
        <v>16</v>
      </c>
      <c r="G2398" s="2" t="s">
        <v>42</v>
      </c>
      <c r="H2398" s="2">
        <v>6.0</v>
      </c>
      <c r="I2398" s="2">
        <v>6.43</v>
      </c>
      <c r="J2398" s="2">
        <v>12.43</v>
      </c>
    </row>
    <row r="2399" ht="15.75" customHeight="1">
      <c r="A2399" s="2">
        <v>2398.0</v>
      </c>
      <c r="B2399" s="2">
        <v>2015.0</v>
      </c>
      <c r="C2399" s="2">
        <v>10.0</v>
      </c>
      <c r="D2399" s="2">
        <v>2.0</v>
      </c>
      <c r="E2399" s="2">
        <v>1.0</v>
      </c>
      <c r="F2399" s="2" t="s">
        <v>16</v>
      </c>
      <c r="G2399" s="2" t="s">
        <v>120</v>
      </c>
      <c r="H2399" s="2">
        <v>3.4</v>
      </c>
      <c r="I2399" s="2">
        <v>2.77</v>
      </c>
      <c r="J2399" s="2">
        <v>6.17</v>
      </c>
    </row>
    <row r="2400" ht="15.75" customHeight="1">
      <c r="A2400" s="2">
        <v>2399.0</v>
      </c>
      <c r="B2400" s="2">
        <v>2015.0</v>
      </c>
      <c r="C2400" s="2">
        <v>10.0</v>
      </c>
      <c r="D2400" s="2">
        <v>2.0</v>
      </c>
      <c r="E2400" s="2">
        <v>2.0</v>
      </c>
      <c r="F2400" s="2" t="s">
        <v>16</v>
      </c>
      <c r="G2400" s="2" t="s">
        <v>40</v>
      </c>
      <c r="H2400" s="2">
        <v>7.0</v>
      </c>
      <c r="I2400" s="2">
        <v>6.33</v>
      </c>
      <c r="J2400" s="2">
        <v>13.33</v>
      </c>
    </row>
    <row r="2401" ht="15.75" customHeight="1">
      <c r="A2401" s="2">
        <v>2400.0</v>
      </c>
      <c r="B2401" s="2">
        <v>2015.0</v>
      </c>
      <c r="C2401" s="2">
        <v>10.0</v>
      </c>
      <c r="D2401" s="2">
        <v>2.0</v>
      </c>
      <c r="E2401" s="2">
        <v>2.0</v>
      </c>
      <c r="F2401" s="2" t="s">
        <v>16</v>
      </c>
      <c r="G2401" s="2" t="s">
        <v>57</v>
      </c>
      <c r="H2401" s="2">
        <v>5.6</v>
      </c>
      <c r="I2401" s="2">
        <v>6.77</v>
      </c>
      <c r="J2401" s="2">
        <v>12.37</v>
      </c>
    </row>
    <row r="2402" ht="15.75" customHeight="1">
      <c r="A2402" s="2">
        <v>2401.0</v>
      </c>
      <c r="B2402" s="2">
        <v>2015.0</v>
      </c>
      <c r="C2402" s="2">
        <v>10.0</v>
      </c>
      <c r="D2402" s="2">
        <v>2.0</v>
      </c>
      <c r="E2402" s="2">
        <v>3.0</v>
      </c>
      <c r="F2402" s="2" t="s">
        <v>16</v>
      </c>
      <c r="G2402" s="2" t="s">
        <v>72</v>
      </c>
      <c r="H2402" s="2">
        <v>6.53</v>
      </c>
      <c r="I2402" s="2">
        <v>7.4</v>
      </c>
      <c r="J2402" s="2">
        <v>13.93</v>
      </c>
    </row>
    <row r="2403" ht="15.75" customHeight="1">
      <c r="A2403" s="2">
        <v>2402.0</v>
      </c>
      <c r="B2403" s="2">
        <v>2015.0</v>
      </c>
      <c r="C2403" s="2">
        <v>10.0</v>
      </c>
      <c r="D2403" s="2">
        <v>2.0</v>
      </c>
      <c r="E2403" s="2">
        <v>3.0</v>
      </c>
      <c r="F2403" s="2" t="s">
        <v>16</v>
      </c>
      <c r="G2403" s="2" t="s">
        <v>31</v>
      </c>
      <c r="H2403" s="2">
        <v>6.83</v>
      </c>
      <c r="I2403" s="2">
        <v>6.23</v>
      </c>
      <c r="J2403" s="2">
        <v>13.06</v>
      </c>
    </row>
    <row r="2404" ht="15.75" customHeight="1">
      <c r="A2404" s="2">
        <v>2403.0</v>
      </c>
      <c r="B2404" s="2">
        <v>2015.0</v>
      </c>
      <c r="C2404" s="2">
        <v>10.0</v>
      </c>
      <c r="D2404" s="2">
        <v>2.0</v>
      </c>
      <c r="E2404" s="2">
        <v>4.0</v>
      </c>
      <c r="F2404" s="2" t="s">
        <v>16</v>
      </c>
      <c r="G2404" s="2" t="s">
        <v>17</v>
      </c>
      <c r="H2404" s="2">
        <v>5.33</v>
      </c>
      <c r="I2404" s="2">
        <v>6.17</v>
      </c>
      <c r="J2404" s="2">
        <v>11.5</v>
      </c>
    </row>
    <row r="2405" ht="15.75" customHeight="1">
      <c r="A2405" s="2">
        <v>2404.0</v>
      </c>
      <c r="B2405" s="2">
        <v>2015.0</v>
      </c>
      <c r="C2405" s="2">
        <v>10.0</v>
      </c>
      <c r="D2405" s="2">
        <v>2.0</v>
      </c>
      <c r="E2405" s="2">
        <v>4.0</v>
      </c>
      <c r="F2405" s="2" t="s">
        <v>16</v>
      </c>
      <c r="G2405" s="2" t="s">
        <v>111</v>
      </c>
      <c r="H2405" s="2">
        <v>2.57</v>
      </c>
      <c r="I2405" s="2">
        <v>7.17</v>
      </c>
      <c r="J2405" s="2">
        <v>9.74</v>
      </c>
    </row>
    <row r="2406" ht="15.75" customHeight="1">
      <c r="A2406" s="2">
        <v>2405.0</v>
      </c>
      <c r="B2406" s="2">
        <v>2015.0</v>
      </c>
      <c r="C2406" s="2">
        <v>10.0</v>
      </c>
      <c r="D2406" s="2">
        <v>2.0</v>
      </c>
      <c r="E2406" s="2">
        <v>5.0</v>
      </c>
      <c r="F2406" s="2" t="s">
        <v>16</v>
      </c>
      <c r="G2406" s="2" t="s">
        <v>50</v>
      </c>
      <c r="H2406" s="2">
        <v>6.33</v>
      </c>
      <c r="I2406" s="2">
        <v>6.43</v>
      </c>
      <c r="J2406" s="2">
        <v>12.76</v>
      </c>
    </row>
    <row r="2407" ht="15.75" customHeight="1">
      <c r="A2407" s="2">
        <v>2406.0</v>
      </c>
      <c r="B2407" s="2">
        <v>2015.0</v>
      </c>
      <c r="C2407" s="2">
        <v>10.0</v>
      </c>
      <c r="D2407" s="2">
        <v>2.0</v>
      </c>
      <c r="E2407" s="2">
        <v>5.0</v>
      </c>
      <c r="F2407" s="2" t="s">
        <v>16</v>
      </c>
      <c r="G2407" s="2" t="s">
        <v>107</v>
      </c>
      <c r="H2407" s="2">
        <v>7.5</v>
      </c>
      <c r="I2407" s="2">
        <v>4.5</v>
      </c>
      <c r="J2407" s="2">
        <v>12.0</v>
      </c>
    </row>
    <row r="2408" ht="15.75" customHeight="1">
      <c r="A2408" s="2">
        <v>2407.0</v>
      </c>
      <c r="B2408" s="2">
        <v>2015.0</v>
      </c>
      <c r="C2408" s="2">
        <v>10.0</v>
      </c>
      <c r="D2408" s="2">
        <v>2.0</v>
      </c>
      <c r="E2408" s="2">
        <v>6.0</v>
      </c>
      <c r="F2408" s="2" t="s">
        <v>16</v>
      </c>
      <c r="G2408" s="2" t="s">
        <v>96</v>
      </c>
      <c r="H2408" s="2">
        <v>6.0</v>
      </c>
      <c r="I2408" s="2">
        <v>4.73</v>
      </c>
      <c r="J2408" s="2">
        <v>10.73</v>
      </c>
    </row>
    <row r="2409" ht="15.75" customHeight="1">
      <c r="A2409" s="2">
        <v>2408.0</v>
      </c>
      <c r="B2409" s="2">
        <v>2015.0</v>
      </c>
      <c r="C2409" s="2">
        <v>10.0</v>
      </c>
      <c r="D2409" s="2">
        <v>2.0</v>
      </c>
      <c r="E2409" s="2">
        <v>6.0</v>
      </c>
      <c r="F2409" s="2" t="s">
        <v>16</v>
      </c>
      <c r="G2409" s="2" t="s">
        <v>54</v>
      </c>
      <c r="H2409" s="2">
        <v>3.47</v>
      </c>
      <c r="I2409" s="2">
        <v>5.23</v>
      </c>
      <c r="J2409" s="2">
        <v>8.7</v>
      </c>
    </row>
    <row r="2410" ht="15.75" customHeight="1">
      <c r="A2410" s="2">
        <v>2409.0</v>
      </c>
      <c r="B2410" s="2">
        <v>2015.0</v>
      </c>
      <c r="C2410" s="2">
        <v>10.0</v>
      </c>
      <c r="D2410" s="2">
        <v>2.0</v>
      </c>
      <c r="E2410" s="2">
        <v>7.0</v>
      </c>
      <c r="F2410" s="2" t="s">
        <v>16</v>
      </c>
      <c r="G2410" s="2" t="s">
        <v>26</v>
      </c>
      <c r="H2410" s="2">
        <v>7.77</v>
      </c>
      <c r="I2410" s="2">
        <v>8.43</v>
      </c>
      <c r="J2410" s="2">
        <v>16.2</v>
      </c>
    </row>
    <row r="2411" ht="15.75" customHeight="1">
      <c r="A2411" s="2">
        <v>2410.0</v>
      </c>
      <c r="B2411" s="2">
        <v>2015.0</v>
      </c>
      <c r="C2411" s="2">
        <v>10.0</v>
      </c>
      <c r="D2411" s="2">
        <v>2.0</v>
      </c>
      <c r="E2411" s="2">
        <v>7.0</v>
      </c>
      <c r="F2411" s="2" t="s">
        <v>16</v>
      </c>
      <c r="G2411" s="2" t="s">
        <v>99</v>
      </c>
      <c r="H2411" s="2">
        <v>3.93</v>
      </c>
      <c r="I2411" s="2">
        <v>4.77</v>
      </c>
      <c r="J2411" s="2">
        <v>8.7</v>
      </c>
    </row>
    <row r="2412" ht="15.75" customHeight="1">
      <c r="A2412" s="2">
        <v>2411.0</v>
      </c>
      <c r="B2412" s="2">
        <v>2015.0</v>
      </c>
      <c r="C2412" s="2">
        <v>10.0</v>
      </c>
      <c r="D2412" s="2">
        <v>2.0</v>
      </c>
      <c r="E2412" s="2">
        <v>8.0</v>
      </c>
      <c r="F2412" s="2" t="s">
        <v>16</v>
      </c>
      <c r="G2412" s="2" t="s">
        <v>98</v>
      </c>
      <c r="H2412" s="2">
        <v>6.33</v>
      </c>
      <c r="I2412" s="2">
        <v>4.0</v>
      </c>
      <c r="J2412" s="2">
        <v>10.33</v>
      </c>
    </row>
    <row r="2413" ht="15.75" customHeight="1">
      <c r="A2413" s="2">
        <v>2412.0</v>
      </c>
      <c r="B2413" s="2">
        <v>2015.0</v>
      </c>
      <c r="C2413" s="2">
        <v>10.0</v>
      </c>
      <c r="D2413" s="2">
        <v>2.0</v>
      </c>
      <c r="E2413" s="2">
        <v>8.0</v>
      </c>
      <c r="F2413" s="2" t="s">
        <v>16</v>
      </c>
      <c r="G2413" s="2" t="s">
        <v>60</v>
      </c>
      <c r="H2413" s="2">
        <v>1.5</v>
      </c>
      <c r="I2413" s="2">
        <v>5.17</v>
      </c>
      <c r="J2413" s="2">
        <v>6.67</v>
      </c>
    </row>
    <row r="2414" ht="15.75" customHeight="1">
      <c r="A2414" s="2">
        <v>2413.0</v>
      </c>
      <c r="B2414" s="2">
        <v>2015.0</v>
      </c>
      <c r="C2414" s="2">
        <v>10.0</v>
      </c>
      <c r="D2414" s="2">
        <v>2.0</v>
      </c>
      <c r="E2414" s="2">
        <v>9.0</v>
      </c>
      <c r="F2414" s="2" t="s">
        <v>16</v>
      </c>
      <c r="G2414" s="2" t="s">
        <v>39</v>
      </c>
      <c r="H2414" s="2">
        <v>5.33</v>
      </c>
      <c r="I2414" s="2">
        <v>6.67</v>
      </c>
      <c r="J2414" s="2">
        <v>12.0</v>
      </c>
    </row>
    <row r="2415" ht="15.75" customHeight="1">
      <c r="A2415" s="2">
        <v>2414.0</v>
      </c>
      <c r="B2415" s="2">
        <v>2015.0</v>
      </c>
      <c r="C2415" s="2">
        <v>10.0</v>
      </c>
      <c r="D2415" s="2">
        <v>2.0</v>
      </c>
      <c r="E2415" s="2">
        <v>9.0</v>
      </c>
      <c r="F2415" s="2" t="s">
        <v>16</v>
      </c>
      <c r="G2415" s="2" t="s">
        <v>29</v>
      </c>
      <c r="H2415" s="2">
        <v>4.33</v>
      </c>
      <c r="I2415" s="2">
        <v>3.37</v>
      </c>
      <c r="J2415" s="2">
        <v>7.7</v>
      </c>
    </row>
    <row r="2416" ht="15.75" customHeight="1">
      <c r="A2416" s="2">
        <v>2415.0</v>
      </c>
      <c r="B2416" s="2">
        <v>2015.0</v>
      </c>
      <c r="C2416" s="2">
        <v>10.0</v>
      </c>
      <c r="D2416" s="2">
        <v>2.0</v>
      </c>
      <c r="E2416" s="2">
        <v>10.0</v>
      </c>
      <c r="F2416" s="2" t="s">
        <v>16</v>
      </c>
      <c r="G2416" s="2" t="s">
        <v>38</v>
      </c>
      <c r="H2416" s="2">
        <v>6.33</v>
      </c>
      <c r="I2416" s="2">
        <v>5.57</v>
      </c>
      <c r="J2416" s="2">
        <v>11.9</v>
      </c>
    </row>
    <row r="2417" ht="15.75" customHeight="1">
      <c r="A2417" s="2">
        <v>2416.0</v>
      </c>
      <c r="B2417" s="2">
        <v>2015.0</v>
      </c>
      <c r="C2417" s="2">
        <v>10.0</v>
      </c>
      <c r="D2417" s="2">
        <v>2.0</v>
      </c>
      <c r="E2417" s="2">
        <v>10.0</v>
      </c>
      <c r="F2417" s="2" t="s">
        <v>16</v>
      </c>
      <c r="G2417" s="2" t="s">
        <v>47</v>
      </c>
      <c r="H2417" s="2">
        <v>5.0</v>
      </c>
      <c r="I2417" s="2">
        <v>4.43</v>
      </c>
      <c r="J2417" s="2">
        <v>9.43</v>
      </c>
    </row>
    <row r="2418" ht="15.75" customHeight="1">
      <c r="A2418" s="2">
        <v>2417.0</v>
      </c>
      <c r="B2418" s="2">
        <v>2015.0</v>
      </c>
      <c r="C2418" s="2">
        <v>10.0</v>
      </c>
      <c r="D2418" s="2">
        <v>2.0</v>
      </c>
      <c r="E2418" s="2">
        <v>11.0</v>
      </c>
      <c r="F2418" s="2" t="s">
        <v>16</v>
      </c>
      <c r="G2418" s="2" t="s">
        <v>32</v>
      </c>
      <c r="H2418" s="2">
        <v>6.5</v>
      </c>
      <c r="I2418" s="2">
        <v>8.33</v>
      </c>
      <c r="J2418" s="2">
        <v>14.83</v>
      </c>
    </row>
    <row r="2419" ht="15.75" customHeight="1">
      <c r="A2419" s="2">
        <v>2418.0</v>
      </c>
      <c r="B2419" s="2">
        <v>2015.0</v>
      </c>
      <c r="C2419" s="2">
        <v>10.0</v>
      </c>
      <c r="D2419" s="2">
        <v>2.0</v>
      </c>
      <c r="E2419" s="2">
        <v>11.0</v>
      </c>
      <c r="F2419" s="2" t="s">
        <v>16</v>
      </c>
      <c r="G2419" s="2" t="s">
        <v>35</v>
      </c>
      <c r="H2419" s="2">
        <v>4.5</v>
      </c>
      <c r="I2419" s="2">
        <v>4.97</v>
      </c>
      <c r="J2419" s="2">
        <v>9.47</v>
      </c>
    </row>
    <row r="2420" ht="15.75" customHeight="1">
      <c r="A2420" s="2">
        <v>2419.0</v>
      </c>
      <c r="B2420" s="2">
        <v>2015.0</v>
      </c>
      <c r="C2420" s="2">
        <v>10.0</v>
      </c>
      <c r="D2420" s="2">
        <v>2.0</v>
      </c>
      <c r="E2420" s="2">
        <v>12.0</v>
      </c>
      <c r="F2420" s="2" t="s">
        <v>16</v>
      </c>
      <c r="G2420" s="2" t="s">
        <v>27</v>
      </c>
      <c r="H2420" s="2">
        <v>6.5</v>
      </c>
      <c r="I2420" s="2">
        <v>4.67</v>
      </c>
      <c r="J2420" s="2">
        <v>11.17</v>
      </c>
    </row>
    <row r="2421" ht="15.75" customHeight="1">
      <c r="A2421" s="2">
        <v>2420.0</v>
      </c>
      <c r="B2421" s="2">
        <v>2015.0</v>
      </c>
      <c r="C2421" s="2">
        <v>10.0</v>
      </c>
      <c r="D2421" s="2">
        <v>2.0</v>
      </c>
      <c r="E2421" s="2">
        <v>12.0</v>
      </c>
      <c r="F2421" s="2" t="s">
        <v>16</v>
      </c>
      <c r="G2421" s="2" t="s">
        <v>55</v>
      </c>
      <c r="H2421" s="2">
        <v>4.73</v>
      </c>
      <c r="I2421" s="2">
        <v>6.1</v>
      </c>
      <c r="J2421" s="2">
        <v>10.83</v>
      </c>
    </row>
    <row r="2422" ht="15.75" customHeight="1">
      <c r="A2422" s="2">
        <v>2421.0</v>
      </c>
      <c r="B2422" s="2">
        <v>2015.0</v>
      </c>
      <c r="C2422" s="2">
        <v>10.0</v>
      </c>
      <c r="D2422" s="2">
        <v>3.0</v>
      </c>
      <c r="E2422" s="2">
        <v>1.0</v>
      </c>
      <c r="F2422" s="2" t="s">
        <v>16</v>
      </c>
      <c r="G2422" s="2" t="s">
        <v>33</v>
      </c>
      <c r="H2422" s="2">
        <v>7.6</v>
      </c>
      <c r="I2422" s="2">
        <v>7.1</v>
      </c>
      <c r="J2422" s="2">
        <v>14.7</v>
      </c>
    </row>
    <row r="2423" ht="15.75" customHeight="1">
      <c r="A2423" s="2">
        <v>2422.0</v>
      </c>
      <c r="B2423" s="2">
        <v>2015.0</v>
      </c>
      <c r="C2423" s="2">
        <v>10.0</v>
      </c>
      <c r="D2423" s="2">
        <v>3.0</v>
      </c>
      <c r="E2423" s="2">
        <v>1.0</v>
      </c>
      <c r="F2423" s="2" t="s">
        <v>16</v>
      </c>
      <c r="G2423" s="2" t="s">
        <v>72</v>
      </c>
      <c r="H2423" s="2">
        <v>1.43</v>
      </c>
      <c r="I2423" s="2">
        <v>1.33</v>
      </c>
      <c r="J2423" s="2">
        <v>2.76</v>
      </c>
    </row>
    <row r="2424" ht="15.75" customHeight="1">
      <c r="A2424" s="2">
        <v>2423.0</v>
      </c>
      <c r="B2424" s="2">
        <v>2015.0</v>
      </c>
      <c r="C2424" s="2">
        <v>10.0</v>
      </c>
      <c r="D2424" s="2">
        <v>3.0</v>
      </c>
      <c r="E2424" s="2">
        <v>2.0</v>
      </c>
      <c r="F2424" s="2" t="s">
        <v>16</v>
      </c>
      <c r="G2424" s="2" t="s">
        <v>32</v>
      </c>
      <c r="H2424" s="2">
        <v>6.83</v>
      </c>
      <c r="I2424" s="2">
        <v>6.23</v>
      </c>
      <c r="J2424" s="2">
        <v>13.06</v>
      </c>
    </row>
    <row r="2425" ht="15.75" customHeight="1">
      <c r="A2425" s="2">
        <v>2424.0</v>
      </c>
      <c r="B2425" s="2">
        <v>2015.0</v>
      </c>
      <c r="C2425" s="2">
        <v>10.0</v>
      </c>
      <c r="D2425" s="2">
        <v>3.0</v>
      </c>
      <c r="E2425" s="2">
        <v>2.0</v>
      </c>
      <c r="F2425" s="2" t="s">
        <v>16</v>
      </c>
      <c r="G2425" s="2" t="s">
        <v>59</v>
      </c>
      <c r="H2425" s="2">
        <v>5.03</v>
      </c>
      <c r="I2425" s="2">
        <v>5.4</v>
      </c>
      <c r="J2425" s="2">
        <v>10.43</v>
      </c>
    </row>
    <row r="2426" ht="15.75" customHeight="1">
      <c r="A2426" s="2">
        <v>2425.0</v>
      </c>
      <c r="B2426" s="2">
        <v>2015.0</v>
      </c>
      <c r="C2426" s="2">
        <v>10.0</v>
      </c>
      <c r="D2426" s="2">
        <v>3.0</v>
      </c>
      <c r="E2426" s="2">
        <v>3.0</v>
      </c>
      <c r="F2426" s="2" t="s">
        <v>16</v>
      </c>
      <c r="G2426" s="2" t="s">
        <v>91</v>
      </c>
      <c r="H2426" s="2">
        <v>6.67</v>
      </c>
      <c r="I2426" s="2">
        <v>6.87</v>
      </c>
      <c r="J2426" s="2">
        <v>13.54</v>
      </c>
    </row>
    <row r="2427" ht="15.75" customHeight="1">
      <c r="A2427" s="2">
        <v>2426.0</v>
      </c>
      <c r="B2427" s="2">
        <v>2015.0</v>
      </c>
      <c r="C2427" s="2">
        <v>10.0</v>
      </c>
      <c r="D2427" s="2">
        <v>3.0</v>
      </c>
      <c r="E2427" s="2">
        <v>3.0</v>
      </c>
      <c r="F2427" s="2" t="s">
        <v>16</v>
      </c>
      <c r="G2427" s="2" t="s">
        <v>37</v>
      </c>
      <c r="H2427" s="2">
        <v>5.23</v>
      </c>
      <c r="I2427" s="2">
        <v>2.83</v>
      </c>
      <c r="J2427" s="2">
        <v>8.06</v>
      </c>
    </row>
    <row r="2428" ht="15.75" customHeight="1">
      <c r="A2428" s="2">
        <v>2427.0</v>
      </c>
      <c r="B2428" s="2">
        <v>2015.0</v>
      </c>
      <c r="C2428" s="2">
        <v>10.0</v>
      </c>
      <c r="D2428" s="2">
        <v>3.0</v>
      </c>
      <c r="E2428" s="2">
        <v>4.0</v>
      </c>
      <c r="F2428" s="2" t="s">
        <v>16</v>
      </c>
      <c r="G2428" s="2" t="s">
        <v>56</v>
      </c>
      <c r="H2428" s="2">
        <v>7.6</v>
      </c>
      <c r="I2428" s="2">
        <v>9.07</v>
      </c>
      <c r="J2428" s="2">
        <v>16.67</v>
      </c>
    </row>
    <row r="2429" ht="15.75" customHeight="1">
      <c r="A2429" s="2">
        <v>2428.0</v>
      </c>
      <c r="B2429" s="2">
        <v>2015.0</v>
      </c>
      <c r="C2429" s="2">
        <v>10.0</v>
      </c>
      <c r="D2429" s="2">
        <v>3.0</v>
      </c>
      <c r="E2429" s="2">
        <v>4.0</v>
      </c>
      <c r="F2429" s="2" t="s">
        <v>16</v>
      </c>
      <c r="G2429" s="2" t="s">
        <v>38</v>
      </c>
      <c r="H2429" s="2">
        <v>7.0</v>
      </c>
      <c r="I2429" s="2">
        <v>6.17</v>
      </c>
      <c r="J2429" s="2">
        <v>13.17</v>
      </c>
    </row>
    <row r="2430" ht="15.75" customHeight="1">
      <c r="A2430" s="2">
        <v>2429.0</v>
      </c>
      <c r="B2430" s="2">
        <v>2015.0</v>
      </c>
      <c r="C2430" s="2">
        <v>10.0</v>
      </c>
      <c r="D2430" s="2">
        <v>3.0</v>
      </c>
      <c r="E2430" s="2">
        <v>5.0</v>
      </c>
      <c r="F2430" s="2" t="s">
        <v>16</v>
      </c>
      <c r="G2430" s="2" t="s">
        <v>39</v>
      </c>
      <c r="H2430" s="2">
        <v>8.67</v>
      </c>
      <c r="I2430" s="2">
        <v>6.33</v>
      </c>
      <c r="J2430" s="2">
        <v>15.0</v>
      </c>
    </row>
    <row r="2431" ht="15.75" customHeight="1">
      <c r="A2431" s="2">
        <v>2430.0</v>
      </c>
      <c r="B2431" s="2">
        <v>2015.0</v>
      </c>
      <c r="C2431" s="2">
        <v>10.0</v>
      </c>
      <c r="D2431" s="2">
        <v>3.0</v>
      </c>
      <c r="E2431" s="2">
        <v>5.0</v>
      </c>
      <c r="F2431" s="2" t="s">
        <v>16</v>
      </c>
      <c r="G2431" s="2" t="s">
        <v>34</v>
      </c>
      <c r="H2431" s="2">
        <v>6.83</v>
      </c>
      <c r="I2431" s="2">
        <v>7.77</v>
      </c>
      <c r="J2431" s="2">
        <v>14.6</v>
      </c>
    </row>
    <row r="2432" ht="15.75" customHeight="1">
      <c r="A2432" s="2">
        <v>2431.0</v>
      </c>
      <c r="B2432" s="2">
        <v>2015.0</v>
      </c>
      <c r="C2432" s="2">
        <v>10.0</v>
      </c>
      <c r="D2432" s="2">
        <v>3.0</v>
      </c>
      <c r="E2432" s="2">
        <v>6.0</v>
      </c>
      <c r="F2432" s="2" t="s">
        <v>16</v>
      </c>
      <c r="G2432" s="2" t="s">
        <v>64</v>
      </c>
      <c r="H2432" s="2">
        <v>9.13</v>
      </c>
      <c r="I2432" s="2">
        <v>6.9</v>
      </c>
      <c r="J2432" s="2">
        <v>16.03</v>
      </c>
    </row>
    <row r="2433" ht="15.75" customHeight="1">
      <c r="A2433" s="2">
        <v>2432.0</v>
      </c>
      <c r="B2433" s="2">
        <v>2015.0</v>
      </c>
      <c r="C2433" s="2">
        <v>10.0</v>
      </c>
      <c r="D2433" s="2">
        <v>3.0</v>
      </c>
      <c r="E2433" s="2">
        <v>6.0</v>
      </c>
      <c r="F2433" s="2" t="s">
        <v>16</v>
      </c>
      <c r="G2433" s="2" t="s">
        <v>41</v>
      </c>
      <c r="H2433" s="2">
        <v>8.4</v>
      </c>
      <c r="I2433" s="2">
        <v>6.0</v>
      </c>
      <c r="J2433" s="2">
        <v>14.4</v>
      </c>
    </row>
    <row r="2434" ht="15.75" customHeight="1">
      <c r="A2434" s="2">
        <v>2433.0</v>
      </c>
      <c r="B2434" s="2">
        <v>2015.0</v>
      </c>
      <c r="C2434" s="2">
        <v>10.0</v>
      </c>
      <c r="D2434" s="2">
        <v>3.0</v>
      </c>
      <c r="E2434" s="2">
        <v>7.0</v>
      </c>
      <c r="F2434" s="2" t="s">
        <v>16</v>
      </c>
      <c r="G2434" s="2" t="s">
        <v>119</v>
      </c>
      <c r="H2434" s="2">
        <v>5.93</v>
      </c>
      <c r="I2434" s="2">
        <v>8.43</v>
      </c>
      <c r="J2434" s="2">
        <v>14.36</v>
      </c>
    </row>
    <row r="2435" ht="15.75" customHeight="1">
      <c r="A2435" s="2">
        <v>2434.0</v>
      </c>
      <c r="B2435" s="2">
        <v>2015.0</v>
      </c>
      <c r="C2435" s="2">
        <v>10.0</v>
      </c>
      <c r="D2435" s="2">
        <v>3.0</v>
      </c>
      <c r="E2435" s="2">
        <v>7.0</v>
      </c>
      <c r="F2435" s="2" t="s">
        <v>16</v>
      </c>
      <c r="G2435" s="2" t="s">
        <v>42</v>
      </c>
      <c r="H2435" s="2">
        <v>5.77</v>
      </c>
      <c r="I2435" s="2">
        <v>6.03</v>
      </c>
      <c r="J2435" s="2">
        <v>11.8</v>
      </c>
    </row>
    <row r="2436" ht="15.75" customHeight="1">
      <c r="A2436" s="2">
        <v>2435.0</v>
      </c>
      <c r="B2436" s="2">
        <v>2015.0</v>
      </c>
      <c r="C2436" s="2">
        <v>10.0</v>
      </c>
      <c r="D2436" s="2">
        <v>3.0</v>
      </c>
      <c r="E2436" s="2">
        <v>8.0</v>
      </c>
      <c r="F2436" s="2" t="s">
        <v>16</v>
      </c>
      <c r="G2436" s="2" t="s">
        <v>25</v>
      </c>
      <c r="H2436" s="2">
        <v>6.93</v>
      </c>
      <c r="I2436" s="2">
        <v>6.5</v>
      </c>
      <c r="J2436" s="2">
        <v>13.43</v>
      </c>
    </row>
    <row r="2437" ht="15.75" customHeight="1">
      <c r="A2437" s="2">
        <v>2436.0</v>
      </c>
      <c r="B2437" s="2">
        <v>2015.0</v>
      </c>
      <c r="C2437" s="2">
        <v>10.0</v>
      </c>
      <c r="D2437" s="2">
        <v>3.0</v>
      </c>
      <c r="E2437" s="2">
        <v>8.0</v>
      </c>
      <c r="F2437" s="2" t="s">
        <v>16</v>
      </c>
      <c r="G2437" s="2" t="s">
        <v>26</v>
      </c>
      <c r="H2437" s="2">
        <v>8.33</v>
      </c>
      <c r="I2437" s="2">
        <v>4.83</v>
      </c>
      <c r="J2437" s="2">
        <v>13.16</v>
      </c>
    </row>
    <row r="2438" ht="15.75" customHeight="1">
      <c r="A2438" s="2">
        <v>2437.0</v>
      </c>
      <c r="B2438" s="2">
        <v>2015.0</v>
      </c>
      <c r="C2438" s="2">
        <v>10.0</v>
      </c>
      <c r="D2438" s="2">
        <v>3.0</v>
      </c>
      <c r="E2438" s="2">
        <v>9.0</v>
      </c>
      <c r="F2438" s="2" t="s">
        <v>16</v>
      </c>
      <c r="G2438" s="2" t="s">
        <v>50</v>
      </c>
      <c r="H2438" s="2">
        <v>7.83</v>
      </c>
      <c r="I2438" s="2">
        <v>9.43</v>
      </c>
      <c r="J2438" s="2">
        <v>17.26</v>
      </c>
    </row>
    <row r="2439" ht="15.75" customHeight="1">
      <c r="A2439" s="2">
        <v>2438.0</v>
      </c>
      <c r="B2439" s="2">
        <v>2015.0</v>
      </c>
      <c r="C2439" s="2">
        <v>10.0</v>
      </c>
      <c r="D2439" s="2">
        <v>3.0</v>
      </c>
      <c r="E2439" s="2">
        <v>9.0</v>
      </c>
      <c r="F2439" s="2" t="s">
        <v>16</v>
      </c>
      <c r="G2439" s="2" t="s">
        <v>98</v>
      </c>
      <c r="H2439" s="2">
        <v>5.37</v>
      </c>
      <c r="I2439" s="2">
        <v>7.1</v>
      </c>
      <c r="J2439" s="2">
        <v>12.47</v>
      </c>
    </row>
    <row r="2440" ht="15.75" customHeight="1">
      <c r="A2440" s="2">
        <v>2439.0</v>
      </c>
      <c r="B2440" s="2">
        <v>2015.0</v>
      </c>
      <c r="C2440" s="2">
        <v>10.0</v>
      </c>
      <c r="D2440" s="2">
        <v>3.0</v>
      </c>
      <c r="E2440" s="2">
        <v>10.0</v>
      </c>
      <c r="F2440" s="2" t="s">
        <v>16</v>
      </c>
      <c r="G2440" s="2" t="s">
        <v>17</v>
      </c>
      <c r="H2440" s="2">
        <v>5.5</v>
      </c>
      <c r="I2440" s="2">
        <v>8.67</v>
      </c>
      <c r="J2440" s="2">
        <v>14.17</v>
      </c>
    </row>
    <row r="2441" ht="15.75" customHeight="1">
      <c r="A2441" s="2">
        <v>2440.0</v>
      </c>
      <c r="B2441" s="2">
        <v>2015.0</v>
      </c>
      <c r="C2441" s="2">
        <v>10.0</v>
      </c>
      <c r="D2441" s="2">
        <v>3.0</v>
      </c>
      <c r="E2441" s="2">
        <v>10.0</v>
      </c>
      <c r="F2441" s="2" t="s">
        <v>16</v>
      </c>
      <c r="G2441" s="2" t="s">
        <v>96</v>
      </c>
      <c r="H2441" s="2">
        <v>6.67</v>
      </c>
      <c r="I2441" s="2">
        <v>6.17</v>
      </c>
      <c r="J2441" s="2">
        <v>12.84</v>
      </c>
    </row>
    <row r="2442" ht="15.75" customHeight="1">
      <c r="A2442" s="2">
        <v>2441.0</v>
      </c>
      <c r="B2442" s="2">
        <v>2015.0</v>
      </c>
      <c r="C2442" s="2">
        <v>10.0</v>
      </c>
      <c r="D2442" s="2">
        <v>3.0</v>
      </c>
      <c r="E2442" s="2">
        <v>11.0</v>
      </c>
      <c r="F2442" s="2" t="s">
        <v>16</v>
      </c>
      <c r="G2442" s="2" t="s">
        <v>27</v>
      </c>
      <c r="H2442" s="2">
        <v>5.5</v>
      </c>
      <c r="I2442" s="2">
        <v>7.67</v>
      </c>
      <c r="J2442" s="2">
        <v>13.17</v>
      </c>
    </row>
    <row r="2443" ht="15.75" customHeight="1">
      <c r="A2443" s="2">
        <v>2442.0</v>
      </c>
      <c r="B2443" s="2">
        <v>2015.0</v>
      </c>
      <c r="C2443" s="2">
        <v>10.0</v>
      </c>
      <c r="D2443" s="2">
        <v>3.0</v>
      </c>
      <c r="E2443" s="2">
        <v>11.0</v>
      </c>
      <c r="F2443" s="2" t="s">
        <v>16</v>
      </c>
      <c r="G2443" s="2" t="s">
        <v>45</v>
      </c>
      <c r="H2443" s="2">
        <v>5.17</v>
      </c>
      <c r="I2443" s="2">
        <v>7.93</v>
      </c>
      <c r="J2443" s="2">
        <v>13.1</v>
      </c>
    </row>
    <row r="2444" ht="15.75" customHeight="1">
      <c r="A2444" s="2">
        <v>2443.0</v>
      </c>
      <c r="B2444" s="2">
        <v>2015.0</v>
      </c>
      <c r="C2444" s="2">
        <v>10.0</v>
      </c>
      <c r="D2444" s="2">
        <v>3.0</v>
      </c>
      <c r="E2444" s="2">
        <v>12.0</v>
      </c>
      <c r="F2444" s="2" t="s">
        <v>16</v>
      </c>
      <c r="G2444" s="2" t="s">
        <v>30</v>
      </c>
      <c r="H2444" s="2">
        <v>8.17</v>
      </c>
      <c r="I2444" s="2">
        <v>9.5</v>
      </c>
      <c r="J2444" s="2">
        <v>17.67</v>
      </c>
    </row>
    <row r="2445" ht="15.75" customHeight="1">
      <c r="A2445" s="2">
        <v>2444.0</v>
      </c>
      <c r="B2445" s="2">
        <v>2015.0</v>
      </c>
      <c r="C2445" s="2">
        <v>10.0</v>
      </c>
      <c r="D2445" s="2">
        <v>3.0</v>
      </c>
      <c r="E2445" s="2">
        <v>12.0</v>
      </c>
      <c r="F2445" s="2" t="s">
        <v>16</v>
      </c>
      <c r="G2445" s="2" t="s">
        <v>40</v>
      </c>
      <c r="H2445" s="2">
        <v>6.1</v>
      </c>
      <c r="I2445" s="2">
        <v>9.77</v>
      </c>
      <c r="J2445" s="2">
        <v>15.87</v>
      </c>
    </row>
    <row r="2446" ht="15.75" customHeight="1">
      <c r="A2446" s="2">
        <v>2445.0</v>
      </c>
      <c r="B2446" s="2">
        <v>2015.0</v>
      </c>
      <c r="C2446" s="2">
        <v>10.0</v>
      </c>
      <c r="D2446" s="2">
        <v>4.0</v>
      </c>
      <c r="E2446" s="2">
        <v>1.0</v>
      </c>
      <c r="F2446" s="2" t="s">
        <v>16</v>
      </c>
      <c r="G2446" s="2" t="s">
        <v>33</v>
      </c>
      <c r="H2446" s="2">
        <v>9.23</v>
      </c>
      <c r="I2446" s="2">
        <v>9.77</v>
      </c>
      <c r="J2446" s="2">
        <v>19.0</v>
      </c>
    </row>
    <row r="2447" ht="15.75" customHeight="1">
      <c r="A2447" s="2">
        <v>2446.0</v>
      </c>
      <c r="B2447" s="2">
        <v>2015.0</v>
      </c>
      <c r="C2447" s="2">
        <v>10.0</v>
      </c>
      <c r="D2447" s="2">
        <v>4.0</v>
      </c>
      <c r="E2447" s="2">
        <v>1.0</v>
      </c>
      <c r="F2447" s="2" t="s">
        <v>16</v>
      </c>
      <c r="G2447" s="2" t="s">
        <v>32</v>
      </c>
      <c r="H2447" s="2">
        <v>8.0</v>
      </c>
      <c r="I2447" s="2">
        <v>10.0</v>
      </c>
      <c r="J2447" s="2">
        <v>18.0</v>
      </c>
    </row>
    <row r="2448" ht="15.75" customHeight="1">
      <c r="A2448" s="2">
        <v>2447.0</v>
      </c>
      <c r="B2448" s="2">
        <v>2015.0</v>
      </c>
      <c r="C2448" s="2">
        <v>10.0</v>
      </c>
      <c r="D2448" s="2">
        <v>4.0</v>
      </c>
      <c r="E2448" s="2">
        <v>1.0</v>
      </c>
      <c r="F2448" s="2" t="s">
        <v>16</v>
      </c>
      <c r="G2448" s="2" t="s">
        <v>91</v>
      </c>
      <c r="H2448" s="2">
        <v>8.6</v>
      </c>
      <c r="I2448" s="2">
        <v>8.97</v>
      </c>
      <c r="J2448" s="2">
        <v>17.57</v>
      </c>
    </row>
    <row r="2449" ht="15.75" customHeight="1">
      <c r="A2449" s="2">
        <v>2448.0</v>
      </c>
      <c r="B2449" s="2">
        <v>2015.0</v>
      </c>
      <c r="C2449" s="2">
        <v>10.0</v>
      </c>
      <c r="D2449" s="2">
        <v>4.0</v>
      </c>
      <c r="E2449" s="2">
        <v>2.0</v>
      </c>
      <c r="F2449" s="2" t="s">
        <v>16</v>
      </c>
      <c r="G2449" s="2" t="s">
        <v>64</v>
      </c>
      <c r="H2449" s="2">
        <v>9.13</v>
      </c>
      <c r="I2449" s="2">
        <v>5.83</v>
      </c>
      <c r="J2449" s="2">
        <v>14.96</v>
      </c>
    </row>
    <row r="2450" ht="15.75" customHeight="1">
      <c r="A2450" s="2">
        <v>2449.0</v>
      </c>
      <c r="B2450" s="2">
        <v>2015.0</v>
      </c>
      <c r="C2450" s="2">
        <v>10.0</v>
      </c>
      <c r="D2450" s="2">
        <v>4.0</v>
      </c>
      <c r="E2450" s="2">
        <v>2.0</v>
      </c>
      <c r="F2450" s="2" t="s">
        <v>16</v>
      </c>
      <c r="G2450" s="2" t="s">
        <v>56</v>
      </c>
      <c r="H2450" s="2">
        <v>8.83</v>
      </c>
      <c r="I2450" s="2">
        <v>5.67</v>
      </c>
      <c r="J2450" s="2">
        <v>14.5</v>
      </c>
    </row>
    <row r="2451" ht="15.75" customHeight="1">
      <c r="A2451" s="2">
        <v>2450.0</v>
      </c>
      <c r="B2451" s="2">
        <v>2015.0</v>
      </c>
      <c r="C2451" s="2">
        <v>10.0</v>
      </c>
      <c r="D2451" s="2">
        <v>4.0</v>
      </c>
      <c r="E2451" s="2">
        <v>2.0</v>
      </c>
      <c r="F2451" s="2" t="s">
        <v>16</v>
      </c>
      <c r="G2451" s="2" t="s">
        <v>39</v>
      </c>
      <c r="H2451" s="2">
        <v>1.5</v>
      </c>
      <c r="I2451" s="2">
        <v>5.93</v>
      </c>
      <c r="J2451" s="2">
        <v>7.43</v>
      </c>
    </row>
    <row r="2452" ht="15.75" customHeight="1">
      <c r="A2452" s="2">
        <v>2451.0</v>
      </c>
      <c r="B2452" s="2">
        <v>2015.0</v>
      </c>
      <c r="C2452" s="2">
        <v>10.0</v>
      </c>
      <c r="D2452" s="2">
        <v>4.0</v>
      </c>
      <c r="E2452" s="2">
        <v>3.0</v>
      </c>
      <c r="F2452" s="2" t="s">
        <v>16</v>
      </c>
      <c r="G2452" s="2" t="s">
        <v>50</v>
      </c>
      <c r="H2452" s="2">
        <v>7.6</v>
      </c>
      <c r="I2452" s="2">
        <v>7.03</v>
      </c>
      <c r="J2452" s="2">
        <v>14.63</v>
      </c>
    </row>
    <row r="2453" ht="15.75" customHeight="1">
      <c r="A2453" s="2">
        <v>2452.0</v>
      </c>
      <c r="B2453" s="2">
        <v>2015.0</v>
      </c>
      <c r="C2453" s="2">
        <v>10.0</v>
      </c>
      <c r="D2453" s="2">
        <v>4.0</v>
      </c>
      <c r="E2453" s="2">
        <v>3.0</v>
      </c>
      <c r="F2453" s="2" t="s">
        <v>16</v>
      </c>
      <c r="G2453" s="2" t="s">
        <v>119</v>
      </c>
      <c r="H2453" s="2">
        <v>3.93</v>
      </c>
      <c r="I2453" s="2">
        <v>6.67</v>
      </c>
      <c r="J2453" s="2">
        <v>10.6</v>
      </c>
    </row>
    <row r="2454" ht="15.75" customHeight="1">
      <c r="A2454" s="2">
        <v>2453.0</v>
      </c>
      <c r="B2454" s="2">
        <v>2015.0</v>
      </c>
      <c r="C2454" s="2">
        <v>10.0</v>
      </c>
      <c r="D2454" s="2">
        <v>4.0</v>
      </c>
      <c r="E2454" s="2">
        <v>3.0</v>
      </c>
      <c r="F2454" s="2" t="s">
        <v>16</v>
      </c>
      <c r="G2454" s="2" t="s">
        <v>25</v>
      </c>
      <c r="H2454" s="2">
        <v>4.83</v>
      </c>
      <c r="I2454" s="2">
        <v>3.53</v>
      </c>
      <c r="J2454" s="2">
        <v>8.36</v>
      </c>
    </row>
    <row r="2455" ht="15.75" customHeight="1">
      <c r="A2455" s="2">
        <v>2454.0</v>
      </c>
      <c r="B2455" s="2">
        <v>2015.0</v>
      </c>
      <c r="C2455" s="2">
        <v>10.0</v>
      </c>
      <c r="D2455" s="2">
        <v>4.0</v>
      </c>
      <c r="E2455" s="2">
        <v>4.0</v>
      </c>
      <c r="F2455" s="2" t="s">
        <v>16</v>
      </c>
      <c r="G2455" s="2" t="s">
        <v>17</v>
      </c>
      <c r="H2455" s="2">
        <v>8.17</v>
      </c>
      <c r="I2455" s="2">
        <v>9.0</v>
      </c>
      <c r="J2455" s="2">
        <v>17.17</v>
      </c>
    </row>
    <row r="2456" ht="15.75" customHeight="1">
      <c r="A2456" s="2">
        <v>2455.0</v>
      </c>
      <c r="B2456" s="2">
        <v>2015.0</v>
      </c>
      <c r="C2456" s="2">
        <v>10.0</v>
      </c>
      <c r="D2456" s="2">
        <v>4.0</v>
      </c>
      <c r="E2456" s="2">
        <v>4.0</v>
      </c>
      <c r="F2456" s="2" t="s">
        <v>16</v>
      </c>
      <c r="G2456" s="2" t="s">
        <v>30</v>
      </c>
      <c r="H2456" s="2">
        <v>7.0</v>
      </c>
      <c r="I2456" s="2">
        <v>3.73</v>
      </c>
      <c r="J2456" s="2">
        <v>10.73</v>
      </c>
    </row>
    <row r="2457" ht="15.75" customHeight="1">
      <c r="A2457" s="2">
        <v>2456.0</v>
      </c>
      <c r="B2457" s="2">
        <v>2015.0</v>
      </c>
      <c r="C2457" s="2">
        <v>10.0</v>
      </c>
      <c r="D2457" s="2">
        <v>4.0</v>
      </c>
      <c r="E2457" s="2">
        <v>4.0</v>
      </c>
      <c r="F2457" s="2" t="s">
        <v>16</v>
      </c>
      <c r="G2457" s="2" t="s">
        <v>27</v>
      </c>
      <c r="H2457" s="2">
        <v>4.17</v>
      </c>
      <c r="I2457" s="2">
        <v>3.6</v>
      </c>
      <c r="J2457" s="2">
        <v>7.77</v>
      </c>
    </row>
    <row r="2458" ht="15.75" customHeight="1">
      <c r="A2458" s="2">
        <v>2457.0</v>
      </c>
      <c r="B2458" s="2">
        <v>2015.0</v>
      </c>
      <c r="C2458" s="2">
        <v>10.0</v>
      </c>
      <c r="D2458" s="2">
        <v>5.0</v>
      </c>
      <c r="E2458" s="2">
        <v>1.0</v>
      </c>
      <c r="F2458" s="2" t="s">
        <v>16</v>
      </c>
      <c r="G2458" s="2" t="s">
        <v>39</v>
      </c>
      <c r="H2458" s="2">
        <v>7.67</v>
      </c>
      <c r="I2458" s="2">
        <v>5.17</v>
      </c>
      <c r="J2458" s="2">
        <v>12.84</v>
      </c>
    </row>
    <row r="2459" ht="15.75" customHeight="1">
      <c r="A2459" s="2">
        <v>2458.0</v>
      </c>
      <c r="B2459" s="2">
        <v>2015.0</v>
      </c>
      <c r="C2459" s="2">
        <v>10.0</v>
      </c>
      <c r="D2459" s="2">
        <v>5.0</v>
      </c>
      <c r="E2459" s="2">
        <v>1.0</v>
      </c>
      <c r="F2459" s="2" t="s">
        <v>16</v>
      </c>
      <c r="G2459" s="2" t="s">
        <v>32</v>
      </c>
      <c r="H2459" s="2">
        <v>5.5</v>
      </c>
      <c r="I2459" s="2">
        <v>5.17</v>
      </c>
      <c r="J2459" s="2">
        <v>10.67</v>
      </c>
    </row>
    <row r="2460" ht="15.75" customHeight="1">
      <c r="A2460" s="2">
        <v>2459.0</v>
      </c>
      <c r="B2460" s="2">
        <v>2015.0</v>
      </c>
      <c r="C2460" s="2">
        <v>10.0</v>
      </c>
      <c r="D2460" s="2">
        <v>5.0</v>
      </c>
      <c r="E2460" s="2">
        <v>2.0</v>
      </c>
      <c r="F2460" s="2" t="s">
        <v>16</v>
      </c>
      <c r="G2460" s="2" t="s">
        <v>91</v>
      </c>
      <c r="H2460" s="2">
        <v>6.0</v>
      </c>
      <c r="I2460" s="2">
        <v>3.77</v>
      </c>
      <c r="J2460" s="2">
        <v>9.77</v>
      </c>
    </row>
    <row r="2461" ht="15.75" customHeight="1">
      <c r="A2461" s="2">
        <v>2460.0</v>
      </c>
      <c r="B2461" s="2">
        <v>2015.0</v>
      </c>
      <c r="C2461" s="2">
        <v>10.0</v>
      </c>
      <c r="D2461" s="2">
        <v>5.0</v>
      </c>
      <c r="E2461" s="2">
        <v>2.0</v>
      </c>
      <c r="F2461" s="2" t="s">
        <v>16</v>
      </c>
      <c r="G2461" s="2" t="s">
        <v>56</v>
      </c>
      <c r="H2461" s="2">
        <v>2.83</v>
      </c>
      <c r="I2461" s="2">
        <v>3.5</v>
      </c>
      <c r="J2461" s="2">
        <v>6.33</v>
      </c>
    </row>
    <row r="2462" ht="15.75" customHeight="1">
      <c r="A2462" s="2">
        <v>2461.0</v>
      </c>
      <c r="B2462" s="2">
        <v>2015.0</v>
      </c>
      <c r="C2462" s="2">
        <v>10.0</v>
      </c>
      <c r="D2462" s="2">
        <v>5.0</v>
      </c>
      <c r="E2462" s="2">
        <v>3.0</v>
      </c>
      <c r="F2462" s="2" t="s">
        <v>16</v>
      </c>
      <c r="G2462" s="2" t="s">
        <v>119</v>
      </c>
      <c r="H2462" s="2">
        <v>3.93</v>
      </c>
      <c r="I2462" s="2">
        <v>6.5</v>
      </c>
      <c r="J2462" s="2">
        <v>10.43</v>
      </c>
    </row>
    <row r="2463" ht="15.75" customHeight="1">
      <c r="A2463" s="2">
        <v>2462.0</v>
      </c>
      <c r="B2463" s="2">
        <v>2015.0</v>
      </c>
      <c r="C2463" s="2">
        <v>10.0</v>
      </c>
      <c r="D2463" s="2">
        <v>5.0</v>
      </c>
      <c r="E2463" s="2">
        <v>3.0</v>
      </c>
      <c r="F2463" s="2" t="s">
        <v>16</v>
      </c>
      <c r="G2463" s="2" t="s">
        <v>27</v>
      </c>
      <c r="H2463" s="2">
        <v>4.67</v>
      </c>
      <c r="I2463" s="2">
        <v>5.1</v>
      </c>
      <c r="J2463" s="2">
        <v>9.77</v>
      </c>
    </row>
    <row r="2464" ht="15.75" customHeight="1">
      <c r="A2464" s="2">
        <v>2463.0</v>
      </c>
      <c r="B2464" s="2">
        <v>2015.0</v>
      </c>
      <c r="C2464" s="2">
        <v>10.0</v>
      </c>
      <c r="D2464" s="2">
        <v>5.0</v>
      </c>
      <c r="E2464" s="2">
        <v>4.0</v>
      </c>
      <c r="F2464" s="2" t="s">
        <v>16</v>
      </c>
      <c r="G2464" s="2" t="s">
        <v>30</v>
      </c>
      <c r="H2464" s="2">
        <v>3.93</v>
      </c>
      <c r="I2464" s="2">
        <v>5.33</v>
      </c>
      <c r="J2464" s="2">
        <v>9.26</v>
      </c>
    </row>
    <row r="2465" ht="15.75" customHeight="1">
      <c r="A2465" s="2">
        <v>2464.0</v>
      </c>
      <c r="B2465" s="2">
        <v>2015.0</v>
      </c>
      <c r="C2465" s="2">
        <v>10.0</v>
      </c>
      <c r="D2465" s="2">
        <v>5.0</v>
      </c>
      <c r="E2465" s="2">
        <v>4.0</v>
      </c>
      <c r="F2465" s="2" t="s">
        <v>16</v>
      </c>
      <c r="G2465" s="2" t="s">
        <v>25</v>
      </c>
      <c r="H2465" s="2">
        <v>2.83</v>
      </c>
      <c r="I2465" s="2">
        <v>2.47</v>
      </c>
      <c r="J2465" s="2">
        <v>5.3</v>
      </c>
    </row>
    <row r="2466" ht="15.75" customHeight="1">
      <c r="A2466" s="2">
        <v>2465.0</v>
      </c>
      <c r="B2466" s="2">
        <v>2015.0</v>
      </c>
      <c r="C2466" s="2">
        <v>10.0</v>
      </c>
      <c r="D2466" s="2">
        <v>6.0</v>
      </c>
      <c r="E2466" s="2">
        <v>1.0</v>
      </c>
      <c r="F2466" s="2" t="s">
        <v>16</v>
      </c>
      <c r="G2466" s="2" t="s">
        <v>33</v>
      </c>
      <c r="H2466" s="2">
        <v>7.5</v>
      </c>
      <c r="I2466" s="2">
        <v>2.87</v>
      </c>
      <c r="J2466" s="2">
        <v>10.37</v>
      </c>
    </row>
    <row r="2467" ht="15.75" customHeight="1">
      <c r="A2467" s="2">
        <v>2466.0</v>
      </c>
      <c r="B2467" s="2">
        <v>2015.0</v>
      </c>
      <c r="C2467" s="2">
        <v>10.0</v>
      </c>
      <c r="D2467" s="2">
        <v>6.0</v>
      </c>
      <c r="E2467" s="2">
        <v>1.0</v>
      </c>
      <c r="F2467" s="2" t="s">
        <v>16</v>
      </c>
      <c r="G2467" s="2" t="s">
        <v>39</v>
      </c>
      <c r="H2467" s="2">
        <v>5.0</v>
      </c>
      <c r="I2467" s="2">
        <v>3.67</v>
      </c>
      <c r="J2467" s="2">
        <v>8.67</v>
      </c>
    </row>
    <row r="2468" ht="15.75" customHeight="1">
      <c r="A2468" s="2">
        <v>2467.0</v>
      </c>
      <c r="B2468" s="2">
        <v>2015.0</v>
      </c>
      <c r="C2468" s="2">
        <v>10.0</v>
      </c>
      <c r="D2468" s="2">
        <v>6.0</v>
      </c>
      <c r="E2468" s="2">
        <v>2.0</v>
      </c>
      <c r="F2468" s="2" t="s">
        <v>16</v>
      </c>
      <c r="G2468" s="2" t="s">
        <v>91</v>
      </c>
      <c r="H2468" s="2">
        <v>6.17</v>
      </c>
      <c r="I2468" s="2">
        <v>4.37</v>
      </c>
      <c r="J2468" s="2">
        <v>10.54</v>
      </c>
    </row>
    <row r="2469" ht="15.75" customHeight="1">
      <c r="A2469" s="2">
        <v>2468.0</v>
      </c>
      <c r="B2469" s="2">
        <v>2015.0</v>
      </c>
      <c r="C2469" s="2">
        <v>10.0</v>
      </c>
      <c r="D2469" s="2">
        <v>6.0</v>
      </c>
      <c r="E2469" s="2">
        <v>2.0</v>
      </c>
      <c r="F2469" s="2" t="s">
        <v>16</v>
      </c>
      <c r="G2469" s="2" t="s">
        <v>64</v>
      </c>
      <c r="H2469" s="2">
        <v>4.93</v>
      </c>
      <c r="I2469" s="2">
        <v>5.53</v>
      </c>
      <c r="J2469" s="2">
        <v>10.46</v>
      </c>
    </row>
    <row r="2470" ht="15.75" customHeight="1">
      <c r="A2470" s="2">
        <v>2469.0</v>
      </c>
      <c r="B2470" s="2">
        <v>2015.0</v>
      </c>
      <c r="C2470" s="2">
        <v>10.0</v>
      </c>
      <c r="D2470" s="2">
        <v>6.0</v>
      </c>
      <c r="E2470" s="2">
        <v>3.0</v>
      </c>
      <c r="F2470" s="2" t="s">
        <v>16</v>
      </c>
      <c r="G2470" s="2" t="s">
        <v>119</v>
      </c>
      <c r="H2470" s="2">
        <v>6.17</v>
      </c>
      <c r="I2470" s="2">
        <v>7.17</v>
      </c>
      <c r="J2470" s="2">
        <v>13.34</v>
      </c>
    </row>
    <row r="2471" ht="15.75" customHeight="1">
      <c r="A2471" s="2">
        <v>2470.0</v>
      </c>
      <c r="B2471" s="2">
        <v>2015.0</v>
      </c>
      <c r="C2471" s="2">
        <v>10.0</v>
      </c>
      <c r="D2471" s="2">
        <v>6.0</v>
      </c>
      <c r="E2471" s="2">
        <v>3.0</v>
      </c>
      <c r="F2471" s="2" t="s">
        <v>16</v>
      </c>
      <c r="G2471" s="2" t="s">
        <v>50</v>
      </c>
      <c r="H2471" s="2">
        <v>3.5</v>
      </c>
      <c r="I2471" s="2">
        <v>4.67</v>
      </c>
      <c r="J2471" s="2">
        <v>8.17</v>
      </c>
    </row>
    <row r="2472" ht="15.75" customHeight="1">
      <c r="A2472" s="2">
        <v>2471.0</v>
      </c>
      <c r="B2472" s="2">
        <v>2015.0</v>
      </c>
      <c r="C2472" s="2">
        <v>10.0</v>
      </c>
      <c r="D2472" s="2">
        <v>6.0</v>
      </c>
      <c r="E2472" s="2">
        <v>4.0</v>
      </c>
      <c r="F2472" s="2" t="s">
        <v>16</v>
      </c>
      <c r="G2472" s="2" t="s">
        <v>17</v>
      </c>
      <c r="H2472" s="2">
        <v>9.67</v>
      </c>
      <c r="I2472" s="2">
        <v>8.6</v>
      </c>
      <c r="J2472" s="2">
        <v>18.27</v>
      </c>
    </row>
    <row r="2473" ht="15.75" customHeight="1">
      <c r="A2473" s="2">
        <v>2472.0</v>
      </c>
      <c r="B2473" s="2">
        <v>2015.0</v>
      </c>
      <c r="C2473" s="2">
        <v>10.0</v>
      </c>
      <c r="D2473" s="2">
        <v>6.0</v>
      </c>
      <c r="E2473" s="2">
        <v>4.0</v>
      </c>
      <c r="F2473" s="2" t="s">
        <v>16</v>
      </c>
      <c r="G2473" s="2" t="s">
        <v>30</v>
      </c>
      <c r="H2473" s="2">
        <v>6.83</v>
      </c>
      <c r="I2473" s="2">
        <v>0.0</v>
      </c>
      <c r="J2473" s="2">
        <v>6.83</v>
      </c>
      <c r="K2473" s="2" t="s">
        <v>48</v>
      </c>
      <c r="L2473" s="2" t="s">
        <v>49</v>
      </c>
    </row>
    <row r="2474" ht="15.75" customHeight="1">
      <c r="A2474" s="2">
        <v>2473.0</v>
      </c>
      <c r="B2474" s="2">
        <v>2015.0</v>
      </c>
      <c r="C2474" s="2">
        <v>10.0</v>
      </c>
      <c r="D2474" s="2">
        <v>7.0</v>
      </c>
      <c r="E2474" s="2">
        <v>1.0</v>
      </c>
      <c r="F2474" s="2" t="s">
        <v>16</v>
      </c>
      <c r="G2474" s="2" t="s">
        <v>33</v>
      </c>
      <c r="H2474" s="2">
        <v>7.67</v>
      </c>
      <c r="I2474" s="2">
        <v>6.93</v>
      </c>
      <c r="J2474" s="2">
        <v>14.6</v>
      </c>
    </row>
    <row r="2475" ht="15.75" customHeight="1">
      <c r="A2475" s="2">
        <v>2474.0</v>
      </c>
      <c r="B2475" s="2">
        <v>2015.0</v>
      </c>
      <c r="C2475" s="2">
        <v>10.0</v>
      </c>
      <c r="D2475" s="2">
        <v>7.0</v>
      </c>
      <c r="E2475" s="2">
        <v>1.0</v>
      </c>
      <c r="F2475" s="2" t="s">
        <v>16</v>
      </c>
      <c r="G2475" s="2" t="s">
        <v>91</v>
      </c>
      <c r="H2475" s="2">
        <v>5.67</v>
      </c>
      <c r="I2475" s="2">
        <v>7.27</v>
      </c>
      <c r="J2475" s="2">
        <v>12.94</v>
      </c>
    </row>
    <row r="2476" ht="15.75" customHeight="1">
      <c r="A2476" s="2">
        <v>2475.0</v>
      </c>
      <c r="B2476" s="2">
        <v>2015.0</v>
      </c>
      <c r="C2476" s="2">
        <v>10.0</v>
      </c>
      <c r="D2476" s="2">
        <v>7.0</v>
      </c>
      <c r="E2476" s="2">
        <v>2.0</v>
      </c>
      <c r="F2476" s="2" t="s">
        <v>16</v>
      </c>
      <c r="G2476" s="2" t="s">
        <v>17</v>
      </c>
      <c r="H2476" s="2">
        <v>5.87</v>
      </c>
      <c r="I2476" s="2">
        <v>7.5</v>
      </c>
      <c r="J2476" s="2">
        <v>13.37</v>
      </c>
    </row>
    <row r="2477" ht="15.75" customHeight="1">
      <c r="A2477" s="2">
        <v>2476.0</v>
      </c>
      <c r="B2477" s="2">
        <v>2015.0</v>
      </c>
      <c r="C2477" s="2">
        <v>10.0</v>
      </c>
      <c r="D2477" s="2">
        <v>7.0</v>
      </c>
      <c r="E2477" s="2">
        <v>2.0</v>
      </c>
      <c r="F2477" s="2" t="s">
        <v>16</v>
      </c>
      <c r="G2477" s="2" t="s">
        <v>119</v>
      </c>
      <c r="H2477" s="2">
        <v>3.6</v>
      </c>
      <c r="I2477" s="2">
        <v>5.5</v>
      </c>
      <c r="J2477" s="2">
        <v>9.1</v>
      </c>
    </row>
    <row r="2478" ht="15.75" customHeight="1">
      <c r="A2478" s="2">
        <v>2477.0</v>
      </c>
      <c r="B2478" s="2">
        <v>2015.0</v>
      </c>
      <c r="C2478" s="2">
        <v>10.0</v>
      </c>
      <c r="D2478" s="2">
        <v>8.0</v>
      </c>
      <c r="E2478" s="2">
        <v>1.0</v>
      </c>
      <c r="F2478" s="2" t="s">
        <v>16</v>
      </c>
      <c r="G2478" s="2" t="s">
        <v>33</v>
      </c>
      <c r="H2478" s="2">
        <v>10.0</v>
      </c>
      <c r="I2478" s="2">
        <v>7.83</v>
      </c>
      <c r="J2478" s="2">
        <v>17.83</v>
      </c>
    </row>
    <row r="2479" ht="15.75" customHeight="1">
      <c r="A2479" s="2">
        <v>2478.0</v>
      </c>
      <c r="B2479" s="2">
        <v>2015.0</v>
      </c>
      <c r="C2479" s="2">
        <v>10.0</v>
      </c>
      <c r="D2479" s="2">
        <v>8.0</v>
      </c>
      <c r="E2479" s="2">
        <v>1.0</v>
      </c>
      <c r="F2479" s="2" t="s">
        <v>16</v>
      </c>
      <c r="G2479" s="2" t="s">
        <v>17</v>
      </c>
      <c r="H2479" s="2">
        <v>7.2</v>
      </c>
      <c r="I2479" s="2">
        <v>9.93</v>
      </c>
      <c r="J2479" s="2">
        <v>17.13</v>
      </c>
    </row>
    <row r="2480" ht="15.75" customHeight="1">
      <c r="A2480" s="2">
        <v>2479.0</v>
      </c>
      <c r="B2480" s="2">
        <v>2015.0</v>
      </c>
      <c r="C2480" s="2">
        <v>11.0</v>
      </c>
      <c r="D2480" s="2">
        <v>1.0</v>
      </c>
      <c r="E2480" s="2">
        <v>1.0</v>
      </c>
      <c r="F2480" s="2" t="s">
        <v>16</v>
      </c>
      <c r="G2480" s="2" t="s">
        <v>17</v>
      </c>
      <c r="H2480" s="2">
        <v>8.33</v>
      </c>
      <c r="I2480" s="2">
        <v>5.93</v>
      </c>
      <c r="J2480" s="2">
        <v>14.26</v>
      </c>
    </row>
    <row r="2481" ht="15.75" customHeight="1">
      <c r="A2481" s="2">
        <v>2480.0</v>
      </c>
      <c r="B2481" s="2">
        <v>2015.0</v>
      </c>
      <c r="C2481" s="2">
        <v>11.0</v>
      </c>
      <c r="D2481" s="2">
        <v>1.0</v>
      </c>
      <c r="E2481" s="2">
        <v>1.0</v>
      </c>
      <c r="F2481" s="2" t="s">
        <v>16</v>
      </c>
      <c r="G2481" s="2" t="s">
        <v>47</v>
      </c>
      <c r="H2481" s="2">
        <v>6.33</v>
      </c>
      <c r="I2481" s="2">
        <v>3.0</v>
      </c>
      <c r="J2481" s="2">
        <v>9.33</v>
      </c>
    </row>
    <row r="2482" ht="15.75" customHeight="1">
      <c r="A2482" s="2">
        <v>2481.0</v>
      </c>
      <c r="B2482" s="2">
        <v>2015.0</v>
      </c>
      <c r="C2482" s="2">
        <v>11.0</v>
      </c>
      <c r="D2482" s="2">
        <v>1.0</v>
      </c>
      <c r="E2482" s="2">
        <v>1.0</v>
      </c>
      <c r="F2482" s="2" t="s">
        <v>16</v>
      </c>
      <c r="G2482" s="2" t="s">
        <v>99</v>
      </c>
      <c r="H2482" s="2">
        <v>1.5</v>
      </c>
      <c r="I2482" s="2">
        <v>0.2</v>
      </c>
      <c r="J2482" s="2">
        <v>1.7</v>
      </c>
    </row>
    <row r="2483" ht="15.75" customHeight="1">
      <c r="A2483" s="2">
        <v>2482.0</v>
      </c>
      <c r="B2483" s="2">
        <v>2015.0</v>
      </c>
      <c r="C2483" s="2">
        <v>11.0</v>
      </c>
      <c r="D2483" s="2">
        <v>1.0</v>
      </c>
      <c r="E2483" s="2">
        <v>2.0</v>
      </c>
      <c r="F2483" s="2" t="s">
        <v>16</v>
      </c>
      <c r="G2483" s="2" t="s">
        <v>72</v>
      </c>
      <c r="H2483" s="2">
        <v>3.17</v>
      </c>
      <c r="I2483" s="2">
        <v>3.0</v>
      </c>
      <c r="J2483" s="2">
        <v>6.17</v>
      </c>
    </row>
    <row r="2484" ht="15.75" customHeight="1">
      <c r="A2484" s="2">
        <v>2483.0</v>
      </c>
      <c r="B2484" s="2">
        <v>2015.0</v>
      </c>
      <c r="C2484" s="2">
        <v>11.0</v>
      </c>
      <c r="D2484" s="2">
        <v>1.0</v>
      </c>
      <c r="E2484" s="2">
        <v>2.0</v>
      </c>
      <c r="F2484" s="2" t="s">
        <v>16</v>
      </c>
      <c r="G2484" s="2" t="s">
        <v>35</v>
      </c>
      <c r="H2484" s="2">
        <v>1.7</v>
      </c>
      <c r="I2484" s="2">
        <v>4.0</v>
      </c>
      <c r="J2484" s="2">
        <v>5.7</v>
      </c>
    </row>
    <row r="2485" ht="15.75" customHeight="1">
      <c r="A2485" s="2">
        <v>2484.0</v>
      </c>
      <c r="B2485" s="2">
        <v>2015.0</v>
      </c>
      <c r="C2485" s="2">
        <v>11.0</v>
      </c>
      <c r="D2485" s="2">
        <v>1.0</v>
      </c>
      <c r="E2485" s="2">
        <v>2.0</v>
      </c>
      <c r="F2485" s="2" t="s">
        <v>16</v>
      </c>
      <c r="G2485" s="2" t="s">
        <v>70</v>
      </c>
      <c r="H2485" s="2">
        <v>1.7</v>
      </c>
      <c r="I2485" s="2">
        <v>0.0</v>
      </c>
      <c r="J2485" s="2">
        <v>1.7</v>
      </c>
      <c r="K2485" s="2" t="s">
        <v>48</v>
      </c>
      <c r="L2485" s="2" t="s">
        <v>49</v>
      </c>
    </row>
    <row r="2486" ht="15.75" customHeight="1">
      <c r="A2486" s="2">
        <v>2485.0</v>
      </c>
      <c r="B2486" s="2">
        <v>2015.0</v>
      </c>
      <c r="C2486" s="2">
        <v>11.0</v>
      </c>
      <c r="D2486" s="2">
        <v>1.0</v>
      </c>
      <c r="E2486" s="2">
        <v>3.0</v>
      </c>
      <c r="F2486" s="2" t="s">
        <v>16</v>
      </c>
      <c r="G2486" s="2" t="s">
        <v>30</v>
      </c>
      <c r="H2486" s="2">
        <v>5.27</v>
      </c>
      <c r="I2486" s="2">
        <v>7.33</v>
      </c>
      <c r="J2486" s="2">
        <v>12.6</v>
      </c>
    </row>
    <row r="2487" ht="15.75" customHeight="1">
      <c r="A2487" s="2">
        <v>2486.0</v>
      </c>
      <c r="B2487" s="2">
        <v>2015.0</v>
      </c>
      <c r="C2487" s="2">
        <v>11.0</v>
      </c>
      <c r="D2487" s="2">
        <v>1.0</v>
      </c>
      <c r="E2487" s="2">
        <v>3.0</v>
      </c>
      <c r="F2487" s="2" t="s">
        <v>16</v>
      </c>
      <c r="G2487" s="2" t="s">
        <v>25</v>
      </c>
      <c r="H2487" s="2">
        <v>5.57</v>
      </c>
      <c r="I2487" s="2">
        <v>2.27</v>
      </c>
      <c r="J2487" s="2">
        <v>7.84</v>
      </c>
    </row>
    <row r="2488" ht="15.75" customHeight="1">
      <c r="A2488" s="2">
        <v>2487.0</v>
      </c>
      <c r="B2488" s="2">
        <v>2015.0</v>
      </c>
      <c r="C2488" s="2">
        <v>11.0</v>
      </c>
      <c r="D2488" s="2">
        <v>1.0</v>
      </c>
      <c r="E2488" s="2">
        <v>3.0</v>
      </c>
      <c r="F2488" s="2" t="s">
        <v>16</v>
      </c>
      <c r="G2488" s="2" t="s">
        <v>43</v>
      </c>
      <c r="H2488" s="2">
        <v>1.93</v>
      </c>
      <c r="I2488" s="2">
        <v>1.8</v>
      </c>
      <c r="J2488" s="2">
        <v>3.73</v>
      </c>
    </row>
    <row r="2489" ht="15.75" customHeight="1">
      <c r="A2489" s="2">
        <v>2488.0</v>
      </c>
      <c r="B2489" s="2">
        <v>2015.0</v>
      </c>
      <c r="C2489" s="2">
        <v>11.0</v>
      </c>
      <c r="D2489" s="2">
        <v>1.0</v>
      </c>
      <c r="E2489" s="2">
        <v>4.0</v>
      </c>
      <c r="F2489" s="2" t="s">
        <v>16</v>
      </c>
      <c r="G2489" s="2" t="s">
        <v>27</v>
      </c>
      <c r="H2489" s="2">
        <v>3.83</v>
      </c>
      <c r="I2489" s="2">
        <v>5.5</v>
      </c>
      <c r="J2489" s="2">
        <v>9.33</v>
      </c>
    </row>
    <row r="2490" ht="15.75" customHeight="1">
      <c r="A2490" s="2">
        <v>2489.0</v>
      </c>
      <c r="B2490" s="2">
        <v>2015.0</v>
      </c>
      <c r="C2490" s="2">
        <v>11.0</v>
      </c>
      <c r="D2490" s="2">
        <v>1.0</v>
      </c>
      <c r="E2490" s="2">
        <v>4.0</v>
      </c>
      <c r="F2490" s="2" t="s">
        <v>16</v>
      </c>
      <c r="G2490" s="2" t="s">
        <v>42</v>
      </c>
      <c r="H2490" s="2">
        <v>6.33</v>
      </c>
      <c r="I2490" s="2">
        <v>0.9</v>
      </c>
      <c r="J2490" s="2">
        <v>7.23</v>
      </c>
    </row>
    <row r="2491" ht="15.75" customHeight="1">
      <c r="A2491" s="2">
        <v>2490.0</v>
      </c>
      <c r="B2491" s="2">
        <v>2015.0</v>
      </c>
      <c r="C2491" s="2">
        <v>11.0</v>
      </c>
      <c r="D2491" s="2">
        <v>1.0</v>
      </c>
      <c r="E2491" s="2">
        <v>4.0</v>
      </c>
      <c r="F2491" s="2" t="s">
        <v>16</v>
      </c>
      <c r="G2491" s="2" t="s">
        <v>74</v>
      </c>
      <c r="H2491" s="2">
        <v>2.23</v>
      </c>
      <c r="I2491" s="2">
        <v>2.83</v>
      </c>
      <c r="J2491" s="2">
        <v>5.06</v>
      </c>
    </row>
    <row r="2492" ht="15.75" customHeight="1">
      <c r="A2492" s="2">
        <v>2491.0</v>
      </c>
      <c r="B2492" s="2">
        <v>2015.0</v>
      </c>
      <c r="C2492" s="2">
        <v>11.0</v>
      </c>
      <c r="D2492" s="2">
        <v>1.0</v>
      </c>
      <c r="E2492" s="2">
        <v>5.0</v>
      </c>
      <c r="F2492" s="2" t="s">
        <v>16</v>
      </c>
      <c r="G2492" s="2" t="s">
        <v>121</v>
      </c>
      <c r="H2492" s="2">
        <v>0.73</v>
      </c>
      <c r="I2492" s="2">
        <v>7.33</v>
      </c>
      <c r="J2492" s="2">
        <v>8.06</v>
      </c>
    </row>
    <row r="2493" ht="15.75" customHeight="1">
      <c r="A2493" s="2">
        <v>2492.0</v>
      </c>
      <c r="B2493" s="2">
        <v>2015.0</v>
      </c>
      <c r="C2493" s="2">
        <v>11.0</v>
      </c>
      <c r="D2493" s="2">
        <v>1.0</v>
      </c>
      <c r="E2493" s="2">
        <v>5.0</v>
      </c>
      <c r="F2493" s="2" t="s">
        <v>16</v>
      </c>
      <c r="G2493" s="2" t="s">
        <v>33</v>
      </c>
      <c r="H2493" s="2">
        <v>5.17</v>
      </c>
      <c r="I2493" s="2">
        <v>2.67</v>
      </c>
      <c r="J2493" s="2">
        <v>7.84</v>
      </c>
    </row>
    <row r="2494" ht="15.75" customHeight="1">
      <c r="A2494" s="2">
        <v>2493.0</v>
      </c>
      <c r="B2494" s="2">
        <v>2015.0</v>
      </c>
      <c r="C2494" s="2">
        <v>11.0</v>
      </c>
      <c r="D2494" s="2">
        <v>1.0</v>
      </c>
      <c r="E2494" s="2">
        <v>5.0</v>
      </c>
      <c r="F2494" s="2" t="s">
        <v>16</v>
      </c>
      <c r="G2494" s="2" t="s">
        <v>32</v>
      </c>
      <c r="H2494" s="2">
        <v>6.5</v>
      </c>
      <c r="I2494" s="2">
        <v>0.0</v>
      </c>
      <c r="J2494" s="2">
        <v>6.5</v>
      </c>
      <c r="K2494" s="2" t="s">
        <v>48</v>
      </c>
      <c r="L2494" s="2" t="s">
        <v>49</v>
      </c>
    </row>
    <row r="2495" ht="15.75" customHeight="1">
      <c r="A2495" s="2">
        <v>2494.0</v>
      </c>
      <c r="B2495" s="2">
        <v>2015.0</v>
      </c>
      <c r="C2495" s="2">
        <v>11.0</v>
      </c>
      <c r="D2495" s="2">
        <v>1.0</v>
      </c>
      <c r="E2495" s="2">
        <v>6.0</v>
      </c>
      <c r="F2495" s="2" t="s">
        <v>16</v>
      </c>
      <c r="G2495" s="2" t="s">
        <v>41</v>
      </c>
      <c r="H2495" s="2">
        <v>5.17</v>
      </c>
      <c r="I2495" s="2">
        <v>9.43</v>
      </c>
      <c r="J2495" s="2">
        <v>14.6</v>
      </c>
    </row>
    <row r="2496" ht="15.75" customHeight="1">
      <c r="A2496" s="2">
        <v>2495.0</v>
      </c>
      <c r="B2496" s="2">
        <v>2015.0</v>
      </c>
      <c r="C2496" s="2">
        <v>11.0</v>
      </c>
      <c r="D2496" s="2">
        <v>1.0</v>
      </c>
      <c r="E2496" s="2">
        <v>6.0</v>
      </c>
      <c r="F2496" s="2" t="s">
        <v>16</v>
      </c>
      <c r="G2496" s="2" t="s">
        <v>93</v>
      </c>
      <c r="H2496" s="2">
        <v>6.5</v>
      </c>
      <c r="I2496" s="2">
        <v>7.83</v>
      </c>
      <c r="J2496" s="2">
        <v>14.33</v>
      </c>
    </row>
    <row r="2497" ht="15.75" customHeight="1">
      <c r="A2497" s="2">
        <v>2496.0</v>
      </c>
      <c r="B2497" s="2">
        <v>2015.0</v>
      </c>
      <c r="C2497" s="2">
        <v>11.0</v>
      </c>
      <c r="D2497" s="2">
        <v>1.0</v>
      </c>
      <c r="E2497" s="2">
        <v>6.0</v>
      </c>
      <c r="F2497" s="2" t="s">
        <v>16</v>
      </c>
      <c r="G2497" s="2" t="s">
        <v>38</v>
      </c>
      <c r="H2497" s="2">
        <v>1.37</v>
      </c>
      <c r="I2497" s="2">
        <v>3.0</v>
      </c>
      <c r="J2497" s="2">
        <v>4.37</v>
      </c>
    </row>
    <row r="2498" ht="15.75" customHeight="1">
      <c r="A2498" s="2">
        <v>2497.0</v>
      </c>
      <c r="B2498" s="2">
        <v>2015.0</v>
      </c>
      <c r="C2498" s="2">
        <v>11.0</v>
      </c>
      <c r="D2498" s="2">
        <v>1.0</v>
      </c>
      <c r="E2498" s="2">
        <v>7.0</v>
      </c>
      <c r="F2498" s="2" t="s">
        <v>16</v>
      </c>
      <c r="G2498" s="2" t="s">
        <v>60</v>
      </c>
      <c r="H2498" s="2">
        <v>2.67</v>
      </c>
      <c r="I2498" s="2">
        <v>9.73</v>
      </c>
      <c r="J2498" s="2">
        <v>12.4</v>
      </c>
    </row>
    <row r="2499" ht="15.75" customHeight="1">
      <c r="A2499" s="2">
        <v>2498.0</v>
      </c>
      <c r="B2499" s="2">
        <v>2015.0</v>
      </c>
      <c r="C2499" s="2">
        <v>11.0</v>
      </c>
      <c r="D2499" s="2">
        <v>1.0</v>
      </c>
      <c r="E2499" s="2">
        <v>7.0</v>
      </c>
      <c r="F2499" s="2" t="s">
        <v>16</v>
      </c>
      <c r="G2499" s="2" t="s">
        <v>31</v>
      </c>
      <c r="H2499" s="2">
        <v>1.07</v>
      </c>
      <c r="I2499" s="2">
        <v>2.77</v>
      </c>
      <c r="J2499" s="2">
        <v>3.84</v>
      </c>
    </row>
    <row r="2500" ht="15.75" customHeight="1">
      <c r="A2500" s="2">
        <v>2499.0</v>
      </c>
      <c r="B2500" s="2">
        <v>2015.0</v>
      </c>
      <c r="C2500" s="2">
        <v>11.0</v>
      </c>
      <c r="D2500" s="2">
        <v>1.0</v>
      </c>
      <c r="E2500" s="2">
        <v>7.0</v>
      </c>
      <c r="F2500" s="2" t="s">
        <v>16</v>
      </c>
      <c r="G2500" s="2" t="s">
        <v>96</v>
      </c>
      <c r="H2500" s="2">
        <v>1.7</v>
      </c>
      <c r="I2500" s="2">
        <v>1.4</v>
      </c>
      <c r="J2500" s="2">
        <v>3.1</v>
      </c>
    </row>
    <row r="2501" ht="15.75" customHeight="1">
      <c r="A2501" s="2">
        <v>2500.0</v>
      </c>
      <c r="B2501" s="2">
        <v>2015.0</v>
      </c>
      <c r="C2501" s="2">
        <v>11.0</v>
      </c>
      <c r="D2501" s="2">
        <v>1.0</v>
      </c>
      <c r="E2501" s="2">
        <v>8.0</v>
      </c>
      <c r="F2501" s="2" t="s">
        <v>16</v>
      </c>
      <c r="G2501" s="2" t="s">
        <v>50</v>
      </c>
      <c r="H2501" s="2">
        <v>8.5</v>
      </c>
      <c r="I2501" s="2">
        <v>2.77</v>
      </c>
      <c r="J2501" s="2">
        <v>11.27</v>
      </c>
    </row>
    <row r="2502" ht="15.75" customHeight="1">
      <c r="A2502" s="2">
        <v>2501.0</v>
      </c>
      <c r="B2502" s="2">
        <v>2015.0</v>
      </c>
      <c r="C2502" s="2">
        <v>11.0</v>
      </c>
      <c r="D2502" s="2">
        <v>1.0</v>
      </c>
      <c r="E2502" s="2">
        <v>8.0</v>
      </c>
      <c r="F2502" s="2" t="s">
        <v>16</v>
      </c>
      <c r="G2502" s="2" t="s">
        <v>28</v>
      </c>
      <c r="H2502" s="2">
        <v>2.0</v>
      </c>
      <c r="I2502" s="2">
        <v>5.17</v>
      </c>
      <c r="J2502" s="2">
        <v>7.17</v>
      </c>
    </row>
    <row r="2503" ht="15.75" customHeight="1">
      <c r="A2503" s="2">
        <v>2502.0</v>
      </c>
      <c r="B2503" s="2">
        <v>2015.0</v>
      </c>
      <c r="C2503" s="2">
        <v>11.0</v>
      </c>
      <c r="D2503" s="2">
        <v>1.0</v>
      </c>
      <c r="E2503" s="2">
        <v>8.0</v>
      </c>
      <c r="F2503" s="2" t="s">
        <v>16</v>
      </c>
      <c r="G2503" s="2" t="s">
        <v>34</v>
      </c>
      <c r="H2503" s="2">
        <v>2.27</v>
      </c>
      <c r="I2503" s="2">
        <v>1.67</v>
      </c>
      <c r="J2503" s="2">
        <v>3.94</v>
      </c>
    </row>
    <row r="2504" ht="15.75" customHeight="1">
      <c r="A2504" s="2">
        <v>2503.0</v>
      </c>
      <c r="B2504" s="2">
        <v>2015.0</v>
      </c>
      <c r="C2504" s="2">
        <v>11.0</v>
      </c>
      <c r="D2504" s="2">
        <v>1.0</v>
      </c>
      <c r="E2504" s="2">
        <v>9.0</v>
      </c>
      <c r="F2504" s="2" t="s">
        <v>16</v>
      </c>
      <c r="G2504" s="2" t="s">
        <v>98</v>
      </c>
      <c r="H2504" s="2">
        <v>10.0</v>
      </c>
      <c r="I2504" s="2">
        <v>4.97</v>
      </c>
      <c r="J2504" s="2">
        <v>14.97</v>
      </c>
    </row>
    <row r="2505" ht="15.75" customHeight="1">
      <c r="A2505" s="2">
        <v>2504.0</v>
      </c>
      <c r="B2505" s="2">
        <v>2015.0</v>
      </c>
      <c r="C2505" s="2">
        <v>11.0</v>
      </c>
      <c r="D2505" s="2">
        <v>1.0</v>
      </c>
      <c r="E2505" s="2">
        <v>9.0</v>
      </c>
      <c r="F2505" s="2" t="s">
        <v>16</v>
      </c>
      <c r="G2505" s="2" t="s">
        <v>62</v>
      </c>
      <c r="H2505" s="2">
        <v>5.83</v>
      </c>
      <c r="I2505" s="2">
        <v>5.43</v>
      </c>
      <c r="J2505" s="2">
        <v>11.26</v>
      </c>
    </row>
    <row r="2506" ht="15.75" customHeight="1">
      <c r="A2506" s="2">
        <v>2505.0</v>
      </c>
      <c r="B2506" s="2">
        <v>2015.0</v>
      </c>
      <c r="C2506" s="2">
        <v>11.0</v>
      </c>
      <c r="D2506" s="2">
        <v>1.0</v>
      </c>
      <c r="E2506" s="2">
        <v>9.0</v>
      </c>
      <c r="F2506" s="2" t="s">
        <v>16</v>
      </c>
      <c r="G2506" s="2" t="s">
        <v>37</v>
      </c>
      <c r="H2506" s="2">
        <v>2.3</v>
      </c>
      <c r="I2506" s="2">
        <v>7.5</v>
      </c>
      <c r="J2506" s="2">
        <v>9.8</v>
      </c>
    </row>
    <row r="2507" ht="15.75" customHeight="1">
      <c r="A2507" s="2">
        <v>2506.0</v>
      </c>
      <c r="B2507" s="2">
        <v>2015.0</v>
      </c>
      <c r="C2507" s="2">
        <v>11.0</v>
      </c>
      <c r="D2507" s="2">
        <v>1.0</v>
      </c>
      <c r="E2507" s="2">
        <v>10.0</v>
      </c>
      <c r="F2507" s="2" t="s">
        <v>16</v>
      </c>
      <c r="G2507" s="2" t="s">
        <v>26</v>
      </c>
      <c r="H2507" s="2">
        <v>5.0</v>
      </c>
      <c r="I2507" s="2">
        <v>8.33</v>
      </c>
      <c r="J2507" s="2">
        <v>13.33</v>
      </c>
    </row>
    <row r="2508" ht="15.75" customHeight="1">
      <c r="A2508" s="2">
        <v>2507.0</v>
      </c>
      <c r="B2508" s="2">
        <v>2015.0</v>
      </c>
      <c r="C2508" s="2">
        <v>11.0</v>
      </c>
      <c r="D2508" s="2">
        <v>1.0</v>
      </c>
      <c r="E2508" s="2">
        <v>10.0</v>
      </c>
      <c r="F2508" s="2" t="s">
        <v>16</v>
      </c>
      <c r="G2508" s="2" t="s">
        <v>56</v>
      </c>
      <c r="H2508" s="2">
        <v>4.17</v>
      </c>
      <c r="I2508" s="2">
        <v>2.5</v>
      </c>
      <c r="J2508" s="2">
        <v>6.67</v>
      </c>
    </row>
    <row r="2509" ht="15.75" customHeight="1">
      <c r="A2509" s="2">
        <v>2508.0</v>
      </c>
      <c r="B2509" s="2">
        <v>2015.0</v>
      </c>
      <c r="C2509" s="2">
        <v>11.0</v>
      </c>
      <c r="D2509" s="2">
        <v>1.0</v>
      </c>
      <c r="E2509" s="2">
        <v>10.0</v>
      </c>
      <c r="F2509" s="2" t="s">
        <v>16</v>
      </c>
      <c r="G2509" s="2" t="s">
        <v>91</v>
      </c>
      <c r="H2509" s="2">
        <v>1.0</v>
      </c>
      <c r="I2509" s="2">
        <v>0.5</v>
      </c>
      <c r="J2509" s="2">
        <v>1.5</v>
      </c>
    </row>
    <row r="2510" ht="15.75" customHeight="1">
      <c r="A2510" s="2">
        <v>2509.0</v>
      </c>
      <c r="B2510" s="2">
        <v>2015.0</v>
      </c>
      <c r="C2510" s="2">
        <v>11.0</v>
      </c>
      <c r="D2510" s="2">
        <v>1.0</v>
      </c>
      <c r="E2510" s="2">
        <v>11.0</v>
      </c>
      <c r="F2510" s="2" t="s">
        <v>16</v>
      </c>
      <c r="G2510" s="2" t="s">
        <v>59</v>
      </c>
      <c r="H2510" s="2">
        <v>1.17</v>
      </c>
      <c r="I2510" s="2">
        <v>1.67</v>
      </c>
      <c r="J2510" s="2">
        <v>2.84</v>
      </c>
    </row>
    <row r="2511" ht="15.75" customHeight="1">
      <c r="A2511" s="2">
        <v>2510.0</v>
      </c>
      <c r="B2511" s="2">
        <v>2015.0</v>
      </c>
      <c r="C2511" s="2">
        <v>11.0</v>
      </c>
      <c r="D2511" s="2">
        <v>1.0</v>
      </c>
      <c r="E2511" s="2">
        <v>11.0</v>
      </c>
      <c r="F2511" s="2" t="s">
        <v>16</v>
      </c>
      <c r="G2511" s="2" t="s">
        <v>29</v>
      </c>
      <c r="H2511" s="2">
        <v>0.57</v>
      </c>
      <c r="I2511" s="2">
        <v>0.57</v>
      </c>
      <c r="J2511" s="2">
        <v>1.14</v>
      </c>
    </row>
    <row r="2512" ht="15.75" customHeight="1">
      <c r="A2512" s="2">
        <v>2511.0</v>
      </c>
      <c r="B2512" s="2">
        <v>2015.0</v>
      </c>
      <c r="C2512" s="2">
        <v>11.0</v>
      </c>
      <c r="D2512" s="2">
        <v>1.0</v>
      </c>
      <c r="E2512" s="2">
        <v>11.0</v>
      </c>
      <c r="F2512" s="2" t="s">
        <v>16</v>
      </c>
      <c r="G2512" s="2" t="s">
        <v>54</v>
      </c>
      <c r="H2512" s="2">
        <v>0.8</v>
      </c>
      <c r="I2512" s="2">
        <v>0.3</v>
      </c>
      <c r="J2512" s="2">
        <v>1.1</v>
      </c>
    </row>
    <row r="2513" ht="15.75" customHeight="1">
      <c r="A2513" s="2">
        <v>2512.0</v>
      </c>
      <c r="B2513" s="2">
        <v>2015.0</v>
      </c>
      <c r="C2513" s="2">
        <v>11.0</v>
      </c>
      <c r="D2513" s="2">
        <v>1.0</v>
      </c>
      <c r="E2513" s="2">
        <v>12.0</v>
      </c>
      <c r="F2513" s="2" t="s">
        <v>16</v>
      </c>
      <c r="G2513" s="2" t="s">
        <v>45</v>
      </c>
      <c r="H2513" s="2">
        <v>7.73</v>
      </c>
      <c r="I2513" s="2">
        <v>5.33</v>
      </c>
      <c r="J2513" s="2">
        <v>13.06</v>
      </c>
    </row>
    <row r="2514" ht="15.75" customHeight="1">
      <c r="A2514" s="2">
        <v>2513.0</v>
      </c>
      <c r="B2514" s="2">
        <v>2015.0</v>
      </c>
      <c r="C2514" s="2">
        <v>11.0</v>
      </c>
      <c r="D2514" s="2">
        <v>1.0</v>
      </c>
      <c r="E2514" s="2">
        <v>12.0</v>
      </c>
      <c r="F2514" s="2" t="s">
        <v>16</v>
      </c>
      <c r="G2514" s="2" t="s">
        <v>39</v>
      </c>
      <c r="H2514" s="2">
        <v>2.5</v>
      </c>
      <c r="I2514" s="2">
        <v>5.67</v>
      </c>
      <c r="J2514" s="2">
        <v>8.17</v>
      </c>
    </row>
    <row r="2515" ht="15.75" customHeight="1">
      <c r="A2515" s="2">
        <v>2514.0</v>
      </c>
      <c r="B2515" s="2">
        <v>2015.0</v>
      </c>
      <c r="C2515" s="2">
        <v>11.0</v>
      </c>
      <c r="D2515" s="2">
        <v>1.0</v>
      </c>
      <c r="E2515" s="2">
        <v>12.0</v>
      </c>
      <c r="F2515" s="2" t="s">
        <v>16</v>
      </c>
      <c r="G2515" s="2" t="s">
        <v>55</v>
      </c>
      <c r="H2515" s="2">
        <v>1.77</v>
      </c>
      <c r="I2515" s="2">
        <v>1.67</v>
      </c>
      <c r="J2515" s="2">
        <v>3.44</v>
      </c>
    </row>
    <row r="2516" ht="15.75" customHeight="1">
      <c r="A2516" s="2">
        <v>2515.0</v>
      </c>
      <c r="B2516" s="2">
        <v>2015.0</v>
      </c>
      <c r="C2516" s="2">
        <v>11.0</v>
      </c>
      <c r="D2516" s="2">
        <v>2.0</v>
      </c>
      <c r="E2516" s="2">
        <v>1.0</v>
      </c>
      <c r="F2516" s="2" t="s">
        <v>16</v>
      </c>
      <c r="G2516" s="2" t="s">
        <v>33</v>
      </c>
      <c r="H2516" s="2">
        <v>7.0</v>
      </c>
      <c r="I2516" s="2">
        <v>7.23</v>
      </c>
      <c r="J2516" s="2">
        <v>14.23</v>
      </c>
    </row>
    <row r="2517" ht="15.75" customHeight="1">
      <c r="A2517" s="2">
        <v>2516.0</v>
      </c>
      <c r="B2517" s="2">
        <v>2015.0</v>
      </c>
      <c r="C2517" s="2">
        <v>11.0</v>
      </c>
      <c r="D2517" s="2">
        <v>2.0</v>
      </c>
      <c r="E2517" s="2">
        <v>1.0</v>
      </c>
      <c r="F2517" s="2" t="s">
        <v>16</v>
      </c>
      <c r="G2517" s="2" t="s">
        <v>93</v>
      </c>
      <c r="H2517" s="2">
        <v>2.67</v>
      </c>
      <c r="I2517" s="2">
        <v>2.4</v>
      </c>
      <c r="J2517" s="2">
        <v>5.07</v>
      </c>
    </row>
    <row r="2518" ht="15.75" customHeight="1">
      <c r="A2518" s="2">
        <v>2517.0</v>
      </c>
      <c r="B2518" s="2">
        <v>2015.0</v>
      </c>
      <c r="C2518" s="2">
        <v>11.0</v>
      </c>
      <c r="D2518" s="2">
        <v>2.0</v>
      </c>
      <c r="E2518" s="2">
        <v>2.0</v>
      </c>
      <c r="F2518" s="2" t="s">
        <v>16</v>
      </c>
      <c r="G2518" s="2" t="s">
        <v>62</v>
      </c>
      <c r="H2518" s="2">
        <v>5.0</v>
      </c>
      <c r="I2518" s="2">
        <v>8.77</v>
      </c>
      <c r="J2518" s="2">
        <v>13.77</v>
      </c>
    </row>
    <row r="2519" ht="15.75" customHeight="1">
      <c r="A2519" s="2">
        <v>2518.0</v>
      </c>
      <c r="B2519" s="2">
        <v>2015.0</v>
      </c>
      <c r="C2519" s="2">
        <v>11.0</v>
      </c>
      <c r="D2519" s="2">
        <v>2.0</v>
      </c>
      <c r="E2519" s="2">
        <v>2.0</v>
      </c>
      <c r="F2519" s="2" t="s">
        <v>16</v>
      </c>
      <c r="G2519" s="2" t="s">
        <v>91</v>
      </c>
      <c r="H2519" s="2">
        <v>7.0</v>
      </c>
      <c r="I2519" s="2">
        <v>4.2</v>
      </c>
      <c r="J2519" s="2">
        <v>11.2</v>
      </c>
    </row>
    <row r="2520" ht="15.75" customHeight="1">
      <c r="A2520" s="2">
        <v>2519.0</v>
      </c>
      <c r="B2520" s="2">
        <v>2015.0</v>
      </c>
      <c r="C2520" s="2">
        <v>11.0</v>
      </c>
      <c r="D2520" s="2">
        <v>2.0</v>
      </c>
      <c r="E2520" s="2">
        <v>3.0</v>
      </c>
      <c r="F2520" s="2" t="s">
        <v>16</v>
      </c>
      <c r="G2520" s="2" t="s">
        <v>42</v>
      </c>
      <c r="H2520" s="2">
        <v>4.83</v>
      </c>
      <c r="I2520" s="2">
        <v>8.27</v>
      </c>
      <c r="J2520" s="2">
        <v>13.1</v>
      </c>
    </row>
    <row r="2521" ht="15.75" customHeight="1">
      <c r="A2521" s="2">
        <v>2520.0</v>
      </c>
      <c r="B2521" s="2">
        <v>2015.0</v>
      </c>
      <c r="C2521" s="2">
        <v>11.0</v>
      </c>
      <c r="D2521" s="2">
        <v>2.0</v>
      </c>
      <c r="E2521" s="2">
        <v>3.0</v>
      </c>
      <c r="F2521" s="2" t="s">
        <v>16</v>
      </c>
      <c r="G2521" s="2" t="s">
        <v>74</v>
      </c>
      <c r="H2521" s="2">
        <v>7.23</v>
      </c>
      <c r="I2521" s="2">
        <v>5.17</v>
      </c>
      <c r="J2521" s="2">
        <v>12.4</v>
      </c>
    </row>
    <row r="2522" ht="15.75" customHeight="1">
      <c r="A2522" s="2">
        <v>2521.0</v>
      </c>
      <c r="B2522" s="2">
        <v>2015.0</v>
      </c>
      <c r="C2522" s="2">
        <v>11.0</v>
      </c>
      <c r="D2522" s="2">
        <v>2.0</v>
      </c>
      <c r="E2522" s="2">
        <v>4.0</v>
      </c>
      <c r="F2522" s="2" t="s">
        <v>16</v>
      </c>
      <c r="G2522" s="2" t="s">
        <v>29</v>
      </c>
      <c r="H2522" s="2">
        <v>8.83</v>
      </c>
      <c r="I2522" s="2">
        <v>6.67</v>
      </c>
      <c r="J2522" s="2">
        <v>15.5</v>
      </c>
    </row>
    <row r="2523" ht="15.75" customHeight="1">
      <c r="A2523" s="2">
        <v>2522.0</v>
      </c>
      <c r="B2523" s="2">
        <v>2015.0</v>
      </c>
      <c r="C2523" s="2">
        <v>11.0</v>
      </c>
      <c r="D2523" s="2">
        <v>2.0</v>
      </c>
      <c r="E2523" s="2">
        <v>4.0</v>
      </c>
      <c r="F2523" s="2" t="s">
        <v>16</v>
      </c>
      <c r="G2523" s="2" t="s">
        <v>34</v>
      </c>
      <c r="H2523" s="2">
        <v>1.93</v>
      </c>
      <c r="I2523" s="2">
        <v>2.53</v>
      </c>
      <c r="J2523" s="2">
        <v>4.46</v>
      </c>
    </row>
    <row r="2524" ht="15.75" customHeight="1">
      <c r="A2524" s="2">
        <v>2523.0</v>
      </c>
      <c r="B2524" s="2">
        <v>2015.0</v>
      </c>
      <c r="C2524" s="2">
        <v>11.0</v>
      </c>
      <c r="D2524" s="2">
        <v>2.0</v>
      </c>
      <c r="E2524" s="2">
        <v>5.0</v>
      </c>
      <c r="F2524" s="2" t="s">
        <v>16</v>
      </c>
      <c r="G2524" s="2" t="s">
        <v>31</v>
      </c>
      <c r="H2524" s="2">
        <v>5.0</v>
      </c>
      <c r="I2524" s="2">
        <v>7.83</v>
      </c>
      <c r="J2524" s="2">
        <v>12.83</v>
      </c>
    </row>
    <row r="2525" ht="15.75" customHeight="1">
      <c r="A2525" s="2">
        <v>2524.0</v>
      </c>
      <c r="B2525" s="2">
        <v>2015.0</v>
      </c>
      <c r="C2525" s="2">
        <v>11.0</v>
      </c>
      <c r="D2525" s="2">
        <v>2.0</v>
      </c>
      <c r="E2525" s="2">
        <v>5.0</v>
      </c>
      <c r="F2525" s="2" t="s">
        <v>16</v>
      </c>
      <c r="G2525" s="2" t="s">
        <v>43</v>
      </c>
      <c r="H2525" s="2">
        <v>3.5</v>
      </c>
      <c r="I2525" s="2">
        <v>2.5</v>
      </c>
      <c r="J2525" s="2">
        <v>6.0</v>
      </c>
    </row>
    <row r="2526" ht="15.75" customHeight="1">
      <c r="A2526" s="2">
        <v>2525.0</v>
      </c>
      <c r="B2526" s="2">
        <v>2015.0</v>
      </c>
      <c r="C2526" s="2">
        <v>11.0</v>
      </c>
      <c r="D2526" s="2">
        <v>2.0</v>
      </c>
      <c r="E2526" s="2">
        <v>6.0</v>
      </c>
      <c r="F2526" s="2" t="s">
        <v>16</v>
      </c>
      <c r="G2526" s="2" t="s">
        <v>47</v>
      </c>
      <c r="H2526" s="2">
        <v>7.5</v>
      </c>
      <c r="I2526" s="2">
        <v>5.67</v>
      </c>
      <c r="J2526" s="2">
        <v>13.17</v>
      </c>
    </row>
    <row r="2527" ht="15.75" customHeight="1">
      <c r="A2527" s="2">
        <v>2526.0</v>
      </c>
      <c r="B2527" s="2">
        <v>2015.0</v>
      </c>
      <c r="C2527" s="2">
        <v>11.0</v>
      </c>
      <c r="D2527" s="2">
        <v>2.0</v>
      </c>
      <c r="E2527" s="2">
        <v>6.0</v>
      </c>
      <c r="F2527" s="2" t="s">
        <v>16</v>
      </c>
      <c r="G2527" s="2" t="s">
        <v>55</v>
      </c>
      <c r="H2527" s="2">
        <v>3.0</v>
      </c>
      <c r="I2527" s="2">
        <v>3.5</v>
      </c>
      <c r="J2527" s="2">
        <v>6.5</v>
      </c>
    </row>
    <row r="2528" ht="15.75" customHeight="1">
      <c r="A2528" s="2">
        <v>2527.0</v>
      </c>
      <c r="B2528" s="2">
        <v>2015.0</v>
      </c>
      <c r="C2528" s="2">
        <v>11.0</v>
      </c>
      <c r="D2528" s="2">
        <v>2.0</v>
      </c>
      <c r="E2528" s="2">
        <v>7.0</v>
      </c>
      <c r="F2528" s="2" t="s">
        <v>16</v>
      </c>
      <c r="G2528" s="2" t="s">
        <v>37</v>
      </c>
      <c r="H2528" s="2">
        <v>7.77</v>
      </c>
      <c r="I2528" s="2">
        <v>7.8</v>
      </c>
      <c r="J2528" s="2">
        <v>15.57</v>
      </c>
    </row>
    <row r="2529" ht="15.75" customHeight="1">
      <c r="A2529" s="2">
        <v>2528.0</v>
      </c>
      <c r="B2529" s="2">
        <v>2015.0</v>
      </c>
      <c r="C2529" s="2">
        <v>11.0</v>
      </c>
      <c r="D2529" s="2">
        <v>2.0</v>
      </c>
      <c r="E2529" s="2">
        <v>7.0</v>
      </c>
      <c r="F2529" s="2" t="s">
        <v>16</v>
      </c>
      <c r="G2529" s="2" t="s">
        <v>70</v>
      </c>
      <c r="H2529" s="2">
        <v>8.5</v>
      </c>
      <c r="I2529" s="2">
        <v>6.43</v>
      </c>
      <c r="J2529" s="2">
        <v>14.93</v>
      </c>
    </row>
    <row r="2530" ht="15.75" customHeight="1">
      <c r="A2530" s="2">
        <v>2529.0</v>
      </c>
      <c r="B2530" s="2">
        <v>2015.0</v>
      </c>
      <c r="C2530" s="2">
        <v>11.0</v>
      </c>
      <c r="D2530" s="2">
        <v>2.0</v>
      </c>
      <c r="E2530" s="2">
        <v>8.0</v>
      </c>
      <c r="F2530" s="2" t="s">
        <v>16</v>
      </c>
      <c r="G2530" s="2" t="s">
        <v>38</v>
      </c>
      <c r="H2530" s="2">
        <v>4.83</v>
      </c>
      <c r="I2530" s="2">
        <v>5.67</v>
      </c>
      <c r="J2530" s="2">
        <v>10.5</v>
      </c>
    </row>
    <row r="2531" ht="15.75" customHeight="1">
      <c r="A2531" s="2">
        <v>2530.0</v>
      </c>
      <c r="B2531" s="2">
        <v>2015.0</v>
      </c>
      <c r="C2531" s="2">
        <v>11.0</v>
      </c>
      <c r="D2531" s="2">
        <v>2.0</v>
      </c>
      <c r="E2531" s="2">
        <v>8.0</v>
      </c>
      <c r="F2531" s="2" t="s">
        <v>16</v>
      </c>
      <c r="G2531" s="2" t="s">
        <v>35</v>
      </c>
      <c r="H2531" s="2">
        <v>3.17</v>
      </c>
      <c r="I2531" s="2">
        <v>3.57</v>
      </c>
      <c r="J2531" s="2">
        <v>6.74</v>
      </c>
    </row>
    <row r="2532" ht="15.75" customHeight="1">
      <c r="A2532" s="2">
        <v>2531.0</v>
      </c>
      <c r="B2532" s="2">
        <v>2015.0</v>
      </c>
      <c r="C2532" s="2">
        <v>11.0</v>
      </c>
      <c r="D2532" s="2">
        <v>2.0</v>
      </c>
      <c r="E2532" s="2">
        <v>9.0</v>
      </c>
      <c r="F2532" s="2" t="s">
        <v>16</v>
      </c>
      <c r="G2532" s="2" t="s">
        <v>99</v>
      </c>
      <c r="H2532" s="2">
        <v>5.27</v>
      </c>
      <c r="I2532" s="2">
        <v>3.33</v>
      </c>
      <c r="J2532" s="2">
        <v>8.6</v>
      </c>
    </row>
    <row r="2533" ht="15.75" customHeight="1">
      <c r="A2533" s="2">
        <v>2532.0</v>
      </c>
      <c r="B2533" s="2">
        <v>2015.0</v>
      </c>
      <c r="C2533" s="2">
        <v>11.0</v>
      </c>
      <c r="D2533" s="2">
        <v>2.0</v>
      </c>
      <c r="E2533" s="2">
        <v>9.0</v>
      </c>
      <c r="F2533" s="2" t="s">
        <v>16</v>
      </c>
      <c r="G2533" s="2" t="s">
        <v>56</v>
      </c>
      <c r="H2533" s="2">
        <v>6.17</v>
      </c>
      <c r="I2533" s="2">
        <v>1.63</v>
      </c>
      <c r="J2533" s="2">
        <v>7.8</v>
      </c>
    </row>
    <row r="2534" ht="15.75" customHeight="1">
      <c r="A2534" s="2">
        <v>2533.0</v>
      </c>
      <c r="B2534" s="2">
        <v>2015.0</v>
      </c>
      <c r="C2534" s="2">
        <v>11.0</v>
      </c>
      <c r="D2534" s="2">
        <v>2.0</v>
      </c>
      <c r="E2534" s="2">
        <v>10.0</v>
      </c>
      <c r="F2534" s="2" t="s">
        <v>16</v>
      </c>
      <c r="G2534" s="2" t="s">
        <v>25</v>
      </c>
      <c r="H2534" s="2">
        <v>4.5</v>
      </c>
      <c r="I2534" s="2">
        <v>5.83</v>
      </c>
      <c r="J2534" s="2">
        <v>10.33</v>
      </c>
    </row>
    <row r="2535" ht="15.75" customHeight="1">
      <c r="A2535" s="2">
        <v>2534.0</v>
      </c>
      <c r="B2535" s="2">
        <v>2015.0</v>
      </c>
      <c r="C2535" s="2">
        <v>11.0</v>
      </c>
      <c r="D2535" s="2">
        <v>2.0</v>
      </c>
      <c r="E2535" s="2">
        <v>10.0</v>
      </c>
      <c r="F2535" s="2" t="s">
        <v>16</v>
      </c>
      <c r="G2535" s="2" t="s">
        <v>32</v>
      </c>
      <c r="H2535" s="2">
        <v>2.17</v>
      </c>
      <c r="I2535" s="2">
        <v>2.73</v>
      </c>
      <c r="J2535" s="2">
        <v>4.9</v>
      </c>
    </row>
    <row r="2536" ht="15.75" customHeight="1">
      <c r="A2536" s="2">
        <v>2535.0</v>
      </c>
      <c r="B2536" s="2">
        <v>2015.0</v>
      </c>
      <c r="C2536" s="2">
        <v>11.0</v>
      </c>
      <c r="D2536" s="2">
        <v>2.0</v>
      </c>
      <c r="E2536" s="2">
        <v>11.0</v>
      </c>
      <c r="F2536" s="2" t="s">
        <v>16</v>
      </c>
      <c r="G2536" s="2" t="s">
        <v>39</v>
      </c>
      <c r="H2536" s="2">
        <v>7.5</v>
      </c>
      <c r="I2536" s="2">
        <v>6.43</v>
      </c>
      <c r="J2536" s="2">
        <v>13.93</v>
      </c>
    </row>
    <row r="2537" ht="15.75" customHeight="1">
      <c r="A2537" s="2">
        <v>2536.0</v>
      </c>
      <c r="B2537" s="2">
        <v>2015.0</v>
      </c>
      <c r="C2537" s="2">
        <v>11.0</v>
      </c>
      <c r="D2537" s="2">
        <v>2.0</v>
      </c>
      <c r="E2537" s="2">
        <v>11.0</v>
      </c>
      <c r="F2537" s="2" t="s">
        <v>16</v>
      </c>
      <c r="G2537" s="2" t="s">
        <v>96</v>
      </c>
      <c r="H2537" s="2">
        <v>1.83</v>
      </c>
      <c r="I2537" s="2">
        <v>3.6</v>
      </c>
      <c r="J2537" s="2">
        <v>5.43</v>
      </c>
    </row>
    <row r="2538" ht="15.75" customHeight="1">
      <c r="A2538" s="2">
        <v>2537.0</v>
      </c>
      <c r="B2538" s="2">
        <v>2015.0</v>
      </c>
      <c r="C2538" s="2">
        <v>11.0</v>
      </c>
      <c r="D2538" s="2">
        <v>2.0</v>
      </c>
      <c r="E2538" s="2">
        <v>12.0</v>
      </c>
      <c r="F2538" s="2" t="s">
        <v>16</v>
      </c>
      <c r="G2538" s="2" t="s">
        <v>28</v>
      </c>
      <c r="H2538" s="2">
        <v>7.33</v>
      </c>
      <c r="I2538" s="2">
        <v>8.67</v>
      </c>
      <c r="J2538" s="2">
        <v>16.0</v>
      </c>
    </row>
    <row r="2539" ht="15.75" customHeight="1">
      <c r="A2539" s="2">
        <v>2538.0</v>
      </c>
      <c r="B2539" s="2">
        <v>2015.0</v>
      </c>
      <c r="C2539" s="2">
        <v>11.0</v>
      </c>
      <c r="D2539" s="2">
        <v>2.0</v>
      </c>
      <c r="E2539" s="2">
        <v>12.0</v>
      </c>
      <c r="F2539" s="2" t="s">
        <v>16</v>
      </c>
      <c r="G2539" s="2" t="s">
        <v>54</v>
      </c>
      <c r="H2539" s="2">
        <v>3.1</v>
      </c>
      <c r="I2539" s="2">
        <v>1.77</v>
      </c>
      <c r="J2539" s="2">
        <v>4.87</v>
      </c>
    </row>
    <row r="2540" ht="15.75" customHeight="1">
      <c r="A2540" s="2">
        <v>2539.0</v>
      </c>
      <c r="B2540" s="2">
        <v>2015.0</v>
      </c>
      <c r="C2540" s="2">
        <v>11.0</v>
      </c>
      <c r="D2540" s="2">
        <v>3.0</v>
      </c>
      <c r="E2540" s="2">
        <v>1.0</v>
      </c>
      <c r="F2540" s="2" t="s">
        <v>16</v>
      </c>
      <c r="G2540" s="2" t="s">
        <v>30</v>
      </c>
      <c r="H2540" s="2">
        <v>7.67</v>
      </c>
      <c r="I2540" s="2">
        <v>8.17</v>
      </c>
      <c r="J2540" s="2">
        <v>15.84</v>
      </c>
    </row>
    <row r="2541" ht="15.75" customHeight="1">
      <c r="A2541" s="2">
        <v>2540.0</v>
      </c>
      <c r="B2541" s="2">
        <v>2015.0</v>
      </c>
      <c r="C2541" s="2">
        <v>11.0</v>
      </c>
      <c r="D2541" s="2">
        <v>3.0</v>
      </c>
      <c r="E2541" s="2">
        <v>1.0</v>
      </c>
      <c r="F2541" s="2" t="s">
        <v>16</v>
      </c>
      <c r="G2541" s="2" t="s">
        <v>28</v>
      </c>
      <c r="H2541" s="2">
        <v>2.83</v>
      </c>
      <c r="I2541" s="2">
        <v>1.67</v>
      </c>
      <c r="J2541" s="2">
        <v>4.5</v>
      </c>
    </row>
    <row r="2542" ht="15.75" customHeight="1">
      <c r="A2542" s="2">
        <v>2541.0</v>
      </c>
      <c r="B2542" s="2">
        <v>2015.0</v>
      </c>
      <c r="C2542" s="2">
        <v>11.0</v>
      </c>
      <c r="D2542" s="2">
        <v>3.0</v>
      </c>
      <c r="E2542" s="2">
        <v>2.0</v>
      </c>
      <c r="F2542" s="2" t="s">
        <v>16</v>
      </c>
      <c r="G2542" s="2" t="s">
        <v>25</v>
      </c>
      <c r="H2542" s="2">
        <v>2.43</v>
      </c>
      <c r="I2542" s="2">
        <v>2.57</v>
      </c>
      <c r="J2542" s="2">
        <v>5.0</v>
      </c>
    </row>
    <row r="2543" ht="15.75" customHeight="1">
      <c r="A2543" s="2">
        <v>2542.0</v>
      </c>
      <c r="B2543" s="2">
        <v>2015.0</v>
      </c>
      <c r="C2543" s="2">
        <v>11.0</v>
      </c>
      <c r="D2543" s="2">
        <v>3.0</v>
      </c>
      <c r="E2543" s="2">
        <v>2.0</v>
      </c>
      <c r="F2543" s="2" t="s">
        <v>16</v>
      </c>
      <c r="G2543" s="2" t="s">
        <v>59</v>
      </c>
      <c r="H2543" s="2">
        <v>0.17</v>
      </c>
      <c r="I2543" s="2">
        <v>0.0</v>
      </c>
      <c r="J2543" s="2">
        <v>0.17</v>
      </c>
      <c r="K2543" s="2" t="s">
        <v>48</v>
      </c>
      <c r="L2543" s="2" t="s">
        <v>49</v>
      </c>
    </row>
    <row r="2544" ht="15.75" customHeight="1">
      <c r="A2544" s="2">
        <v>2543.0</v>
      </c>
      <c r="B2544" s="2">
        <v>2015.0</v>
      </c>
      <c r="C2544" s="2">
        <v>11.0</v>
      </c>
      <c r="D2544" s="2">
        <v>3.0</v>
      </c>
      <c r="E2544" s="2">
        <v>3.0</v>
      </c>
      <c r="F2544" s="2" t="s">
        <v>16</v>
      </c>
      <c r="G2544" s="2" t="s">
        <v>98</v>
      </c>
      <c r="H2544" s="2">
        <v>5.17</v>
      </c>
      <c r="I2544" s="2">
        <v>1.57</v>
      </c>
      <c r="J2544" s="2">
        <v>6.74</v>
      </c>
    </row>
    <row r="2545" ht="15.75" customHeight="1">
      <c r="A2545" s="2">
        <v>2544.0</v>
      </c>
      <c r="B2545" s="2">
        <v>2015.0</v>
      </c>
      <c r="C2545" s="2">
        <v>11.0</v>
      </c>
      <c r="D2545" s="2">
        <v>3.0</v>
      </c>
      <c r="E2545" s="2">
        <v>3.0</v>
      </c>
      <c r="F2545" s="2" t="s">
        <v>16</v>
      </c>
      <c r="G2545" s="2" t="s">
        <v>17</v>
      </c>
      <c r="H2545" s="2">
        <v>3.17</v>
      </c>
      <c r="I2545" s="2">
        <v>1.4</v>
      </c>
      <c r="J2545" s="2">
        <v>4.57</v>
      </c>
    </row>
    <row r="2546" ht="15.75" customHeight="1">
      <c r="A2546" s="2">
        <v>2545.0</v>
      </c>
      <c r="B2546" s="2">
        <v>2015.0</v>
      </c>
      <c r="C2546" s="2">
        <v>11.0</v>
      </c>
      <c r="D2546" s="2">
        <v>3.0</v>
      </c>
      <c r="E2546" s="2">
        <v>4.0</v>
      </c>
      <c r="F2546" s="2" t="s">
        <v>16</v>
      </c>
      <c r="G2546" s="2" t="s">
        <v>37</v>
      </c>
      <c r="H2546" s="2">
        <v>9.5</v>
      </c>
      <c r="I2546" s="2">
        <v>3.93</v>
      </c>
      <c r="J2546" s="2">
        <v>13.43</v>
      </c>
    </row>
    <row r="2547" ht="15.75" customHeight="1">
      <c r="A2547" s="2">
        <v>2546.0</v>
      </c>
      <c r="B2547" s="2">
        <v>2015.0</v>
      </c>
      <c r="C2547" s="2">
        <v>11.0</v>
      </c>
      <c r="D2547" s="2">
        <v>3.0</v>
      </c>
      <c r="E2547" s="2">
        <v>4.0</v>
      </c>
      <c r="F2547" s="2" t="s">
        <v>16</v>
      </c>
      <c r="G2547" s="2" t="s">
        <v>27</v>
      </c>
      <c r="H2547" s="2">
        <v>2.5</v>
      </c>
      <c r="I2547" s="2">
        <v>4.5</v>
      </c>
      <c r="J2547" s="2">
        <v>7.0</v>
      </c>
    </row>
    <row r="2548" ht="15.75" customHeight="1">
      <c r="A2548" s="2">
        <v>2547.0</v>
      </c>
      <c r="B2548" s="2">
        <v>2015.0</v>
      </c>
      <c r="C2548" s="2">
        <v>11.0</v>
      </c>
      <c r="D2548" s="2">
        <v>3.0</v>
      </c>
      <c r="E2548" s="2">
        <v>5.0</v>
      </c>
      <c r="F2548" s="2" t="s">
        <v>16</v>
      </c>
      <c r="G2548" s="2" t="s">
        <v>41</v>
      </c>
      <c r="H2548" s="2">
        <v>8.47</v>
      </c>
      <c r="I2548" s="2">
        <v>3.67</v>
      </c>
      <c r="J2548" s="2">
        <v>12.14</v>
      </c>
    </row>
    <row r="2549" ht="15.75" customHeight="1">
      <c r="A2549" s="2">
        <v>2548.0</v>
      </c>
      <c r="B2549" s="2">
        <v>2015.0</v>
      </c>
      <c r="C2549" s="2">
        <v>11.0</v>
      </c>
      <c r="D2549" s="2">
        <v>3.0</v>
      </c>
      <c r="E2549" s="2">
        <v>5.0</v>
      </c>
      <c r="F2549" s="2" t="s">
        <v>16</v>
      </c>
      <c r="G2549" s="2" t="s">
        <v>121</v>
      </c>
      <c r="H2549" s="2">
        <v>1.2</v>
      </c>
      <c r="I2549" s="2">
        <v>1.5</v>
      </c>
      <c r="J2549" s="2">
        <v>2.7</v>
      </c>
    </row>
    <row r="2550" ht="15.75" customHeight="1">
      <c r="A2550" s="2">
        <v>2549.0</v>
      </c>
      <c r="B2550" s="2">
        <v>2015.0</v>
      </c>
      <c r="C2550" s="2">
        <v>11.0</v>
      </c>
      <c r="D2550" s="2">
        <v>3.0</v>
      </c>
      <c r="E2550" s="2">
        <v>6.0</v>
      </c>
      <c r="F2550" s="2" t="s">
        <v>16</v>
      </c>
      <c r="G2550" s="2" t="s">
        <v>26</v>
      </c>
      <c r="H2550" s="2">
        <v>9.33</v>
      </c>
      <c r="I2550" s="2">
        <v>9.93</v>
      </c>
      <c r="J2550" s="2">
        <v>19.26</v>
      </c>
    </row>
    <row r="2551" ht="15.75" customHeight="1">
      <c r="A2551" s="2">
        <v>2550.0</v>
      </c>
      <c r="B2551" s="2">
        <v>2015.0</v>
      </c>
      <c r="C2551" s="2">
        <v>11.0</v>
      </c>
      <c r="D2551" s="2">
        <v>3.0</v>
      </c>
      <c r="E2551" s="2">
        <v>6.0</v>
      </c>
      <c r="F2551" s="2" t="s">
        <v>16</v>
      </c>
      <c r="G2551" s="2" t="s">
        <v>62</v>
      </c>
      <c r="H2551" s="2">
        <v>0.83</v>
      </c>
      <c r="I2551" s="2">
        <v>1.0</v>
      </c>
      <c r="J2551" s="2">
        <v>1.83</v>
      </c>
    </row>
    <row r="2552" ht="15.75" customHeight="1">
      <c r="A2552" s="2">
        <v>2551.0</v>
      </c>
      <c r="B2552" s="2">
        <v>2015.0</v>
      </c>
      <c r="C2552" s="2">
        <v>11.0</v>
      </c>
      <c r="D2552" s="2">
        <v>3.0</v>
      </c>
      <c r="E2552" s="2">
        <v>7.0</v>
      </c>
      <c r="F2552" s="2" t="s">
        <v>16</v>
      </c>
      <c r="G2552" s="2" t="s">
        <v>72</v>
      </c>
      <c r="H2552" s="2">
        <v>1.93</v>
      </c>
      <c r="I2552" s="2">
        <v>5.0</v>
      </c>
      <c r="J2552" s="2">
        <v>6.93</v>
      </c>
    </row>
    <row r="2553" ht="15.75" customHeight="1">
      <c r="A2553" s="2">
        <v>2552.0</v>
      </c>
      <c r="B2553" s="2">
        <v>2015.0</v>
      </c>
      <c r="C2553" s="2">
        <v>11.0</v>
      </c>
      <c r="D2553" s="2">
        <v>3.0</v>
      </c>
      <c r="E2553" s="2">
        <v>7.0</v>
      </c>
      <c r="F2553" s="2" t="s">
        <v>16</v>
      </c>
      <c r="G2553" s="2" t="s">
        <v>33</v>
      </c>
      <c r="H2553" s="2">
        <v>4.67</v>
      </c>
      <c r="I2553" s="2">
        <v>2.0</v>
      </c>
      <c r="J2553" s="2">
        <v>6.67</v>
      </c>
    </row>
    <row r="2554" ht="15.75" customHeight="1">
      <c r="A2554" s="2">
        <v>2553.0</v>
      </c>
      <c r="B2554" s="2">
        <v>2015.0</v>
      </c>
      <c r="C2554" s="2">
        <v>11.0</v>
      </c>
      <c r="D2554" s="2">
        <v>3.0</v>
      </c>
      <c r="E2554" s="2">
        <v>8.0</v>
      </c>
      <c r="F2554" s="2" t="s">
        <v>16</v>
      </c>
      <c r="G2554" s="2" t="s">
        <v>39</v>
      </c>
      <c r="H2554" s="2">
        <v>8.93</v>
      </c>
      <c r="I2554" s="2">
        <v>1.93</v>
      </c>
      <c r="J2554" s="2">
        <v>10.86</v>
      </c>
    </row>
    <row r="2555" ht="15.75" customHeight="1">
      <c r="A2555" s="2">
        <v>2554.0</v>
      </c>
      <c r="B2555" s="2">
        <v>2015.0</v>
      </c>
      <c r="C2555" s="2">
        <v>11.0</v>
      </c>
      <c r="D2555" s="2">
        <v>3.0</v>
      </c>
      <c r="E2555" s="2">
        <v>8.0</v>
      </c>
      <c r="F2555" s="2" t="s">
        <v>16</v>
      </c>
      <c r="G2555" s="2" t="s">
        <v>60</v>
      </c>
      <c r="H2555" s="2">
        <v>4.5</v>
      </c>
      <c r="I2555" s="2">
        <v>0.9</v>
      </c>
      <c r="J2555" s="2">
        <v>5.4</v>
      </c>
    </row>
    <row r="2556" ht="15.75" customHeight="1">
      <c r="A2556" s="2">
        <v>2555.0</v>
      </c>
      <c r="B2556" s="2">
        <v>2015.0</v>
      </c>
      <c r="C2556" s="2">
        <v>11.0</v>
      </c>
      <c r="D2556" s="2">
        <v>3.0</v>
      </c>
      <c r="E2556" s="2">
        <v>9.0</v>
      </c>
      <c r="F2556" s="2" t="s">
        <v>16</v>
      </c>
      <c r="G2556" s="2" t="s">
        <v>50</v>
      </c>
      <c r="H2556" s="2">
        <v>8.17</v>
      </c>
      <c r="I2556" s="2">
        <v>6.27</v>
      </c>
      <c r="J2556" s="2">
        <v>14.44</v>
      </c>
    </row>
    <row r="2557" ht="15.75" customHeight="1">
      <c r="A2557" s="2">
        <v>2556.0</v>
      </c>
      <c r="B2557" s="2">
        <v>2015.0</v>
      </c>
      <c r="C2557" s="2">
        <v>11.0</v>
      </c>
      <c r="D2557" s="2">
        <v>3.0</v>
      </c>
      <c r="E2557" s="2">
        <v>9.0</v>
      </c>
      <c r="F2557" s="2" t="s">
        <v>16</v>
      </c>
      <c r="G2557" s="2" t="s">
        <v>38</v>
      </c>
      <c r="H2557" s="2">
        <v>10.0</v>
      </c>
      <c r="I2557" s="2">
        <v>4.23</v>
      </c>
      <c r="J2557" s="2">
        <v>14.23</v>
      </c>
    </row>
    <row r="2558" ht="15.75" customHeight="1">
      <c r="A2558" s="2">
        <v>2557.0</v>
      </c>
      <c r="B2558" s="2">
        <v>2015.0</v>
      </c>
      <c r="C2558" s="2">
        <v>11.0</v>
      </c>
      <c r="D2558" s="2">
        <v>3.0</v>
      </c>
      <c r="E2558" s="2">
        <v>10.0</v>
      </c>
      <c r="F2558" s="2" t="s">
        <v>16</v>
      </c>
      <c r="G2558" s="2" t="s">
        <v>29</v>
      </c>
      <c r="H2558" s="2">
        <v>7.83</v>
      </c>
      <c r="I2558" s="2">
        <v>7.9</v>
      </c>
      <c r="J2558" s="2">
        <v>15.73</v>
      </c>
    </row>
    <row r="2559" ht="15.75" customHeight="1">
      <c r="A2559" s="2">
        <v>2558.0</v>
      </c>
      <c r="B2559" s="2">
        <v>2015.0</v>
      </c>
      <c r="C2559" s="2">
        <v>11.0</v>
      </c>
      <c r="D2559" s="2">
        <v>3.0</v>
      </c>
      <c r="E2559" s="2">
        <v>10.0</v>
      </c>
      <c r="F2559" s="2" t="s">
        <v>16</v>
      </c>
      <c r="G2559" s="2" t="s">
        <v>31</v>
      </c>
      <c r="H2559" s="2">
        <v>9.23</v>
      </c>
      <c r="I2559" s="2">
        <v>5.93</v>
      </c>
      <c r="J2559" s="2">
        <v>15.16</v>
      </c>
    </row>
    <row r="2560" ht="15.75" customHeight="1">
      <c r="A2560" s="2">
        <v>2559.0</v>
      </c>
      <c r="B2560" s="2">
        <v>2015.0</v>
      </c>
      <c r="C2560" s="2">
        <v>11.0</v>
      </c>
      <c r="D2560" s="2">
        <v>3.0</v>
      </c>
      <c r="E2560" s="2">
        <v>11.0</v>
      </c>
      <c r="F2560" s="2" t="s">
        <v>16</v>
      </c>
      <c r="G2560" s="2" t="s">
        <v>45</v>
      </c>
      <c r="H2560" s="2">
        <v>2.67</v>
      </c>
      <c r="I2560" s="2">
        <v>5.0</v>
      </c>
      <c r="J2560" s="2">
        <v>7.67</v>
      </c>
    </row>
    <row r="2561" ht="15.75" customHeight="1">
      <c r="A2561" s="2">
        <v>2560.0</v>
      </c>
      <c r="B2561" s="2">
        <v>2015.0</v>
      </c>
      <c r="C2561" s="2">
        <v>11.0</v>
      </c>
      <c r="D2561" s="2">
        <v>3.0</v>
      </c>
      <c r="E2561" s="2">
        <v>11.0</v>
      </c>
      <c r="F2561" s="2" t="s">
        <v>16</v>
      </c>
      <c r="G2561" s="2" t="s">
        <v>47</v>
      </c>
      <c r="H2561" s="2">
        <v>1.43</v>
      </c>
      <c r="I2561" s="2">
        <v>1.77</v>
      </c>
      <c r="J2561" s="2">
        <v>3.2</v>
      </c>
    </row>
    <row r="2562" ht="15.75" customHeight="1">
      <c r="A2562" s="2">
        <v>2561.0</v>
      </c>
      <c r="B2562" s="2">
        <v>2015.0</v>
      </c>
      <c r="C2562" s="2">
        <v>11.0</v>
      </c>
      <c r="D2562" s="2">
        <v>3.0</v>
      </c>
      <c r="E2562" s="2">
        <v>12.0</v>
      </c>
      <c r="F2562" s="2" t="s">
        <v>16</v>
      </c>
      <c r="G2562" s="2" t="s">
        <v>42</v>
      </c>
      <c r="H2562" s="2">
        <v>4.43</v>
      </c>
      <c r="I2562" s="2">
        <v>5.57</v>
      </c>
      <c r="J2562" s="2">
        <v>10.0</v>
      </c>
    </row>
    <row r="2563" ht="15.75" customHeight="1">
      <c r="A2563" s="2">
        <v>2562.0</v>
      </c>
      <c r="B2563" s="2">
        <v>2015.0</v>
      </c>
      <c r="C2563" s="2">
        <v>11.0</v>
      </c>
      <c r="D2563" s="2">
        <v>3.0</v>
      </c>
      <c r="E2563" s="2">
        <v>12.0</v>
      </c>
      <c r="F2563" s="2" t="s">
        <v>16</v>
      </c>
      <c r="G2563" s="2" t="s">
        <v>99</v>
      </c>
      <c r="H2563" s="2">
        <v>2.83</v>
      </c>
      <c r="I2563" s="2">
        <v>1.87</v>
      </c>
      <c r="J2563" s="2">
        <v>4.7</v>
      </c>
    </row>
    <row r="2564" ht="15.75" customHeight="1">
      <c r="A2564" s="2">
        <v>2563.0</v>
      </c>
      <c r="B2564" s="2">
        <v>2015.0</v>
      </c>
      <c r="C2564" s="2">
        <v>11.0</v>
      </c>
      <c r="D2564" s="2">
        <v>4.0</v>
      </c>
      <c r="E2564" s="2">
        <v>1.0</v>
      </c>
      <c r="F2564" s="2" t="s">
        <v>16</v>
      </c>
      <c r="G2564" s="2" t="s">
        <v>30</v>
      </c>
      <c r="H2564" s="2">
        <v>9.3</v>
      </c>
      <c r="I2564" s="2">
        <v>6.0</v>
      </c>
      <c r="J2564" s="2">
        <v>15.3</v>
      </c>
    </row>
    <row r="2565" ht="15.75" customHeight="1">
      <c r="A2565" s="2">
        <v>2564.0</v>
      </c>
      <c r="B2565" s="2">
        <v>2015.0</v>
      </c>
      <c r="C2565" s="2">
        <v>11.0</v>
      </c>
      <c r="D2565" s="2">
        <v>4.0</v>
      </c>
      <c r="E2565" s="2">
        <v>1.0</v>
      </c>
      <c r="F2565" s="2" t="s">
        <v>16</v>
      </c>
      <c r="G2565" s="2" t="s">
        <v>98</v>
      </c>
      <c r="H2565" s="2">
        <v>3.67</v>
      </c>
      <c r="I2565" s="2">
        <v>1.8</v>
      </c>
      <c r="J2565" s="2">
        <v>5.47</v>
      </c>
    </row>
    <row r="2566" ht="15.75" customHeight="1">
      <c r="A2566" s="2">
        <v>2565.0</v>
      </c>
      <c r="B2566" s="2">
        <v>2015.0</v>
      </c>
      <c r="C2566" s="2">
        <v>11.0</v>
      </c>
      <c r="D2566" s="2">
        <v>4.0</v>
      </c>
      <c r="E2566" s="2">
        <v>1.0</v>
      </c>
      <c r="F2566" s="2" t="s">
        <v>16</v>
      </c>
      <c r="G2566" s="2" t="s">
        <v>25</v>
      </c>
      <c r="H2566" s="2">
        <v>1.27</v>
      </c>
      <c r="I2566" s="2">
        <v>3.0</v>
      </c>
      <c r="J2566" s="2">
        <v>4.27</v>
      </c>
    </row>
    <row r="2567" ht="15.75" customHeight="1">
      <c r="A2567" s="2">
        <v>2566.0</v>
      </c>
      <c r="B2567" s="2">
        <v>2015.0</v>
      </c>
      <c r="C2567" s="2">
        <v>11.0</v>
      </c>
      <c r="D2567" s="2">
        <v>4.0</v>
      </c>
      <c r="E2567" s="2">
        <v>2.0</v>
      </c>
      <c r="F2567" s="2" t="s">
        <v>16</v>
      </c>
      <c r="G2567" s="2" t="s">
        <v>41</v>
      </c>
      <c r="H2567" s="2">
        <v>8.0</v>
      </c>
      <c r="I2567" s="2">
        <v>9.3</v>
      </c>
      <c r="J2567" s="2">
        <v>17.3</v>
      </c>
    </row>
    <row r="2568" ht="15.75" customHeight="1">
      <c r="A2568" s="2">
        <v>2567.0</v>
      </c>
      <c r="B2568" s="2">
        <v>2015.0</v>
      </c>
      <c r="C2568" s="2">
        <v>11.0</v>
      </c>
      <c r="D2568" s="2">
        <v>4.0</v>
      </c>
      <c r="E2568" s="2">
        <v>2.0</v>
      </c>
      <c r="F2568" s="2" t="s">
        <v>16</v>
      </c>
      <c r="G2568" s="2" t="s">
        <v>37</v>
      </c>
      <c r="H2568" s="2">
        <v>8.17</v>
      </c>
      <c r="I2568" s="2">
        <v>8.3</v>
      </c>
      <c r="J2568" s="2">
        <v>16.47</v>
      </c>
    </row>
    <row r="2569" ht="15.75" customHeight="1">
      <c r="A2569" s="2">
        <v>2568.0</v>
      </c>
      <c r="B2569" s="2">
        <v>2015.0</v>
      </c>
      <c r="C2569" s="2">
        <v>11.0</v>
      </c>
      <c r="D2569" s="2">
        <v>4.0</v>
      </c>
      <c r="E2569" s="2">
        <v>2.0</v>
      </c>
      <c r="F2569" s="2" t="s">
        <v>16</v>
      </c>
      <c r="G2569" s="2" t="s">
        <v>26</v>
      </c>
      <c r="H2569" s="2">
        <v>5.33</v>
      </c>
      <c r="I2569" s="2">
        <v>9.83</v>
      </c>
      <c r="J2569" s="2">
        <v>15.16</v>
      </c>
    </row>
    <row r="2570" ht="15.75" customHeight="1">
      <c r="A2570" s="2">
        <v>2569.0</v>
      </c>
      <c r="B2570" s="2">
        <v>2015.0</v>
      </c>
      <c r="C2570" s="2">
        <v>11.0</v>
      </c>
      <c r="D2570" s="2">
        <v>4.0</v>
      </c>
      <c r="E2570" s="2">
        <v>3.0</v>
      </c>
      <c r="F2570" s="2" t="s">
        <v>16</v>
      </c>
      <c r="G2570" s="2" t="s">
        <v>72</v>
      </c>
      <c r="H2570" s="2">
        <v>10.0</v>
      </c>
      <c r="I2570" s="2">
        <v>6.23</v>
      </c>
      <c r="J2570" s="2">
        <v>16.23</v>
      </c>
    </row>
    <row r="2571" ht="15.75" customHeight="1">
      <c r="A2571" s="2">
        <v>2570.0</v>
      </c>
      <c r="B2571" s="2">
        <v>2015.0</v>
      </c>
      <c r="C2571" s="2">
        <v>11.0</v>
      </c>
      <c r="D2571" s="2">
        <v>4.0</v>
      </c>
      <c r="E2571" s="2">
        <v>3.0</v>
      </c>
      <c r="F2571" s="2" t="s">
        <v>16</v>
      </c>
      <c r="G2571" s="2" t="s">
        <v>39</v>
      </c>
      <c r="H2571" s="2">
        <v>8.6</v>
      </c>
      <c r="I2571" s="2">
        <v>6.43</v>
      </c>
      <c r="J2571" s="2">
        <v>15.03</v>
      </c>
    </row>
    <row r="2572" ht="15.75" customHeight="1">
      <c r="A2572" s="2">
        <v>2571.0</v>
      </c>
      <c r="B2572" s="2">
        <v>2015.0</v>
      </c>
      <c r="C2572" s="2">
        <v>11.0</v>
      </c>
      <c r="D2572" s="2">
        <v>4.0</v>
      </c>
      <c r="E2572" s="2">
        <v>3.0</v>
      </c>
      <c r="F2572" s="2" t="s">
        <v>16</v>
      </c>
      <c r="G2572" s="2" t="s">
        <v>50</v>
      </c>
      <c r="H2572" s="2">
        <v>5.17</v>
      </c>
      <c r="I2572" s="2">
        <v>5.07</v>
      </c>
      <c r="J2572" s="2">
        <v>10.24</v>
      </c>
    </row>
    <row r="2573" ht="15.75" customHeight="1">
      <c r="A2573" s="2">
        <v>2572.0</v>
      </c>
      <c r="B2573" s="2">
        <v>2015.0</v>
      </c>
      <c r="C2573" s="2">
        <v>11.0</v>
      </c>
      <c r="D2573" s="2">
        <v>4.0</v>
      </c>
      <c r="E2573" s="2">
        <v>4.0</v>
      </c>
      <c r="F2573" s="2" t="s">
        <v>16</v>
      </c>
      <c r="G2573" s="2" t="s">
        <v>42</v>
      </c>
      <c r="H2573" s="2">
        <v>5.67</v>
      </c>
      <c r="I2573" s="2">
        <v>8.0</v>
      </c>
      <c r="J2573" s="2">
        <v>13.67</v>
      </c>
    </row>
    <row r="2574" ht="15.75" customHeight="1">
      <c r="A2574" s="2">
        <v>2573.0</v>
      </c>
      <c r="B2574" s="2">
        <v>2015.0</v>
      </c>
      <c r="C2574" s="2">
        <v>11.0</v>
      </c>
      <c r="D2574" s="2">
        <v>4.0</v>
      </c>
      <c r="E2574" s="2">
        <v>4.0</v>
      </c>
      <c r="F2574" s="2" t="s">
        <v>16</v>
      </c>
      <c r="G2574" s="2" t="s">
        <v>45</v>
      </c>
      <c r="H2574" s="2">
        <v>8.4</v>
      </c>
      <c r="I2574" s="2">
        <v>3.73</v>
      </c>
      <c r="J2574" s="2">
        <v>12.13</v>
      </c>
    </row>
    <row r="2575" ht="15.75" customHeight="1">
      <c r="A2575" s="2">
        <v>2574.0</v>
      </c>
      <c r="B2575" s="2">
        <v>2015.0</v>
      </c>
      <c r="C2575" s="2">
        <v>11.0</v>
      </c>
      <c r="D2575" s="2">
        <v>4.0</v>
      </c>
      <c r="E2575" s="2">
        <v>4.0</v>
      </c>
      <c r="F2575" s="2" t="s">
        <v>16</v>
      </c>
      <c r="G2575" s="2" t="s">
        <v>29</v>
      </c>
      <c r="H2575" s="2">
        <v>0.2</v>
      </c>
      <c r="I2575" s="2">
        <v>1.23</v>
      </c>
      <c r="J2575" s="2">
        <v>1.43</v>
      </c>
    </row>
    <row r="2576" ht="15.75" customHeight="1">
      <c r="A2576" s="2">
        <v>2575.0</v>
      </c>
      <c r="B2576" s="2">
        <v>2015.0</v>
      </c>
      <c r="C2576" s="2">
        <v>11.0</v>
      </c>
      <c r="D2576" s="2">
        <v>5.0</v>
      </c>
      <c r="E2576" s="2">
        <v>1.0</v>
      </c>
      <c r="F2576" s="2" t="s">
        <v>16</v>
      </c>
      <c r="G2576" s="2" t="s">
        <v>98</v>
      </c>
      <c r="H2576" s="2">
        <v>5.67</v>
      </c>
      <c r="I2576" s="2">
        <v>7.67</v>
      </c>
      <c r="J2576" s="2">
        <v>13.34</v>
      </c>
    </row>
    <row r="2577" ht="15.75" customHeight="1">
      <c r="A2577" s="2">
        <v>2576.0</v>
      </c>
      <c r="B2577" s="2">
        <v>2015.0</v>
      </c>
      <c r="C2577" s="2">
        <v>11.0</v>
      </c>
      <c r="D2577" s="2">
        <v>5.0</v>
      </c>
      <c r="E2577" s="2">
        <v>1.0</v>
      </c>
      <c r="F2577" s="2" t="s">
        <v>16</v>
      </c>
      <c r="G2577" s="2" t="s">
        <v>26</v>
      </c>
      <c r="H2577" s="2">
        <v>6.83</v>
      </c>
      <c r="I2577" s="2">
        <v>2.93</v>
      </c>
      <c r="J2577" s="2">
        <v>9.76</v>
      </c>
    </row>
    <row r="2578" ht="15.75" customHeight="1">
      <c r="A2578" s="2">
        <v>2577.0</v>
      </c>
      <c r="B2578" s="2">
        <v>2015.0</v>
      </c>
      <c r="C2578" s="2">
        <v>11.0</v>
      </c>
      <c r="D2578" s="2">
        <v>5.0</v>
      </c>
      <c r="E2578" s="2">
        <v>2.0</v>
      </c>
      <c r="F2578" s="2" t="s">
        <v>16</v>
      </c>
      <c r="G2578" s="2" t="s">
        <v>37</v>
      </c>
      <c r="H2578" s="2">
        <v>9.07</v>
      </c>
      <c r="I2578" s="2">
        <v>8.0</v>
      </c>
      <c r="J2578" s="2">
        <v>17.07</v>
      </c>
    </row>
    <row r="2579" ht="15.75" customHeight="1">
      <c r="A2579" s="2">
        <v>2578.0</v>
      </c>
      <c r="B2579" s="2">
        <v>2015.0</v>
      </c>
      <c r="C2579" s="2">
        <v>11.0</v>
      </c>
      <c r="D2579" s="2">
        <v>5.0</v>
      </c>
      <c r="E2579" s="2">
        <v>2.0</v>
      </c>
      <c r="F2579" s="2" t="s">
        <v>16</v>
      </c>
      <c r="G2579" s="2" t="s">
        <v>25</v>
      </c>
      <c r="H2579" s="2">
        <v>4.27</v>
      </c>
      <c r="I2579" s="2">
        <v>5.5</v>
      </c>
      <c r="J2579" s="2">
        <v>9.77</v>
      </c>
    </row>
    <row r="2580" ht="15.75" customHeight="1">
      <c r="A2580" s="2">
        <v>2579.0</v>
      </c>
      <c r="B2580" s="2">
        <v>2015.0</v>
      </c>
      <c r="C2580" s="2">
        <v>11.0</v>
      </c>
      <c r="D2580" s="2">
        <v>5.0</v>
      </c>
      <c r="E2580" s="2">
        <v>3.0</v>
      </c>
      <c r="F2580" s="2" t="s">
        <v>16</v>
      </c>
      <c r="G2580" s="2" t="s">
        <v>29</v>
      </c>
      <c r="H2580" s="2">
        <v>2.07</v>
      </c>
      <c r="I2580" s="2">
        <v>3.1</v>
      </c>
      <c r="J2580" s="2">
        <v>5.17</v>
      </c>
    </row>
    <row r="2581" ht="15.75" customHeight="1">
      <c r="A2581" s="2">
        <v>2580.0</v>
      </c>
      <c r="B2581" s="2">
        <v>2015.0</v>
      </c>
      <c r="C2581" s="2">
        <v>11.0</v>
      </c>
      <c r="D2581" s="2">
        <v>5.0</v>
      </c>
      <c r="E2581" s="2">
        <v>3.0</v>
      </c>
      <c r="F2581" s="2" t="s">
        <v>16</v>
      </c>
      <c r="G2581" s="2" t="s">
        <v>39</v>
      </c>
      <c r="H2581" s="2">
        <v>2.07</v>
      </c>
      <c r="I2581" s="2">
        <v>2.13</v>
      </c>
      <c r="J2581" s="2">
        <v>4.2</v>
      </c>
    </row>
    <row r="2582" ht="15.75" customHeight="1">
      <c r="A2582" s="2">
        <v>2581.0</v>
      </c>
      <c r="B2582" s="2">
        <v>2015.0</v>
      </c>
      <c r="C2582" s="2">
        <v>11.0</v>
      </c>
      <c r="D2582" s="2">
        <v>5.0</v>
      </c>
      <c r="E2582" s="2">
        <v>4.0</v>
      </c>
      <c r="F2582" s="2" t="s">
        <v>16</v>
      </c>
      <c r="G2582" s="2" t="s">
        <v>45</v>
      </c>
      <c r="H2582" s="2">
        <v>5.33</v>
      </c>
      <c r="I2582" s="2">
        <v>8.5</v>
      </c>
      <c r="J2582" s="2">
        <v>13.83</v>
      </c>
    </row>
    <row r="2583" ht="15.75" customHeight="1">
      <c r="A2583" s="2">
        <v>2582.0</v>
      </c>
      <c r="B2583" s="2">
        <v>2015.0</v>
      </c>
      <c r="C2583" s="2">
        <v>11.0</v>
      </c>
      <c r="D2583" s="2">
        <v>5.0</v>
      </c>
      <c r="E2583" s="2">
        <v>4.0</v>
      </c>
      <c r="F2583" s="2" t="s">
        <v>16</v>
      </c>
      <c r="G2583" s="2" t="s">
        <v>50</v>
      </c>
      <c r="H2583" s="2">
        <v>1.23</v>
      </c>
      <c r="I2583" s="2">
        <v>6.5</v>
      </c>
      <c r="J2583" s="2">
        <v>7.73</v>
      </c>
    </row>
    <row r="2584" ht="15.75" customHeight="1">
      <c r="A2584" s="2">
        <v>2583.0</v>
      </c>
      <c r="B2584" s="2">
        <v>2015.0</v>
      </c>
      <c r="C2584" s="2">
        <v>11.0</v>
      </c>
      <c r="D2584" s="2">
        <v>6.0</v>
      </c>
      <c r="E2584" s="2">
        <v>1.0</v>
      </c>
      <c r="F2584" s="2" t="s">
        <v>16</v>
      </c>
      <c r="G2584" s="2" t="s">
        <v>30</v>
      </c>
      <c r="H2584" s="2">
        <v>8.0</v>
      </c>
      <c r="I2584" s="2">
        <v>3.67</v>
      </c>
      <c r="J2584" s="2">
        <v>11.67</v>
      </c>
    </row>
    <row r="2585" ht="15.75" customHeight="1">
      <c r="A2585" s="2">
        <v>2584.0</v>
      </c>
      <c r="B2585" s="2">
        <v>2015.0</v>
      </c>
      <c r="C2585" s="2">
        <v>11.0</v>
      </c>
      <c r="D2585" s="2">
        <v>6.0</v>
      </c>
      <c r="E2585" s="2">
        <v>1.0</v>
      </c>
      <c r="F2585" s="2" t="s">
        <v>16</v>
      </c>
      <c r="G2585" s="2" t="s">
        <v>98</v>
      </c>
      <c r="H2585" s="2">
        <v>4.67</v>
      </c>
      <c r="I2585" s="2">
        <v>0.0</v>
      </c>
      <c r="J2585" s="2">
        <v>4.67</v>
      </c>
      <c r="K2585" s="2" t="s">
        <v>48</v>
      </c>
      <c r="L2585" s="2" t="s">
        <v>49</v>
      </c>
    </row>
    <row r="2586" ht="15.75" customHeight="1">
      <c r="A2586" s="2">
        <v>2585.0</v>
      </c>
      <c r="B2586" s="2">
        <v>2015.0</v>
      </c>
      <c r="C2586" s="2">
        <v>11.0</v>
      </c>
      <c r="D2586" s="2">
        <v>6.0</v>
      </c>
      <c r="E2586" s="2">
        <v>2.0</v>
      </c>
      <c r="F2586" s="2" t="s">
        <v>16</v>
      </c>
      <c r="G2586" s="2" t="s">
        <v>41</v>
      </c>
      <c r="H2586" s="2">
        <v>3.5</v>
      </c>
      <c r="I2586" s="2">
        <v>6.0</v>
      </c>
      <c r="J2586" s="2">
        <v>9.5</v>
      </c>
    </row>
    <row r="2587" ht="15.75" customHeight="1">
      <c r="A2587" s="2">
        <v>2586.0</v>
      </c>
      <c r="B2587" s="2">
        <v>2015.0</v>
      </c>
      <c r="C2587" s="2">
        <v>11.0</v>
      </c>
      <c r="D2587" s="2">
        <v>6.0</v>
      </c>
      <c r="E2587" s="2">
        <v>2.0</v>
      </c>
      <c r="F2587" s="2" t="s">
        <v>16</v>
      </c>
      <c r="G2587" s="2" t="s">
        <v>37</v>
      </c>
      <c r="H2587" s="2">
        <v>3.17</v>
      </c>
      <c r="I2587" s="2">
        <v>3.0</v>
      </c>
      <c r="J2587" s="2">
        <v>6.17</v>
      </c>
    </row>
    <row r="2588" ht="15.75" customHeight="1">
      <c r="A2588" s="2">
        <v>2587.0</v>
      </c>
      <c r="B2588" s="2">
        <v>2015.0</v>
      </c>
      <c r="C2588" s="2">
        <v>11.0</v>
      </c>
      <c r="D2588" s="2">
        <v>6.0</v>
      </c>
      <c r="E2588" s="2">
        <v>3.0</v>
      </c>
      <c r="F2588" s="2" t="s">
        <v>16</v>
      </c>
      <c r="G2588" s="2" t="s">
        <v>72</v>
      </c>
      <c r="H2588" s="2">
        <v>6.83</v>
      </c>
      <c r="I2588" s="2">
        <v>1.2</v>
      </c>
      <c r="J2588" s="2">
        <v>8.03</v>
      </c>
    </row>
    <row r="2589" ht="15.75" customHeight="1">
      <c r="A2589" s="2">
        <v>2588.0</v>
      </c>
      <c r="B2589" s="2">
        <v>2015.0</v>
      </c>
      <c r="C2589" s="2">
        <v>11.0</v>
      </c>
      <c r="D2589" s="2">
        <v>6.0</v>
      </c>
      <c r="E2589" s="2">
        <v>3.0</v>
      </c>
      <c r="F2589" s="2" t="s">
        <v>16</v>
      </c>
      <c r="G2589" s="2" t="s">
        <v>29</v>
      </c>
      <c r="H2589" s="2">
        <v>1.2</v>
      </c>
      <c r="I2589" s="2">
        <v>3.33</v>
      </c>
      <c r="J2589" s="2">
        <v>4.53</v>
      </c>
    </row>
    <row r="2590" ht="15.75" customHeight="1">
      <c r="A2590" s="2">
        <v>2589.0</v>
      </c>
      <c r="B2590" s="2">
        <v>2015.0</v>
      </c>
      <c r="C2590" s="2">
        <v>11.0</v>
      </c>
      <c r="D2590" s="2">
        <v>6.0</v>
      </c>
      <c r="E2590" s="2">
        <v>4.0</v>
      </c>
      <c r="F2590" s="2" t="s">
        <v>16</v>
      </c>
      <c r="G2590" s="2" t="s">
        <v>42</v>
      </c>
      <c r="H2590" s="2">
        <v>2.0</v>
      </c>
      <c r="I2590" s="2">
        <v>3.5</v>
      </c>
      <c r="J2590" s="2">
        <v>5.5</v>
      </c>
    </row>
    <row r="2591" ht="15.75" customHeight="1">
      <c r="A2591" s="2">
        <v>2590.0</v>
      </c>
      <c r="B2591" s="2">
        <v>2015.0</v>
      </c>
      <c r="C2591" s="2">
        <v>11.0</v>
      </c>
      <c r="D2591" s="2">
        <v>6.0</v>
      </c>
      <c r="E2591" s="2">
        <v>4.0</v>
      </c>
      <c r="F2591" s="2" t="s">
        <v>16</v>
      </c>
      <c r="G2591" s="2" t="s">
        <v>45</v>
      </c>
      <c r="H2591" s="2">
        <v>3.0</v>
      </c>
      <c r="I2591" s="2">
        <v>1.43</v>
      </c>
      <c r="J2591" s="2">
        <v>4.43</v>
      </c>
    </row>
    <row r="2592" ht="15.75" customHeight="1">
      <c r="A2592" s="2">
        <v>2591.0</v>
      </c>
      <c r="B2592" s="2">
        <v>2015.0</v>
      </c>
      <c r="C2592" s="2">
        <v>11.0</v>
      </c>
      <c r="D2592" s="2">
        <v>7.0</v>
      </c>
      <c r="E2592" s="2">
        <v>1.0</v>
      </c>
      <c r="F2592" s="2" t="s">
        <v>16</v>
      </c>
      <c r="G2592" s="2" t="s">
        <v>30</v>
      </c>
      <c r="H2592" s="2">
        <v>4.83</v>
      </c>
      <c r="I2592" s="2">
        <v>6.5</v>
      </c>
      <c r="J2592" s="2">
        <v>11.33</v>
      </c>
    </row>
    <row r="2593" ht="15.75" customHeight="1">
      <c r="A2593" s="2">
        <v>2592.0</v>
      </c>
      <c r="B2593" s="2">
        <v>2015.0</v>
      </c>
      <c r="C2593" s="2">
        <v>11.0</v>
      </c>
      <c r="D2593" s="2">
        <v>7.0</v>
      </c>
      <c r="E2593" s="2">
        <v>1.0</v>
      </c>
      <c r="F2593" s="2" t="s">
        <v>16</v>
      </c>
      <c r="G2593" s="2" t="s">
        <v>41</v>
      </c>
      <c r="H2593" s="2">
        <v>7.33</v>
      </c>
      <c r="I2593" s="2">
        <v>3.03</v>
      </c>
      <c r="J2593" s="2">
        <v>10.36</v>
      </c>
    </row>
    <row r="2594" ht="15.75" customHeight="1">
      <c r="A2594" s="2">
        <v>2593.0</v>
      </c>
      <c r="B2594" s="2">
        <v>2015.0</v>
      </c>
      <c r="C2594" s="2">
        <v>11.0</v>
      </c>
      <c r="D2594" s="2">
        <v>7.0</v>
      </c>
      <c r="E2594" s="2">
        <v>2.0</v>
      </c>
      <c r="F2594" s="2" t="s">
        <v>16</v>
      </c>
      <c r="G2594" s="2" t="s">
        <v>42</v>
      </c>
      <c r="H2594" s="2">
        <v>4.0</v>
      </c>
      <c r="I2594" s="2">
        <v>2.83</v>
      </c>
      <c r="J2594" s="2">
        <v>6.83</v>
      </c>
    </row>
    <row r="2595" ht="15.75" customHeight="1">
      <c r="A2595" s="2">
        <v>2594.0</v>
      </c>
      <c r="B2595" s="2">
        <v>2015.0</v>
      </c>
      <c r="C2595" s="2">
        <v>11.0</v>
      </c>
      <c r="D2595" s="2">
        <v>7.0</v>
      </c>
      <c r="E2595" s="2">
        <v>2.0</v>
      </c>
      <c r="F2595" s="2" t="s">
        <v>16</v>
      </c>
      <c r="G2595" s="2" t="s">
        <v>72</v>
      </c>
      <c r="H2595" s="2">
        <v>3.83</v>
      </c>
      <c r="I2595" s="2">
        <v>0.0</v>
      </c>
      <c r="J2595" s="2">
        <v>3.83</v>
      </c>
      <c r="K2595" s="2" t="s">
        <v>48</v>
      </c>
      <c r="L2595" s="2" t="s">
        <v>49</v>
      </c>
    </row>
    <row r="2596" ht="15.75" customHeight="1">
      <c r="A2596" s="2">
        <v>2595.0</v>
      </c>
      <c r="B2596" s="2">
        <v>2015.0</v>
      </c>
      <c r="C2596" s="2">
        <v>11.0</v>
      </c>
      <c r="D2596" s="2">
        <v>8.0</v>
      </c>
      <c r="E2596" s="2">
        <v>1.0</v>
      </c>
      <c r="F2596" s="2" t="s">
        <v>16</v>
      </c>
      <c r="G2596" s="2" t="s">
        <v>42</v>
      </c>
      <c r="H2596" s="2">
        <v>7.67</v>
      </c>
      <c r="I2596" s="2">
        <v>6.4</v>
      </c>
      <c r="J2596" s="2">
        <v>14.07</v>
      </c>
    </row>
    <row r="2597" ht="15.75" customHeight="1">
      <c r="A2597" s="2">
        <v>2596.0</v>
      </c>
      <c r="B2597" s="2">
        <v>2015.0</v>
      </c>
      <c r="C2597" s="2">
        <v>11.0</v>
      </c>
      <c r="D2597" s="2">
        <v>8.0</v>
      </c>
      <c r="E2597" s="2">
        <v>1.0</v>
      </c>
      <c r="F2597" s="2" t="s">
        <v>16</v>
      </c>
      <c r="G2597" s="2" t="s">
        <v>30</v>
      </c>
      <c r="H2597" s="2">
        <v>4.0</v>
      </c>
      <c r="I2597" s="2">
        <v>4.5</v>
      </c>
      <c r="J2597" s="2">
        <v>8.5</v>
      </c>
    </row>
    <row r="2598" ht="15.75" customHeight="1">
      <c r="A2598" s="2">
        <f t="shared" ref="A2598:A3535" si="46">A2597+1</f>
        <v>2597</v>
      </c>
      <c r="B2598" s="2">
        <v>2014.0</v>
      </c>
      <c r="C2598" s="2">
        <v>1.0</v>
      </c>
      <c r="D2598" s="2">
        <v>3.0</v>
      </c>
      <c r="E2598" s="2">
        <v>1.0</v>
      </c>
      <c r="F2598" s="2" t="s">
        <v>16</v>
      </c>
      <c r="G2598" s="11" t="s">
        <v>62</v>
      </c>
      <c r="H2598" s="2">
        <v>7.0</v>
      </c>
      <c r="I2598" s="2">
        <v>5.93</v>
      </c>
      <c r="J2598" s="2">
        <f t="shared" ref="J2598:J3535" si="47">H2598+I2598</f>
        <v>12.93</v>
      </c>
    </row>
    <row r="2599" ht="15.75" customHeight="1">
      <c r="A2599" s="2">
        <f t="shared" si="46"/>
        <v>2598</v>
      </c>
      <c r="B2599" s="2">
        <v>2014.0</v>
      </c>
      <c r="C2599" s="2">
        <v>1.0</v>
      </c>
      <c r="D2599" s="2">
        <v>3.0</v>
      </c>
      <c r="E2599" s="2">
        <v>1.0</v>
      </c>
      <c r="F2599" s="2" t="s">
        <v>16</v>
      </c>
      <c r="G2599" s="2" t="s">
        <v>122</v>
      </c>
      <c r="H2599" s="2">
        <v>5.33</v>
      </c>
      <c r="I2599" s="2">
        <v>4.6</v>
      </c>
      <c r="J2599" s="2">
        <f t="shared" si="47"/>
        <v>9.93</v>
      </c>
    </row>
    <row r="2600" ht="15.75" customHeight="1">
      <c r="A2600" s="2">
        <f t="shared" si="46"/>
        <v>2599</v>
      </c>
      <c r="B2600" s="2">
        <v>2014.0</v>
      </c>
      <c r="C2600" s="2">
        <v>1.0</v>
      </c>
      <c r="D2600" s="2">
        <v>3.0</v>
      </c>
      <c r="E2600" s="2">
        <v>2.0</v>
      </c>
      <c r="F2600" s="2" t="s">
        <v>16</v>
      </c>
      <c r="G2600" s="2" t="s">
        <v>27</v>
      </c>
      <c r="H2600" s="2">
        <v>5.1</v>
      </c>
      <c r="I2600" s="2">
        <v>5.0</v>
      </c>
      <c r="J2600" s="2">
        <f t="shared" si="47"/>
        <v>10.1</v>
      </c>
    </row>
    <row r="2601" ht="15.75" customHeight="1">
      <c r="A2601" s="2">
        <f t="shared" si="46"/>
        <v>2600</v>
      </c>
      <c r="B2601" s="2">
        <v>2014.0</v>
      </c>
      <c r="C2601" s="2">
        <v>1.0</v>
      </c>
      <c r="D2601" s="2">
        <v>3.0</v>
      </c>
      <c r="E2601" s="2">
        <v>2.0</v>
      </c>
      <c r="F2601" s="2" t="s">
        <v>16</v>
      </c>
      <c r="G2601" s="3" t="s">
        <v>123</v>
      </c>
      <c r="H2601" s="2">
        <v>7.0</v>
      </c>
      <c r="I2601" s="2">
        <v>3.93</v>
      </c>
      <c r="J2601" s="2">
        <f t="shared" si="47"/>
        <v>10.93</v>
      </c>
    </row>
    <row r="2602" ht="15.75" customHeight="1">
      <c r="A2602" s="2">
        <f t="shared" si="46"/>
        <v>2601</v>
      </c>
      <c r="B2602" s="2">
        <v>2014.0</v>
      </c>
      <c r="C2602" s="2">
        <v>1.0</v>
      </c>
      <c r="D2602" s="2">
        <v>3.0</v>
      </c>
      <c r="E2602" s="2">
        <v>3.0</v>
      </c>
      <c r="F2602" s="2" t="s">
        <v>16</v>
      </c>
      <c r="G2602" s="2" t="s">
        <v>31</v>
      </c>
      <c r="H2602" s="2">
        <v>7.433</v>
      </c>
      <c r="I2602" s="2">
        <v>6.33</v>
      </c>
      <c r="J2602" s="2">
        <f t="shared" si="47"/>
        <v>13.763</v>
      </c>
    </row>
    <row r="2603" ht="15.75" customHeight="1">
      <c r="A2603" s="2">
        <f t="shared" si="46"/>
        <v>2602</v>
      </c>
      <c r="B2603" s="2">
        <v>2014.0</v>
      </c>
      <c r="C2603" s="2">
        <v>1.0</v>
      </c>
      <c r="D2603" s="2">
        <v>3.0</v>
      </c>
      <c r="E2603" s="2">
        <v>3.0</v>
      </c>
      <c r="F2603" s="2" t="s">
        <v>16</v>
      </c>
      <c r="G2603" s="3" t="s">
        <v>124</v>
      </c>
      <c r="H2603" s="2">
        <v>8.33</v>
      </c>
      <c r="I2603" s="2">
        <v>6.83</v>
      </c>
      <c r="J2603" s="2">
        <f t="shared" si="47"/>
        <v>15.16</v>
      </c>
    </row>
    <row r="2604" ht="15.75" customHeight="1">
      <c r="A2604" s="2">
        <f t="shared" si="46"/>
        <v>2603</v>
      </c>
      <c r="B2604" s="2">
        <v>2014.0</v>
      </c>
      <c r="C2604" s="2">
        <v>1.0</v>
      </c>
      <c r="D2604" s="2">
        <v>3.0</v>
      </c>
      <c r="E2604" s="2">
        <v>4.0</v>
      </c>
      <c r="F2604" s="2" t="s">
        <v>16</v>
      </c>
      <c r="G2604" s="3" t="s">
        <v>125</v>
      </c>
      <c r="H2604" s="2">
        <v>5.67</v>
      </c>
      <c r="I2604" s="2">
        <v>4.53</v>
      </c>
      <c r="J2604" s="2">
        <f t="shared" si="47"/>
        <v>10.2</v>
      </c>
    </row>
    <row r="2605" ht="15.75" customHeight="1">
      <c r="A2605" s="2">
        <f t="shared" si="46"/>
        <v>2604</v>
      </c>
      <c r="B2605" s="2">
        <v>2014.0</v>
      </c>
      <c r="C2605" s="2">
        <v>1.0</v>
      </c>
      <c r="D2605" s="2">
        <v>3.0</v>
      </c>
      <c r="E2605" s="2">
        <v>4.0</v>
      </c>
      <c r="F2605" s="2" t="s">
        <v>16</v>
      </c>
      <c r="G2605" s="2" t="s">
        <v>29</v>
      </c>
      <c r="H2605" s="2">
        <v>5.13</v>
      </c>
      <c r="I2605" s="2">
        <v>4.83</v>
      </c>
      <c r="J2605" s="2">
        <f t="shared" si="47"/>
        <v>9.96</v>
      </c>
    </row>
    <row r="2606" ht="15.75" customHeight="1">
      <c r="A2606" s="2">
        <f t="shared" si="46"/>
        <v>2605</v>
      </c>
      <c r="B2606" s="2">
        <v>2014.0</v>
      </c>
      <c r="C2606" s="2">
        <v>1.0</v>
      </c>
      <c r="D2606" s="2">
        <v>3.0</v>
      </c>
      <c r="E2606" s="2">
        <v>5.0</v>
      </c>
      <c r="F2606" s="2" t="s">
        <v>16</v>
      </c>
      <c r="G2606" s="3" t="s">
        <v>30</v>
      </c>
      <c r="H2606" s="2">
        <v>7.83</v>
      </c>
      <c r="I2606" s="2">
        <v>5.33</v>
      </c>
      <c r="J2606" s="2">
        <f t="shared" si="47"/>
        <v>13.16</v>
      </c>
    </row>
    <row r="2607" ht="15.75" customHeight="1">
      <c r="A2607" s="2">
        <f t="shared" si="46"/>
        <v>2606</v>
      </c>
      <c r="B2607" s="2">
        <v>2014.0</v>
      </c>
      <c r="C2607" s="2">
        <v>1.0</v>
      </c>
      <c r="D2607" s="2">
        <v>3.0</v>
      </c>
      <c r="E2607" s="2">
        <v>5.0</v>
      </c>
      <c r="F2607" s="2" t="s">
        <v>16</v>
      </c>
      <c r="G2607" s="2" t="s">
        <v>47</v>
      </c>
      <c r="H2607" s="2">
        <v>2.6</v>
      </c>
      <c r="I2607" s="2">
        <v>2.17</v>
      </c>
      <c r="J2607" s="2">
        <f t="shared" si="47"/>
        <v>4.77</v>
      </c>
    </row>
    <row r="2608" ht="15.75" customHeight="1">
      <c r="A2608" s="2">
        <f t="shared" si="46"/>
        <v>2607</v>
      </c>
      <c r="B2608" s="2">
        <v>2014.0</v>
      </c>
      <c r="C2608" s="2">
        <v>1.0</v>
      </c>
      <c r="D2608" s="2">
        <v>3.0</v>
      </c>
      <c r="E2608" s="2">
        <v>6.0</v>
      </c>
      <c r="F2608" s="2" t="s">
        <v>16</v>
      </c>
      <c r="G2608" s="3" t="s">
        <v>41</v>
      </c>
      <c r="H2608" s="2">
        <v>8.5</v>
      </c>
      <c r="I2608" s="2">
        <v>7.33</v>
      </c>
      <c r="J2608" s="2">
        <f t="shared" si="47"/>
        <v>15.83</v>
      </c>
    </row>
    <row r="2609" ht="15.75" customHeight="1">
      <c r="A2609" s="2">
        <f t="shared" si="46"/>
        <v>2608</v>
      </c>
      <c r="B2609" s="2">
        <v>2014.0</v>
      </c>
      <c r="C2609" s="2">
        <v>1.0</v>
      </c>
      <c r="D2609" s="2">
        <v>3.0</v>
      </c>
      <c r="E2609" s="2">
        <v>6.0</v>
      </c>
      <c r="F2609" s="2" t="s">
        <v>16</v>
      </c>
      <c r="G2609" s="2" t="s">
        <v>100</v>
      </c>
      <c r="H2609" s="2">
        <v>7.33</v>
      </c>
      <c r="I2609" s="2">
        <v>6.13</v>
      </c>
      <c r="J2609" s="2">
        <f t="shared" si="47"/>
        <v>13.46</v>
      </c>
    </row>
    <row r="2610" ht="15.75" customHeight="1">
      <c r="A2610" s="2">
        <f t="shared" si="46"/>
        <v>2609</v>
      </c>
      <c r="B2610" s="2">
        <v>2014.0</v>
      </c>
      <c r="C2610" s="2">
        <v>1.0</v>
      </c>
      <c r="D2610" s="2">
        <v>3.0</v>
      </c>
      <c r="E2610" s="2">
        <v>7.0</v>
      </c>
      <c r="F2610" s="2" t="s">
        <v>16</v>
      </c>
      <c r="G2610" s="3" t="s">
        <v>37</v>
      </c>
      <c r="H2610" s="2">
        <v>9.07</v>
      </c>
      <c r="I2610" s="2">
        <v>7.5</v>
      </c>
      <c r="J2610" s="2">
        <f t="shared" si="47"/>
        <v>16.57</v>
      </c>
    </row>
    <row r="2611" ht="15.75" customHeight="1">
      <c r="A2611" s="2">
        <f t="shared" si="46"/>
        <v>2610</v>
      </c>
      <c r="B2611" s="2">
        <v>2014.0</v>
      </c>
      <c r="C2611" s="2">
        <v>1.0</v>
      </c>
      <c r="D2611" s="2">
        <v>3.0</v>
      </c>
      <c r="E2611" s="2">
        <v>7.0</v>
      </c>
      <c r="F2611" s="2" t="s">
        <v>16</v>
      </c>
      <c r="G2611" s="2" t="s">
        <v>120</v>
      </c>
      <c r="H2611" s="2">
        <v>5.5</v>
      </c>
      <c r="I2611" s="2">
        <v>3.17</v>
      </c>
      <c r="J2611" s="2">
        <f t="shared" si="47"/>
        <v>8.67</v>
      </c>
    </row>
    <row r="2612" ht="15.75" customHeight="1">
      <c r="A2612" s="2">
        <f t="shared" si="46"/>
        <v>2611</v>
      </c>
      <c r="B2612" s="2">
        <v>2014.0</v>
      </c>
      <c r="C2612" s="2">
        <v>1.0</v>
      </c>
      <c r="D2612" s="2">
        <v>3.0</v>
      </c>
      <c r="E2612" s="2">
        <v>8.0</v>
      </c>
      <c r="F2612" s="2" t="s">
        <v>16</v>
      </c>
      <c r="G2612" s="3" t="s">
        <v>42</v>
      </c>
      <c r="H2612" s="2">
        <v>8.33</v>
      </c>
      <c r="I2612" s="2">
        <v>5.67</v>
      </c>
      <c r="J2612" s="2">
        <f t="shared" si="47"/>
        <v>14</v>
      </c>
    </row>
    <row r="2613" ht="15.75" customHeight="1">
      <c r="A2613" s="2">
        <f t="shared" si="46"/>
        <v>2612</v>
      </c>
      <c r="B2613" s="2">
        <v>2014.0</v>
      </c>
      <c r="C2613" s="2">
        <v>1.0</v>
      </c>
      <c r="D2613" s="2">
        <v>3.0</v>
      </c>
      <c r="E2613" s="2">
        <v>8.0</v>
      </c>
      <c r="F2613" s="2" t="s">
        <v>16</v>
      </c>
      <c r="G2613" s="2" t="s">
        <v>50</v>
      </c>
      <c r="H2613" s="2">
        <v>0.0</v>
      </c>
      <c r="I2613" s="2">
        <v>5.33</v>
      </c>
      <c r="J2613" s="2">
        <f t="shared" si="47"/>
        <v>5.33</v>
      </c>
    </row>
    <row r="2614" ht="15.75" customHeight="1">
      <c r="A2614" s="2">
        <f t="shared" si="46"/>
        <v>2613</v>
      </c>
      <c r="B2614" s="2">
        <v>2014.0</v>
      </c>
      <c r="C2614" s="2">
        <v>1.0</v>
      </c>
      <c r="D2614" s="2">
        <v>3.0</v>
      </c>
      <c r="E2614" s="2">
        <v>9.0</v>
      </c>
      <c r="F2614" s="2" t="s">
        <v>16</v>
      </c>
      <c r="G2614" s="3" t="s">
        <v>45</v>
      </c>
      <c r="H2614" s="2">
        <v>6.5</v>
      </c>
      <c r="I2614" s="2">
        <v>5.97</v>
      </c>
      <c r="J2614" s="2">
        <f t="shared" si="47"/>
        <v>12.47</v>
      </c>
    </row>
    <row r="2615" ht="15.75" customHeight="1">
      <c r="A2615" s="2">
        <f t="shared" si="46"/>
        <v>2614</v>
      </c>
      <c r="B2615" s="2">
        <v>2014.0</v>
      </c>
      <c r="C2615" s="2">
        <v>1.0</v>
      </c>
      <c r="D2615" s="2">
        <v>3.0</v>
      </c>
      <c r="E2615" s="2">
        <v>9.0</v>
      </c>
      <c r="F2615" s="2" t="s">
        <v>16</v>
      </c>
      <c r="G2615" s="2" t="s">
        <v>32</v>
      </c>
      <c r="H2615" s="2">
        <v>5.83</v>
      </c>
      <c r="I2615" s="2">
        <v>5.5</v>
      </c>
      <c r="J2615" s="2">
        <f t="shared" si="47"/>
        <v>11.33</v>
      </c>
    </row>
    <row r="2616" ht="15.75" customHeight="1">
      <c r="A2616" s="2">
        <f t="shared" si="46"/>
        <v>2615</v>
      </c>
      <c r="B2616" s="2">
        <v>2014.0</v>
      </c>
      <c r="C2616" s="2">
        <v>1.0</v>
      </c>
      <c r="D2616" s="2">
        <v>3.0</v>
      </c>
      <c r="E2616" s="2">
        <v>10.0</v>
      </c>
      <c r="F2616" s="2" t="s">
        <v>16</v>
      </c>
      <c r="G2616" s="3" t="s">
        <v>56</v>
      </c>
      <c r="H2616" s="2">
        <v>9.0</v>
      </c>
      <c r="I2616" s="2">
        <v>6.17</v>
      </c>
      <c r="J2616" s="2">
        <f t="shared" si="47"/>
        <v>15.17</v>
      </c>
    </row>
    <row r="2617" ht="15.75" customHeight="1">
      <c r="A2617" s="2">
        <f t="shared" si="46"/>
        <v>2616</v>
      </c>
      <c r="B2617" s="2">
        <v>2014.0</v>
      </c>
      <c r="C2617" s="2">
        <v>1.0</v>
      </c>
      <c r="D2617" s="2">
        <v>3.0</v>
      </c>
      <c r="E2617" s="2">
        <v>10.0</v>
      </c>
      <c r="F2617" s="2" t="s">
        <v>16</v>
      </c>
      <c r="G2617" s="2" t="s">
        <v>35</v>
      </c>
      <c r="H2617" s="2">
        <v>7.03</v>
      </c>
      <c r="I2617" s="2">
        <v>5.57</v>
      </c>
      <c r="J2617" s="2">
        <f t="shared" si="47"/>
        <v>12.6</v>
      </c>
    </row>
    <row r="2618" ht="15.75" customHeight="1">
      <c r="A2618" s="2">
        <f t="shared" si="46"/>
        <v>2617</v>
      </c>
      <c r="B2618" s="2">
        <v>2014.0</v>
      </c>
      <c r="C2618" s="2">
        <v>1.0</v>
      </c>
      <c r="D2618" s="2">
        <v>3.0</v>
      </c>
      <c r="E2618" s="2">
        <v>11.0</v>
      </c>
      <c r="F2618" s="2" t="s">
        <v>16</v>
      </c>
      <c r="G2618" s="2" t="s">
        <v>57</v>
      </c>
      <c r="H2618" s="2">
        <v>9.73</v>
      </c>
      <c r="I2618" s="2">
        <v>6.17</v>
      </c>
      <c r="J2618" s="2">
        <f t="shared" si="47"/>
        <v>15.9</v>
      </c>
    </row>
    <row r="2619" ht="15.75" customHeight="1">
      <c r="A2619" s="2">
        <f t="shared" si="46"/>
        <v>2618</v>
      </c>
      <c r="B2619" s="2">
        <v>2014.0</v>
      </c>
      <c r="C2619" s="2">
        <v>1.0</v>
      </c>
      <c r="D2619" s="2">
        <v>3.0</v>
      </c>
      <c r="E2619" s="2">
        <v>11.0</v>
      </c>
      <c r="F2619" s="2" t="s">
        <v>16</v>
      </c>
      <c r="G2619" s="3" t="s">
        <v>55</v>
      </c>
      <c r="H2619" s="2">
        <v>8.87</v>
      </c>
      <c r="I2619" s="2">
        <v>7.33</v>
      </c>
      <c r="J2619" s="2">
        <f t="shared" si="47"/>
        <v>16.2</v>
      </c>
    </row>
    <row r="2620" ht="15.75" customHeight="1">
      <c r="A2620" s="2">
        <f t="shared" si="46"/>
        <v>2619</v>
      </c>
      <c r="B2620" s="2">
        <v>2014.0</v>
      </c>
      <c r="C2620" s="2">
        <v>1.0</v>
      </c>
      <c r="D2620" s="2">
        <v>3.0</v>
      </c>
      <c r="E2620" s="2">
        <v>12.0</v>
      </c>
      <c r="F2620" s="2" t="s">
        <v>16</v>
      </c>
      <c r="G2620" s="3" t="s">
        <v>39</v>
      </c>
      <c r="H2620" s="2">
        <v>7.33</v>
      </c>
      <c r="I2620" s="2">
        <v>6.33</v>
      </c>
      <c r="J2620" s="2">
        <f t="shared" si="47"/>
        <v>13.66</v>
      </c>
    </row>
    <row r="2621" ht="15.75" customHeight="1">
      <c r="A2621" s="2">
        <f t="shared" si="46"/>
        <v>2620</v>
      </c>
      <c r="B2621" s="2">
        <v>2014.0</v>
      </c>
      <c r="C2621" s="2">
        <v>1.0</v>
      </c>
      <c r="D2621" s="2">
        <v>3.0</v>
      </c>
      <c r="E2621" s="2">
        <v>12.0</v>
      </c>
      <c r="F2621" s="2" t="s">
        <v>16</v>
      </c>
      <c r="G2621" s="2" t="s">
        <v>126</v>
      </c>
      <c r="H2621" s="2">
        <v>6.67</v>
      </c>
      <c r="I2621" s="2">
        <v>6.57</v>
      </c>
      <c r="J2621" s="2">
        <f t="shared" si="47"/>
        <v>13.24</v>
      </c>
    </row>
    <row r="2622" ht="15.75" customHeight="1">
      <c r="A2622" s="2">
        <f t="shared" si="46"/>
        <v>2621</v>
      </c>
      <c r="B2622" s="2">
        <v>2014.0</v>
      </c>
      <c r="C2622" s="2">
        <v>1.0</v>
      </c>
      <c r="D2622" s="2">
        <v>4.0</v>
      </c>
      <c r="E2622" s="2">
        <v>1.0</v>
      </c>
      <c r="F2622" s="2" t="s">
        <v>16</v>
      </c>
      <c r="G2622" s="3" t="s">
        <v>62</v>
      </c>
      <c r="H2622" s="2">
        <v>7.7</v>
      </c>
      <c r="I2622" s="2">
        <v>6.83</v>
      </c>
      <c r="J2622" s="2">
        <f t="shared" si="47"/>
        <v>14.53</v>
      </c>
    </row>
    <row r="2623" ht="15.75" customHeight="1">
      <c r="A2623" s="2">
        <f t="shared" si="46"/>
        <v>2622</v>
      </c>
      <c r="B2623" s="2">
        <v>2014.0</v>
      </c>
      <c r="C2623" s="2">
        <v>1.0</v>
      </c>
      <c r="D2623" s="2">
        <v>4.0</v>
      </c>
      <c r="E2623" s="2">
        <v>1.0</v>
      </c>
      <c r="F2623" s="2" t="s">
        <v>16</v>
      </c>
      <c r="G2623" s="2" t="s">
        <v>123</v>
      </c>
      <c r="H2623" s="2">
        <v>7.57</v>
      </c>
      <c r="I2623" s="2">
        <v>6.53</v>
      </c>
      <c r="J2623" s="2">
        <f t="shared" si="47"/>
        <v>14.1</v>
      </c>
    </row>
    <row r="2624" ht="15.75" customHeight="1">
      <c r="A2624" s="2">
        <f t="shared" si="46"/>
        <v>2623</v>
      </c>
      <c r="B2624" s="2">
        <v>2014.0</v>
      </c>
      <c r="C2624" s="2">
        <v>1.0</v>
      </c>
      <c r="D2624" s="2">
        <v>4.0</v>
      </c>
      <c r="E2624" s="2">
        <v>1.0</v>
      </c>
      <c r="F2624" s="2" t="s">
        <v>16</v>
      </c>
      <c r="G2624" s="2" t="s">
        <v>124</v>
      </c>
      <c r="H2624" s="2">
        <v>7.43</v>
      </c>
      <c r="I2624" s="2">
        <v>5.57</v>
      </c>
      <c r="J2624" s="2">
        <f t="shared" si="47"/>
        <v>13</v>
      </c>
    </row>
    <row r="2625" ht="15.75" customHeight="1">
      <c r="A2625" s="2">
        <f t="shared" si="46"/>
        <v>2624</v>
      </c>
      <c r="B2625" s="2">
        <v>2014.0</v>
      </c>
      <c r="C2625" s="2">
        <v>1.0</v>
      </c>
      <c r="D2625" s="2">
        <v>4.0</v>
      </c>
      <c r="E2625" s="2">
        <v>2.0</v>
      </c>
      <c r="F2625" s="2" t="s">
        <v>16</v>
      </c>
      <c r="G2625" s="2" t="s">
        <v>125</v>
      </c>
      <c r="H2625" s="2">
        <v>4.9</v>
      </c>
      <c r="I2625" s="2">
        <v>4.63</v>
      </c>
      <c r="J2625" s="2">
        <f t="shared" si="47"/>
        <v>9.53</v>
      </c>
    </row>
    <row r="2626" ht="15.75" customHeight="1">
      <c r="A2626" s="2">
        <f t="shared" si="46"/>
        <v>2625</v>
      </c>
      <c r="B2626" s="2">
        <v>2014.0</v>
      </c>
      <c r="C2626" s="2">
        <v>1.0</v>
      </c>
      <c r="D2626" s="2">
        <v>4.0</v>
      </c>
      <c r="E2626" s="2">
        <v>2.0</v>
      </c>
      <c r="F2626" s="2" t="s">
        <v>16</v>
      </c>
      <c r="G2626" s="3" t="s">
        <v>30</v>
      </c>
      <c r="H2626" s="2">
        <v>8.6</v>
      </c>
      <c r="I2626" s="2">
        <v>6.33</v>
      </c>
      <c r="J2626" s="2">
        <f t="shared" si="47"/>
        <v>14.93</v>
      </c>
    </row>
    <row r="2627" ht="15.75" customHeight="1">
      <c r="A2627" s="2">
        <f t="shared" si="46"/>
        <v>2626</v>
      </c>
      <c r="B2627" s="2">
        <v>2014.0</v>
      </c>
      <c r="C2627" s="2">
        <v>1.0</v>
      </c>
      <c r="D2627" s="2">
        <v>4.0</v>
      </c>
      <c r="E2627" s="2">
        <v>2.0</v>
      </c>
      <c r="F2627" s="2" t="s">
        <v>16</v>
      </c>
      <c r="G2627" s="2" t="s">
        <v>41</v>
      </c>
      <c r="H2627" s="2">
        <v>7.93</v>
      </c>
      <c r="I2627" s="2">
        <v>6.77</v>
      </c>
      <c r="J2627" s="2">
        <f t="shared" si="47"/>
        <v>14.7</v>
      </c>
    </row>
    <row r="2628" ht="15.75" customHeight="1">
      <c r="A2628" s="2">
        <f t="shared" si="46"/>
        <v>2627</v>
      </c>
      <c r="B2628" s="2">
        <v>2014.0</v>
      </c>
      <c r="C2628" s="2">
        <v>1.0</v>
      </c>
      <c r="D2628" s="2">
        <v>4.0</v>
      </c>
      <c r="E2628" s="2">
        <v>3.0</v>
      </c>
      <c r="F2628" s="2" t="s">
        <v>16</v>
      </c>
      <c r="G2628" s="2" t="s">
        <v>37</v>
      </c>
      <c r="H2628" s="2">
        <v>7.5</v>
      </c>
      <c r="I2628" s="2">
        <v>6.27</v>
      </c>
      <c r="J2628" s="2">
        <f t="shared" si="47"/>
        <v>13.77</v>
      </c>
    </row>
    <row r="2629" ht="15.75" customHeight="1">
      <c r="A2629" s="2">
        <f t="shared" si="46"/>
        <v>2628</v>
      </c>
      <c r="B2629" s="2">
        <v>2014.0</v>
      </c>
      <c r="C2629" s="2">
        <v>1.0</v>
      </c>
      <c r="D2629" s="2">
        <v>4.0</v>
      </c>
      <c r="E2629" s="2">
        <v>3.0</v>
      </c>
      <c r="F2629" s="2" t="s">
        <v>16</v>
      </c>
      <c r="G2629" s="3" t="s">
        <v>42</v>
      </c>
      <c r="H2629" s="2">
        <v>8.27</v>
      </c>
      <c r="I2629" s="2">
        <v>6.6</v>
      </c>
      <c r="J2629" s="2">
        <f t="shared" si="47"/>
        <v>14.87</v>
      </c>
    </row>
    <row r="2630" ht="15.75" customHeight="1">
      <c r="A2630" s="2">
        <f t="shared" si="46"/>
        <v>2629</v>
      </c>
      <c r="B2630" s="2">
        <v>2014.0</v>
      </c>
      <c r="C2630" s="2">
        <v>1.0</v>
      </c>
      <c r="D2630" s="2">
        <v>4.0</v>
      </c>
      <c r="E2630" s="2">
        <v>3.0</v>
      </c>
      <c r="F2630" s="2" t="s">
        <v>16</v>
      </c>
      <c r="G2630" s="2" t="s">
        <v>45</v>
      </c>
      <c r="H2630" s="2">
        <v>6.1</v>
      </c>
      <c r="I2630" s="2">
        <v>4.67</v>
      </c>
      <c r="J2630" s="2">
        <f t="shared" si="47"/>
        <v>10.77</v>
      </c>
    </row>
    <row r="2631" ht="15.75" customHeight="1">
      <c r="A2631" s="2">
        <f t="shared" si="46"/>
        <v>2630</v>
      </c>
      <c r="B2631" s="2">
        <v>2014.0</v>
      </c>
      <c r="C2631" s="2">
        <v>1.0</v>
      </c>
      <c r="D2631" s="2">
        <v>4.0</v>
      </c>
      <c r="E2631" s="2">
        <v>4.0</v>
      </c>
      <c r="F2631" s="2" t="s">
        <v>16</v>
      </c>
      <c r="G2631" s="2" t="s">
        <v>56</v>
      </c>
      <c r="H2631" s="2">
        <v>6.4</v>
      </c>
      <c r="I2631" s="2">
        <v>4.5</v>
      </c>
      <c r="J2631" s="2">
        <f t="shared" si="47"/>
        <v>10.9</v>
      </c>
    </row>
    <row r="2632" ht="15.75" customHeight="1">
      <c r="A2632" s="2">
        <f t="shared" si="46"/>
        <v>2631</v>
      </c>
      <c r="B2632" s="2">
        <v>2014.0</v>
      </c>
      <c r="C2632" s="2">
        <v>1.0</v>
      </c>
      <c r="D2632" s="2">
        <v>4.0</v>
      </c>
      <c r="E2632" s="2">
        <v>4.0</v>
      </c>
      <c r="F2632" s="2" t="s">
        <v>16</v>
      </c>
      <c r="G2632" s="2" t="s">
        <v>55</v>
      </c>
      <c r="H2632" s="2">
        <v>6.67</v>
      </c>
      <c r="I2632" s="2">
        <v>4.9</v>
      </c>
      <c r="J2632" s="2">
        <f t="shared" si="47"/>
        <v>11.57</v>
      </c>
    </row>
    <row r="2633" ht="15.75" customHeight="1">
      <c r="A2633" s="2">
        <f t="shared" si="46"/>
        <v>2632</v>
      </c>
      <c r="B2633" s="2">
        <v>2014.0</v>
      </c>
      <c r="C2633" s="2">
        <v>1.0</v>
      </c>
      <c r="D2633" s="2">
        <v>4.0</v>
      </c>
      <c r="E2633" s="2">
        <v>4.0</v>
      </c>
      <c r="F2633" s="2" t="s">
        <v>16</v>
      </c>
      <c r="G2633" s="3" t="s">
        <v>39</v>
      </c>
      <c r="H2633" s="2">
        <v>7.07</v>
      </c>
      <c r="I2633" s="2">
        <v>6.87</v>
      </c>
      <c r="J2633" s="2">
        <f t="shared" si="47"/>
        <v>13.94</v>
      </c>
    </row>
    <row r="2634" ht="15.75" customHeight="1">
      <c r="A2634" s="2">
        <f t="shared" si="46"/>
        <v>2633</v>
      </c>
      <c r="B2634" s="2">
        <v>2014.0</v>
      </c>
      <c r="C2634" s="2">
        <v>1.0</v>
      </c>
      <c r="D2634" s="2">
        <v>5.0</v>
      </c>
      <c r="E2634" s="2">
        <v>1.0</v>
      </c>
      <c r="F2634" s="2" t="s">
        <v>16</v>
      </c>
      <c r="G2634" s="2" t="s">
        <v>123</v>
      </c>
      <c r="H2634" s="2">
        <v>7.07</v>
      </c>
      <c r="I2634" s="2">
        <v>6.13</v>
      </c>
      <c r="J2634" s="2">
        <f t="shared" si="47"/>
        <v>13.2</v>
      </c>
    </row>
    <row r="2635" ht="15.75" customHeight="1">
      <c r="A2635" s="2">
        <f t="shared" si="46"/>
        <v>2634</v>
      </c>
      <c r="B2635" s="2">
        <v>2014.0</v>
      </c>
      <c r="C2635" s="2">
        <v>1.0</v>
      </c>
      <c r="D2635" s="2">
        <v>5.0</v>
      </c>
      <c r="E2635" s="2">
        <v>1.0</v>
      </c>
      <c r="F2635" s="2" t="s">
        <v>16</v>
      </c>
      <c r="G2635" s="3" t="s">
        <v>125</v>
      </c>
      <c r="H2635" s="2">
        <v>7.33</v>
      </c>
      <c r="I2635" s="2">
        <v>6.2</v>
      </c>
      <c r="J2635" s="2">
        <f t="shared" si="47"/>
        <v>13.53</v>
      </c>
    </row>
    <row r="2636" ht="15.75" customHeight="1">
      <c r="A2636" s="2">
        <f t="shared" si="46"/>
        <v>2635</v>
      </c>
      <c r="B2636" s="2">
        <v>2014.0</v>
      </c>
      <c r="C2636" s="2">
        <v>1.0</v>
      </c>
      <c r="D2636" s="2">
        <v>5.0</v>
      </c>
      <c r="E2636" s="2">
        <v>2.0</v>
      </c>
      <c r="F2636" s="2" t="s">
        <v>16</v>
      </c>
      <c r="G2636" s="3" t="s">
        <v>41</v>
      </c>
      <c r="H2636" s="2">
        <v>9.23</v>
      </c>
      <c r="I2636" s="2">
        <v>9.17</v>
      </c>
      <c r="J2636" s="2">
        <f t="shared" si="47"/>
        <v>18.4</v>
      </c>
    </row>
    <row r="2637" ht="15.75" customHeight="1">
      <c r="A2637" s="2">
        <f t="shared" si="46"/>
        <v>2636</v>
      </c>
      <c r="B2637" s="2">
        <v>2014.0</v>
      </c>
      <c r="C2637" s="2">
        <v>1.0</v>
      </c>
      <c r="D2637" s="2">
        <v>5.0</v>
      </c>
      <c r="E2637" s="2">
        <v>2.0</v>
      </c>
      <c r="F2637" s="2" t="s">
        <v>16</v>
      </c>
      <c r="G2637" s="2" t="s">
        <v>124</v>
      </c>
      <c r="H2637" s="2">
        <v>6.27</v>
      </c>
      <c r="I2637" s="2">
        <v>4.0</v>
      </c>
      <c r="J2637" s="2">
        <f t="shared" si="47"/>
        <v>10.27</v>
      </c>
    </row>
    <row r="2638" ht="15.75" customHeight="1">
      <c r="A2638" s="2">
        <f t="shared" si="46"/>
        <v>2637</v>
      </c>
      <c r="B2638" s="2">
        <v>2014.0</v>
      </c>
      <c r="C2638" s="2">
        <v>1.0</v>
      </c>
      <c r="D2638" s="2">
        <v>5.0</v>
      </c>
      <c r="E2638" s="2">
        <v>3.0</v>
      </c>
      <c r="F2638" s="2" t="s">
        <v>16</v>
      </c>
      <c r="G2638" s="3" t="s">
        <v>37</v>
      </c>
      <c r="H2638" s="2">
        <v>8.33</v>
      </c>
      <c r="I2638" s="2">
        <v>7.93</v>
      </c>
      <c r="J2638" s="2">
        <f t="shared" si="47"/>
        <v>16.26</v>
      </c>
    </row>
    <row r="2639" ht="15.75" customHeight="1">
      <c r="A2639" s="2">
        <f t="shared" si="46"/>
        <v>2638</v>
      </c>
      <c r="B2639" s="2">
        <v>2014.0</v>
      </c>
      <c r="C2639" s="2">
        <v>1.0</v>
      </c>
      <c r="D2639" s="2">
        <v>5.0</v>
      </c>
      <c r="E2639" s="2">
        <v>3.0</v>
      </c>
      <c r="F2639" s="2" t="s">
        <v>16</v>
      </c>
      <c r="G2639" s="2" t="s">
        <v>56</v>
      </c>
      <c r="H2639" s="2">
        <v>7.33</v>
      </c>
      <c r="I2639" s="2">
        <v>7.07</v>
      </c>
      <c r="J2639" s="2">
        <f t="shared" si="47"/>
        <v>14.4</v>
      </c>
    </row>
    <row r="2640" ht="15.75" customHeight="1">
      <c r="A2640" s="2">
        <f t="shared" si="46"/>
        <v>2639</v>
      </c>
      <c r="B2640" s="2">
        <v>2014.0</v>
      </c>
      <c r="C2640" s="2">
        <v>1.0</v>
      </c>
      <c r="D2640" s="2">
        <v>5.0</v>
      </c>
      <c r="E2640" s="2">
        <v>4.0</v>
      </c>
      <c r="F2640" s="2" t="s">
        <v>16</v>
      </c>
      <c r="G2640" s="3" t="s">
        <v>55</v>
      </c>
      <c r="H2640" s="2">
        <v>8.8</v>
      </c>
      <c r="I2640" s="2">
        <v>7.6</v>
      </c>
      <c r="J2640" s="2">
        <f t="shared" si="47"/>
        <v>16.4</v>
      </c>
    </row>
    <row r="2641" ht="15.75" customHeight="1">
      <c r="A2641" s="2">
        <f t="shared" si="46"/>
        <v>2640</v>
      </c>
      <c r="B2641" s="2">
        <v>2014.0</v>
      </c>
      <c r="C2641" s="2">
        <v>1.0</v>
      </c>
      <c r="D2641" s="2">
        <v>5.0</v>
      </c>
      <c r="E2641" s="2">
        <v>4.0</v>
      </c>
      <c r="F2641" s="2" t="s">
        <v>16</v>
      </c>
      <c r="G2641" s="2" t="s">
        <v>45</v>
      </c>
      <c r="H2641" s="2">
        <v>8.43</v>
      </c>
      <c r="I2641" s="2">
        <v>6.77</v>
      </c>
      <c r="J2641" s="2">
        <f t="shared" si="47"/>
        <v>15.2</v>
      </c>
    </row>
    <row r="2642" ht="15.75" customHeight="1">
      <c r="A2642" s="2">
        <f t="shared" si="46"/>
        <v>2641</v>
      </c>
      <c r="B2642" s="2">
        <v>2014.0</v>
      </c>
      <c r="C2642" s="2">
        <v>1.0</v>
      </c>
      <c r="D2642" s="2">
        <v>6.0</v>
      </c>
      <c r="E2642" s="2">
        <v>1.0</v>
      </c>
      <c r="F2642" s="2" t="s">
        <v>16</v>
      </c>
      <c r="G2642" s="3" t="s">
        <v>62</v>
      </c>
      <c r="H2642" s="2">
        <v>8.0</v>
      </c>
      <c r="I2642" s="2">
        <v>7.0</v>
      </c>
      <c r="J2642" s="2">
        <f t="shared" si="47"/>
        <v>15</v>
      </c>
    </row>
    <row r="2643" ht="15.75" customHeight="1">
      <c r="A2643" s="2">
        <f t="shared" si="46"/>
        <v>2642</v>
      </c>
      <c r="B2643" s="2">
        <v>2014.0</v>
      </c>
      <c r="C2643" s="2">
        <v>1.0</v>
      </c>
      <c r="D2643" s="2">
        <v>6.0</v>
      </c>
      <c r="E2643" s="2">
        <v>1.0</v>
      </c>
      <c r="F2643" s="2" t="s">
        <v>16</v>
      </c>
      <c r="G2643" s="2" t="s">
        <v>125</v>
      </c>
      <c r="H2643" s="2">
        <v>7.43</v>
      </c>
      <c r="I2643" s="2">
        <v>5.03</v>
      </c>
      <c r="J2643" s="2">
        <f t="shared" si="47"/>
        <v>12.46</v>
      </c>
    </row>
    <row r="2644" ht="15.75" customHeight="1">
      <c r="A2644" s="2">
        <f t="shared" si="46"/>
        <v>2643</v>
      </c>
      <c r="B2644" s="2">
        <v>2014.0</v>
      </c>
      <c r="C2644" s="2">
        <v>1.0</v>
      </c>
      <c r="D2644" s="2">
        <v>6.0</v>
      </c>
      <c r="E2644" s="2">
        <v>2.0</v>
      </c>
      <c r="F2644" s="2" t="s">
        <v>16</v>
      </c>
      <c r="G2644" s="3" t="s">
        <v>30</v>
      </c>
      <c r="H2644" s="2">
        <v>9.4</v>
      </c>
      <c r="I2644" s="2">
        <v>6.43</v>
      </c>
      <c r="J2644" s="2">
        <f t="shared" si="47"/>
        <v>15.83</v>
      </c>
    </row>
    <row r="2645" ht="15.75" customHeight="1">
      <c r="A2645" s="2">
        <f t="shared" si="46"/>
        <v>2644</v>
      </c>
      <c r="B2645" s="2">
        <v>2014.0</v>
      </c>
      <c r="C2645" s="2">
        <v>1.0</v>
      </c>
      <c r="D2645" s="2">
        <v>6.0</v>
      </c>
      <c r="E2645" s="2">
        <v>2.0</v>
      </c>
      <c r="F2645" s="2" t="s">
        <v>16</v>
      </c>
      <c r="G2645" s="2" t="s">
        <v>41</v>
      </c>
      <c r="H2645" s="2">
        <v>7.2</v>
      </c>
      <c r="I2645" s="2">
        <v>6.8</v>
      </c>
      <c r="J2645" s="2">
        <f t="shared" si="47"/>
        <v>14</v>
      </c>
    </row>
    <row r="2646" ht="15.75" customHeight="1">
      <c r="A2646" s="2">
        <f t="shared" si="46"/>
        <v>2645</v>
      </c>
      <c r="B2646" s="2">
        <v>2014.0</v>
      </c>
      <c r="C2646" s="2">
        <v>1.0</v>
      </c>
      <c r="D2646" s="2">
        <v>6.0</v>
      </c>
      <c r="E2646" s="2">
        <v>3.0</v>
      </c>
      <c r="F2646" s="2" t="s">
        <v>16</v>
      </c>
      <c r="G2646" s="3" t="s">
        <v>42</v>
      </c>
      <c r="H2646" s="2">
        <v>8.6</v>
      </c>
      <c r="I2646" s="2">
        <v>7.93</v>
      </c>
      <c r="J2646" s="2">
        <f t="shared" si="47"/>
        <v>16.53</v>
      </c>
    </row>
    <row r="2647" ht="15.75" customHeight="1">
      <c r="A2647" s="2">
        <f t="shared" si="46"/>
        <v>2646</v>
      </c>
      <c r="B2647" s="2">
        <v>2014.0</v>
      </c>
      <c r="C2647" s="2">
        <v>1.0</v>
      </c>
      <c r="D2647" s="2">
        <v>6.0</v>
      </c>
      <c r="E2647" s="2">
        <v>3.0</v>
      </c>
      <c r="F2647" s="2" t="s">
        <v>16</v>
      </c>
      <c r="G2647" s="2" t="s">
        <v>37</v>
      </c>
      <c r="H2647" s="2">
        <v>6.67</v>
      </c>
      <c r="I2647" s="2">
        <v>5.5</v>
      </c>
      <c r="J2647" s="2">
        <f t="shared" si="47"/>
        <v>12.17</v>
      </c>
    </row>
    <row r="2648" ht="15.75" customHeight="1">
      <c r="A2648" s="2">
        <f t="shared" si="46"/>
        <v>2647</v>
      </c>
      <c r="B2648" s="2">
        <v>2014.0</v>
      </c>
      <c r="C2648" s="2">
        <v>1.0</v>
      </c>
      <c r="D2648" s="2">
        <v>6.0</v>
      </c>
      <c r="E2648" s="2">
        <v>4.0</v>
      </c>
      <c r="F2648" s="2" t="s">
        <v>16</v>
      </c>
      <c r="G2648" s="3" t="s">
        <v>39</v>
      </c>
      <c r="H2648" s="2">
        <v>9.0</v>
      </c>
      <c r="I2648" s="2">
        <v>8.93</v>
      </c>
      <c r="J2648" s="2">
        <f t="shared" si="47"/>
        <v>17.93</v>
      </c>
    </row>
    <row r="2649" ht="15.75" customHeight="1">
      <c r="A2649" s="2">
        <f t="shared" si="46"/>
        <v>2648</v>
      </c>
      <c r="B2649" s="2">
        <v>2014.0</v>
      </c>
      <c r="C2649" s="2">
        <v>1.0</v>
      </c>
      <c r="D2649" s="2">
        <v>6.0</v>
      </c>
      <c r="E2649" s="2">
        <v>4.0</v>
      </c>
      <c r="F2649" s="2" t="s">
        <v>16</v>
      </c>
      <c r="G2649" s="2" t="s">
        <v>55</v>
      </c>
      <c r="H2649" s="2">
        <v>6.83</v>
      </c>
      <c r="I2649" s="2">
        <v>6.43</v>
      </c>
      <c r="J2649" s="2">
        <f t="shared" si="47"/>
        <v>13.26</v>
      </c>
    </row>
    <row r="2650" ht="15.75" customHeight="1">
      <c r="A2650" s="2">
        <f t="shared" si="46"/>
        <v>2649</v>
      </c>
      <c r="B2650" s="2">
        <v>2014.0</v>
      </c>
      <c r="C2650" s="2">
        <v>1.0</v>
      </c>
      <c r="D2650" s="2">
        <v>7.0</v>
      </c>
      <c r="E2650" s="2">
        <v>1.0</v>
      </c>
      <c r="F2650" s="2" t="s">
        <v>16</v>
      </c>
      <c r="G2650" s="2" t="s">
        <v>62</v>
      </c>
      <c r="H2650" s="2">
        <v>7.77</v>
      </c>
      <c r="I2650" s="2">
        <v>6.33</v>
      </c>
      <c r="J2650" s="2">
        <f t="shared" si="47"/>
        <v>14.1</v>
      </c>
    </row>
    <row r="2651" ht="15.75" customHeight="1">
      <c r="A2651" s="2">
        <f t="shared" si="46"/>
        <v>2650</v>
      </c>
      <c r="B2651" s="2">
        <v>2014.0</v>
      </c>
      <c r="C2651" s="2">
        <v>1.0</v>
      </c>
      <c r="D2651" s="2">
        <v>7.0</v>
      </c>
      <c r="E2651" s="2">
        <v>1.0</v>
      </c>
      <c r="F2651" s="2" t="s">
        <v>16</v>
      </c>
      <c r="G2651" s="3" t="s">
        <v>30</v>
      </c>
      <c r="H2651" s="2">
        <v>7.23</v>
      </c>
      <c r="I2651" s="2">
        <v>6.9</v>
      </c>
      <c r="J2651" s="2">
        <f t="shared" si="47"/>
        <v>14.13</v>
      </c>
    </row>
    <row r="2652" ht="15.75" customHeight="1">
      <c r="A2652" s="2">
        <f t="shared" si="46"/>
        <v>2651</v>
      </c>
      <c r="B2652" s="2">
        <v>2014.0</v>
      </c>
      <c r="C2652" s="2">
        <v>1.0</v>
      </c>
      <c r="D2652" s="2">
        <v>7.0</v>
      </c>
      <c r="E2652" s="2">
        <v>2.0</v>
      </c>
      <c r="F2652" s="2" t="s">
        <v>16</v>
      </c>
      <c r="G2652" s="2" t="s">
        <v>42</v>
      </c>
      <c r="H2652" s="2">
        <v>7.07</v>
      </c>
      <c r="I2652" s="2">
        <v>2.6</v>
      </c>
      <c r="J2652" s="2">
        <f t="shared" si="47"/>
        <v>9.67</v>
      </c>
    </row>
    <row r="2653" ht="15.75" customHeight="1">
      <c r="A2653" s="2">
        <f t="shared" si="46"/>
        <v>2652</v>
      </c>
      <c r="B2653" s="2">
        <v>2014.0</v>
      </c>
      <c r="C2653" s="2">
        <v>1.0</v>
      </c>
      <c r="D2653" s="2">
        <v>7.0</v>
      </c>
      <c r="E2653" s="2">
        <v>2.0</v>
      </c>
      <c r="F2653" s="2" t="s">
        <v>16</v>
      </c>
      <c r="G2653" s="3" t="s">
        <v>39</v>
      </c>
      <c r="H2653" s="2">
        <v>9.93</v>
      </c>
      <c r="I2653" s="2">
        <v>8.77</v>
      </c>
      <c r="J2653" s="2">
        <f t="shared" si="47"/>
        <v>18.7</v>
      </c>
    </row>
    <row r="2654" ht="15.75" customHeight="1">
      <c r="A2654" s="2">
        <f t="shared" si="46"/>
        <v>2653</v>
      </c>
      <c r="B2654" s="2">
        <v>2014.0</v>
      </c>
      <c r="C2654" s="2">
        <v>1.0</v>
      </c>
      <c r="D2654" s="2">
        <v>8.0</v>
      </c>
      <c r="E2654" s="2">
        <v>1.0</v>
      </c>
      <c r="F2654" s="2" t="s">
        <v>16</v>
      </c>
      <c r="G2654" s="3" t="s">
        <v>30</v>
      </c>
      <c r="H2654" s="2">
        <v>8.5</v>
      </c>
      <c r="I2654" s="2">
        <v>7.83</v>
      </c>
      <c r="J2654" s="2">
        <f t="shared" si="47"/>
        <v>16.33</v>
      </c>
    </row>
    <row r="2655" ht="15.75" customHeight="1">
      <c r="A2655" s="2">
        <f t="shared" si="46"/>
        <v>2654</v>
      </c>
      <c r="B2655" s="2">
        <v>2014.0</v>
      </c>
      <c r="C2655" s="2">
        <v>1.0</v>
      </c>
      <c r="D2655" s="2">
        <v>8.0</v>
      </c>
      <c r="E2655" s="2">
        <v>1.0</v>
      </c>
      <c r="F2655" s="2" t="s">
        <v>16</v>
      </c>
      <c r="G2655" s="2" t="s">
        <v>39</v>
      </c>
      <c r="H2655" s="2">
        <v>9.0</v>
      </c>
      <c r="I2655" s="2">
        <v>7.27</v>
      </c>
      <c r="J2655" s="2">
        <f t="shared" si="47"/>
        <v>16.27</v>
      </c>
    </row>
    <row r="2656" ht="15.75" customHeight="1">
      <c r="A2656" s="2">
        <f t="shared" si="46"/>
        <v>2655</v>
      </c>
      <c r="B2656" s="2">
        <v>2014.0</v>
      </c>
      <c r="C2656" s="2">
        <v>2.0</v>
      </c>
      <c r="D2656" s="2">
        <v>3.0</v>
      </c>
      <c r="E2656" s="2">
        <v>1.0</v>
      </c>
      <c r="F2656" s="2" t="s">
        <v>16</v>
      </c>
      <c r="G2656" s="2" t="s">
        <v>62</v>
      </c>
      <c r="H2656" s="2">
        <v>7.6</v>
      </c>
      <c r="I2656" s="2">
        <v>7.33</v>
      </c>
      <c r="J2656" s="2">
        <f t="shared" si="47"/>
        <v>14.93</v>
      </c>
    </row>
    <row r="2657" ht="15.75" customHeight="1">
      <c r="A2657" s="2">
        <f t="shared" si="46"/>
        <v>2656</v>
      </c>
      <c r="B2657" s="2">
        <v>2014.0</v>
      </c>
      <c r="C2657" s="2">
        <v>2.0</v>
      </c>
      <c r="D2657" s="2">
        <v>3.0</v>
      </c>
      <c r="E2657" s="2">
        <v>1.0</v>
      </c>
      <c r="F2657" s="2" t="s">
        <v>16</v>
      </c>
      <c r="G2657" s="12" t="s">
        <v>59</v>
      </c>
      <c r="H2657" s="2">
        <v>8.6</v>
      </c>
      <c r="I2657" s="2">
        <v>6.6</v>
      </c>
      <c r="J2657" s="2">
        <f t="shared" si="47"/>
        <v>15.2</v>
      </c>
    </row>
    <row r="2658" ht="15.75" customHeight="1">
      <c r="A2658" s="2">
        <f t="shared" si="46"/>
        <v>2657</v>
      </c>
      <c r="B2658" s="2">
        <v>2014.0</v>
      </c>
      <c r="C2658" s="2">
        <v>2.0</v>
      </c>
      <c r="D2658" s="2">
        <v>3.0</v>
      </c>
      <c r="E2658" s="2">
        <v>2.0</v>
      </c>
      <c r="F2658" s="2" t="s">
        <v>16</v>
      </c>
      <c r="G2658" s="12" t="s">
        <v>45</v>
      </c>
      <c r="H2658" s="2">
        <v>6.23</v>
      </c>
      <c r="I2658" s="2">
        <v>6.0</v>
      </c>
      <c r="J2658" s="2">
        <f t="shared" si="47"/>
        <v>12.23</v>
      </c>
    </row>
    <row r="2659" ht="15.75" customHeight="1">
      <c r="A2659" s="2">
        <f t="shared" si="46"/>
        <v>2658</v>
      </c>
      <c r="B2659" s="2">
        <v>2014.0</v>
      </c>
      <c r="C2659" s="2">
        <v>2.0</v>
      </c>
      <c r="D2659" s="2">
        <v>3.0</v>
      </c>
      <c r="E2659" s="2">
        <v>2.0</v>
      </c>
      <c r="F2659" s="2" t="s">
        <v>16</v>
      </c>
      <c r="G2659" s="2" t="s">
        <v>47</v>
      </c>
      <c r="H2659" s="2">
        <v>5.4</v>
      </c>
      <c r="I2659" s="2">
        <v>4.9</v>
      </c>
      <c r="J2659" s="2">
        <f t="shared" si="47"/>
        <v>10.3</v>
      </c>
    </row>
    <row r="2660" ht="15.75" customHeight="1">
      <c r="A2660" s="2">
        <f t="shared" si="46"/>
        <v>2659</v>
      </c>
      <c r="B2660" s="2">
        <v>2014.0</v>
      </c>
      <c r="C2660" s="2">
        <v>2.0</v>
      </c>
      <c r="D2660" s="2">
        <v>3.0</v>
      </c>
      <c r="E2660" s="2">
        <v>3.0</v>
      </c>
      <c r="F2660" s="2" t="s">
        <v>16</v>
      </c>
      <c r="G2660" s="12" t="s">
        <v>28</v>
      </c>
      <c r="H2660" s="2">
        <v>7.83</v>
      </c>
      <c r="I2660" s="2">
        <v>5.27</v>
      </c>
      <c r="J2660" s="2">
        <f t="shared" si="47"/>
        <v>13.1</v>
      </c>
    </row>
    <row r="2661" ht="15.75" customHeight="1">
      <c r="A2661" s="2">
        <f t="shared" si="46"/>
        <v>2660</v>
      </c>
      <c r="B2661" s="2">
        <v>2014.0</v>
      </c>
      <c r="C2661" s="2">
        <v>2.0</v>
      </c>
      <c r="D2661" s="2">
        <v>3.0</v>
      </c>
      <c r="E2661" s="2">
        <v>3.0</v>
      </c>
      <c r="F2661" s="2" t="s">
        <v>16</v>
      </c>
      <c r="G2661" s="2" t="s">
        <v>29</v>
      </c>
      <c r="H2661" s="2">
        <v>7.5</v>
      </c>
      <c r="I2661" s="2">
        <v>2.17</v>
      </c>
      <c r="J2661" s="2">
        <f t="shared" si="47"/>
        <v>9.67</v>
      </c>
    </row>
    <row r="2662" ht="15.75" customHeight="1">
      <c r="A2662" s="2">
        <f t="shared" si="46"/>
        <v>2661</v>
      </c>
      <c r="B2662" s="2">
        <v>2014.0</v>
      </c>
      <c r="C2662" s="2">
        <v>2.0</v>
      </c>
      <c r="D2662" s="2">
        <v>3.0</v>
      </c>
      <c r="E2662" s="2">
        <v>4.0</v>
      </c>
      <c r="F2662" s="2" t="s">
        <v>16</v>
      </c>
      <c r="G2662" s="2" t="s">
        <v>125</v>
      </c>
      <c r="H2662" s="2">
        <v>5.67</v>
      </c>
      <c r="I2662" s="2">
        <v>4.0</v>
      </c>
      <c r="J2662" s="2">
        <f t="shared" si="47"/>
        <v>9.67</v>
      </c>
    </row>
    <row r="2663" ht="15.75" customHeight="1">
      <c r="A2663" s="2">
        <f t="shared" si="46"/>
        <v>2662</v>
      </c>
      <c r="B2663" s="2">
        <v>2014.0</v>
      </c>
      <c r="C2663" s="2">
        <v>2.0</v>
      </c>
      <c r="D2663" s="2">
        <v>3.0</v>
      </c>
      <c r="E2663" s="2">
        <v>4.0</v>
      </c>
      <c r="F2663" s="2" t="s">
        <v>16</v>
      </c>
      <c r="G2663" s="12" t="s">
        <v>55</v>
      </c>
      <c r="H2663" s="2">
        <v>6.67</v>
      </c>
      <c r="I2663" s="2">
        <v>4.67</v>
      </c>
      <c r="J2663" s="2">
        <f t="shared" si="47"/>
        <v>11.34</v>
      </c>
    </row>
    <row r="2664" ht="15.75" customHeight="1">
      <c r="A2664" s="2">
        <f t="shared" si="46"/>
        <v>2663</v>
      </c>
      <c r="B2664" s="2">
        <v>2014.0</v>
      </c>
      <c r="C2664" s="2">
        <v>2.0</v>
      </c>
      <c r="D2664" s="2">
        <v>3.0</v>
      </c>
      <c r="E2664" s="2">
        <v>5.0</v>
      </c>
      <c r="F2664" s="2" t="s">
        <v>16</v>
      </c>
      <c r="G2664" s="12" t="s">
        <v>30</v>
      </c>
      <c r="H2664" s="2">
        <v>8.77</v>
      </c>
      <c r="I2664" s="2">
        <v>7.67</v>
      </c>
      <c r="J2664" s="2">
        <f t="shared" si="47"/>
        <v>16.44</v>
      </c>
    </row>
    <row r="2665" ht="15.75" customHeight="1">
      <c r="A2665" s="2">
        <f t="shared" si="46"/>
        <v>2664</v>
      </c>
      <c r="B2665" s="2">
        <v>2014.0</v>
      </c>
      <c r="C2665" s="2">
        <v>2.0</v>
      </c>
      <c r="D2665" s="2">
        <v>3.0</v>
      </c>
      <c r="E2665" s="2">
        <v>5.0</v>
      </c>
      <c r="F2665" s="2" t="s">
        <v>16</v>
      </c>
      <c r="G2665" s="2" t="s">
        <v>26</v>
      </c>
      <c r="H2665" s="2">
        <v>8.5</v>
      </c>
      <c r="I2665" s="2">
        <v>4.5</v>
      </c>
      <c r="J2665" s="2">
        <f t="shared" si="47"/>
        <v>13</v>
      </c>
    </row>
    <row r="2666" ht="15.75" customHeight="1">
      <c r="A2666" s="2">
        <f t="shared" si="46"/>
        <v>2665</v>
      </c>
      <c r="B2666" s="2">
        <v>2014.0</v>
      </c>
      <c r="C2666" s="2">
        <v>2.0</v>
      </c>
      <c r="D2666" s="2">
        <v>3.0</v>
      </c>
      <c r="E2666" s="2">
        <v>6.0</v>
      </c>
      <c r="F2666" s="2" t="s">
        <v>16</v>
      </c>
      <c r="G2666" s="2" t="s">
        <v>41</v>
      </c>
      <c r="H2666" s="2">
        <v>5.5</v>
      </c>
      <c r="I2666" s="2">
        <v>4.33</v>
      </c>
      <c r="J2666" s="2">
        <f t="shared" si="47"/>
        <v>9.83</v>
      </c>
    </row>
    <row r="2667" ht="15.75" customHeight="1">
      <c r="A2667" s="2">
        <f t="shared" si="46"/>
        <v>2666</v>
      </c>
      <c r="B2667" s="2">
        <v>2014.0</v>
      </c>
      <c r="C2667" s="2">
        <v>2.0</v>
      </c>
      <c r="D2667" s="2">
        <v>3.0</v>
      </c>
      <c r="E2667" s="2">
        <v>6.0</v>
      </c>
      <c r="F2667" s="2" t="s">
        <v>16</v>
      </c>
      <c r="G2667" s="12" t="s">
        <v>127</v>
      </c>
      <c r="H2667" s="2">
        <v>9.77</v>
      </c>
      <c r="I2667" s="2">
        <v>7.17</v>
      </c>
      <c r="J2667" s="2">
        <f t="shared" si="47"/>
        <v>16.94</v>
      </c>
    </row>
    <row r="2668" ht="15.75" customHeight="1">
      <c r="A2668" s="2">
        <f t="shared" si="46"/>
        <v>2667</v>
      </c>
      <c r="B2668" s="2">
        <v>2014.0</v>
      </c>
      <c r="C2668" s="2">
        <v>2.0</v>
      </c>
      <c r="D2668" s="2">
        <v>3.0</v>
      </c>
      <c r="E2668" s="2">
        <v>7.0</v>
      </c>
      <c r="F2668" s="2" t="s">
        <v>16</v>
      </c>
      <c r="G2668" s="12" t="s">
        <v>37</v>
      </c>
      <c r="H2668" s="2">
        <v>6.83</v>
      </c>
      <c r="I2668" s="2">
        <v>5.73</v>
      </c>
      <c r="J2668" s="2">
        <f t="shared" si="47"/>
        <v>12.56</v>
      </c>
    </row>
    <row r="2669" ht="15.75" customHeight="1">
      <c r="A2669" s="2">
        <f t="shared" si="46"/>
        <v>2668</v>
      </c>
      <c r="B2669" s="2">
        <v>2014.0</v>
      </c>
      <c r="C2669" s="2">
        <v>2.0</v>
      </c>
      <c r="D2669" s="2">
        <v>3.0</v>
      </c>
      <c r="E2669" s="2">
        <v>7.0</v>
      </c>
      <c r="F2669" s="2" t="s">
        <v>16</v>
      </c>
      <c r="G2669" s="2" t="s">
        <v>35</v>
      </c>
      <c r="H2669" s="2">
        <v>5.27</v>
      </c>
      <c r="I2669" s="2">
        <v>5.2</v>
      </c>
      <c r="J2669" s="2">
        <f t="shared" si="47"/>
        <v>10.47</v>
      </c>
    </row>
    <row r="2670" ht="15.75" customHeight="1">
      <c r="A2670" s="2">
        <f t="shared" si="46"/>
        <v>2669</v>
      </c>
      <c r="B2670" s="2">
        <v>2014.0</v>
      </c>
      <c r="C2670" s="2">
        <v>2.0</v>
      </c>
      <c r="D2670" s="2">
        <v>3.0</v>
      </c>
      <c r="E2670" s="2">
        <v>8.0</v>
      </c>
      <c r="F2670" s="2" t="s">
        <v>16</v>
      </c>
      <c r="G2670" s="2" t="s">
        <v>60</v>
      </c>
      <c r="H2670" s="2">
        <v>4.97</v>
      </c>
      <c r="I2670" s="2">
        <v>4.73</v>
      </c>
      <c r="J2670" s="2">
        <f t="shared" si="47"/>
        <v>9.7</v>
      </c>
    </row>
    <row r="2671" ht="15.75" customHeight="1">
      <c r="A2671" s="2">
        <f t="shared" si="46"/>
        <v>2670</v>
      </c>
      <c r="B2671" s="2">
        <v>2014.0</v>
      </c>
      <c r="C2671" s="2">
        <v>2.0</v>
      </c>
      <c r="D2671" s="2">
        <v>3.0</v>
      </c>
      <c r="E2671" s="2">
        <v>8.0</v>
      </c>
      <c r="F2671" s="2" t="s">
        <v>16</v>
      </c>
      <c r="G2671" s="12" t="s">
        <v>27</v>
      </c>
      <c r="H2671" s="2">
        <v>6.67</v>
      </c>
      <c r="I2671" s="2">
        <v>6.2</v>
      </c>
      <c r="J2671" s="2">
        <f t="shared" si="47"/>
        <v>12.87</v>
      </c>
    </row>
    <row r="2672" ht="15.75" customHeight="1">
      <c r="A2672" s="2">
        <f t="shared" si="46"/>
        <v>2671</v>
      </c>
      <c r="B2672" s="2">
        <v>2014.0</v>
      </c>
      <c r="C2672" s="2">
        <v>2.0</v>
      </c>
      <c r="D2672" s="2">
        <v>3.0</v>
      </c>
      <c r="E2672" s="2">
        <v>9.0</v>
      </c>
      <c r="F2672" s="2" t="s">
        <v>16</v>
      </c>
      <c r="G2672" s="2" t="s">
        <v>128</v>
      </c>
      <c r="H2672" s="2">
        <v>7.17</v>
      </c>
      <c r="I2672" s="2">
        <v>4.83</v>
      </c>
      <c r="J2672" s="2">
        <f t="shared" si="47"/>
        <v>12</v>
      </c>
    </row>
    <row r="2673" ht="15.75" customHeight="1">
      <c r="A2673" s="2">
        <f t="shared" si="46"/>
        <v>2672</v>
      </c>
      <c r="B2673" s="2">
        <v>2014.0</v>
      </c>
      <c r="C2673" s="2">
        <v>2.0</v>
      </c>
      <c r="D2673" s="2">
        <v>3.0</v>
      </c>
      <c r="E2673" s="2">
        <v>9.0</v>
      </c>
      <c r="F2673" s="2" t="s">
        <v>16</v>
      </c>
      <c r="G2673" s="12" t="s">
        <v>33</v>
      </c>
      <c r="H2673" s="2">
        <v>8.07</v>
      </c>
      <c r="I2673" s="2">
        <v>6.5</v>
      </c>
      <c r="J2673" s="2">
        <f t="shared" si="47"/>
        <v>14.57</v>
      </c>
    </row>
    <row r="2674" ht="15.75" customHeight="1">
      <c r="A2674" s="2">
        <f t="shared" si="46"/>
        <v>2673</v>
      </c>
      <c r="B2674" s="2">
        <v>2014.0</v>
      </c>
      <c r="C2674" s="2">
        <v>2.0</v>
      </c>
      <c r="D2674" s="2">
        <v>3.0</v>
      </c>
      <c r="E2674" s="2">
        <v>10.0</v>
      </c>
      <c r="F2674" s="2" t="s">
        <v>16</v>
      </c>
      <c r="G2674" s="12" t="s">
        <v>56</v>
      </c>
      <c r="H2674" s="2">
        <v>6.33</v>
      </c>
      <c r="I2674" s="2">
        <v>5.93</v>
      </c>
      <c r="J2674" s="2">
        <f t="shared" si="47"/>
        <v>12.26</v>
      </c>
    </row>
    <row r="2675" ht="15.75" customHeight="1">
      <c r="A2675" s="2">
        <f t="shared" si="46"/>
        <v>2674</v>
      </c>
      <c r="B2675" s="2">
        <v>2014.0</v>
      </c>
      <c r="C2675" s="2">
        <v>2.0</v>
      </c>
      <c r="D2675" s="2">
        <v>3.0</v>
      </c>
      <c r="E2675" s="2">
        <v>10.0</v>
      </c>
      <c r="F2675" s="2" t="s">
        <v>16</v>
      </c>
      <c r="G2675" s="2" t="s">
        <v>38</v>
      </c>
      <c r="H2675" s="2">
        <v>5.53</v>
      </c>
      <c r="I2675" s="2">
        <v>5.5</v>
      </c>
      <c r="J2675" s="2">
        <f t="shared" si="47"/>
        <v>11.03</v>
      </c>
    </row>
    <row r="2676" ht="15.75" customHeight="1">
      <c r="A2676" s="2">
        <f t="shared" si="46"/>
        <v>2675</v>
      </c>
      <c r="B2676" s="2">
        <v>2014.0</v>
      </c>
      <c r="C2676" s="2">
        <v>2.0</v>
      </c>
      <c r="D2676" s="2">
        <v>3.0</v>
      </c>
      <c r="E2676" s="2">
        <v>11.0</v>
      </c>
      <c r="F2676" s="2" t="s">
        <v>16</v>
      </c>
      <c r="G2676" s="12" t="s">
        <v>42</v>
      </c>
      <c r="H2676" s="2">
        <v>6.83</v>
      </c>
      <c r="I2676" s="2">
        <v>5.67</v>
      </c>
      <c r="J2676" s="2">
        <f t="shared" si="47"/>
        <v>12.5</v>
      </c>
    </row>
    <row r="2677" ht="15.75" customHeight="1">
      <c r="A2677" s="2">
        <f t="shared" si="46"/>
        <v>2676</v>
      </c>
      <c r="B2677" s="2">
        <v>2014.0</v>
      </c>
      <c r="C2677" s="2">
        <v>2.0</v>
      </c>
      <c r="D2677" s="2">
        <v>3.0</v>
      </c>
      <c r="E2677" s="2">
        <v>11.0</v>
      </c>
      <c r="F2677" s="2" t="s">
        <v>16</v>
      </c>
      <c r="G2677" s="2" t="s">
        <v>57</v>
      </c>
      <c r="H2677" s="2">
        <v>6.6</v>
      </c>
      <c r="I2677" s="2">
        <v>4.8</v>
      </c>
      <c r="J2677" s="2">
        <f t="shared" si="47"/>
        <v>11.4</v>
      </c>
    </row>
    <row r="2678" ht="15.75" customHeight="1">
      <c r="A2678" s="2">
        <f t="shared" si="46"/>
        <v>2677</v>
      </c>
      <c r="B2678" s="2">
        <v>2014.0</v>
      </c>
      <c r="C2678" s="2">
        <v>2.0</v>
      </c>
      <c r="D2678" s="2">
        <v>3.0</v>
      </c>
      <c r="E2678" s="2">
        <v>12.0</v>
      </c>
      <c r="F2678" s="2" t="s">
        <v>16</v>
      </c>
      <c r="G2678" s="12" t="s">
        <v>39</v>
      </c>
      <c r="H2678" s="2">
        <v>8.5</v>
      </c>
      <c r="I2678" s="2">
        <v>6.0</v>
      </c>
      <c r="J2678" s="2">
        <f t="shared" si="47"/>
        <v>14.5</v>
      </c>
    </row>
    <row r="2679" ht="15.75" customHeight="1">
      <c r="A2679" s="2">
        <f t="shared" si="46"/>
        <v>2678</v>
      </c>
      <c r="B2679" s="2">
        <v>2014.0</v>
      </c>
      <c r="C2679" s="2">
        <v>2.0</v>
      </c>
      <c r="D2679" s="2">
        <v>3.0</v>
      </c>
      <c r="E2679" s="2">
        <v>12.0</v>
      </c>
      <c r="F2679" s="2" t="s">
        <v>16</v>
      </c>
      <c r="G2679" s="2" t="s">
        <v>32</v>
      </c>
      <c r="H2679" s="2">
        <v>3.5</v>
      </c>
      <c r="I2679" s="2">
        <v>1.73</v>
      </c>
      <c r="J2679" s="2">
        <f t="shared" si="47"/>
        <v>5.23</v>
      </c>
    </row>
    <row r="2680" ht="15.75" customHeight="1">
      <c r="A2680" s="2">
        <f t="shared" si="46"/>
        <v>2679</v>
      </c>
      <c r="B2680" s="2">
        <v>2014.0</v>
      </c>
      <c r="C2680" s="2">
        <v>2.0</v>
      </c>
      <c r="D2680" s="2">
        <v>4.0</v>
      </c>
      <c r="E2680" s="2">
        <v>1.0</v>
      </c>
      <c r="F2680" s="2" t="s">
        <v>16</v>
      </c>
      <c r="G2680" s="12" t="s">
        <v>59</v>
      </c>
      <c r="H2680" s="2">
        <v>7.33</v>
      </c>
      <c r="I2680" s="2">
        <v>6.33</v>
      </c>
      <c r="J2680" s="2">
        <f t="shared" si="47"/>
        <v>13.66</v>
      </c>
    </row>
    <row r="2681" ht="15.75" customHeight="1">
      <c r="A2681" s="2">
        <f t="shared" si="46"/>
        <v>2680</v>
      </c>
      <c r="B2681" s="2">
        <v>2014.0</v>
      </c>
      <c r="C2681" s="2">
        <v>2.0</v>
      </c>
      <c r="D2681" s="2">
        <v>4.0</v>
      </c>
      <c r="E2681" s="2">
        <v>1.0</v>
      </c>
      <c r="F2681" s="2" t="s">
        <v>16</v>
      </c>
      <c r="G2681" s="2" t="s">
        <v>45</v>
      </c>
      <c r="H2681" s="2">
        <v>6.93</v>
      </c>
      <c r="I2681" s="2">
        <v>0.0</v>
      </c>
      <c r="J2681" s="2">
        <f t="shared" si="47"/>
        <v>6.93</v>
      </c>
    </row>
    <row r="2682" ht="15.75" customHeight="1">
      <c r="A2682" s="2">
        <f t="shared" si="46"/>
        <v>2681</v>
      </c>
      <c r="B2682" s="2">
        <v>2014.0</v>
      </c>
      <c r="C2682" s="2">
        <v>2.0</v>
      </c>
      <c r="D2682" s="2">
        <v>4.0</v>
      </c>
      <c r="E2682" s="2">
        <v>1.0</v>
      </c>
      <c r="F2682" s="2" t="s">
        <v>16</v>
      </c>
      <c r="G2682" s="2" t="s">
        <v>28</v>
      </c>
      <c r="H2682" s="2">
        <v>7.0</v>
      </c>
      <c r="I2682" s="2">
        <v>5.0</v>
      </c>
      <c r="J2682" s="2">
        <f t="shared" si="47"/>
        <v>12</v>
      </c>
    </row>
    <row r="2683" ht="15.75" customHeight="1">
      <c r="A2683" s="2">
        <f t="shared" si="46"/>
        <v>2682</v>
      </c>
      <c r="B2683" s="2">
        <v>2014.0</v>
      </c>
      <c r="C2683" s="2">
        <v>2.0</v>
      </c>
      <c r="D2683" s="2">
        <v>4.0</v>
      </c>
      <c r="E2683" s="2">
        <v>2.0</v>
      </c>
      <c r="F2683" s="2" t="s">
        <v>16</v>
      </c>
      <c r="G2683" s="2" t="s">
        <v>55</v>
      </c>
      <c r="H2683" s="2">
        <v>6.3</v>
      </c>
      <c r="I2683" s="2">
        <v>3.0</v>
      </c>
      <c r="J2683" s="2">
        <f t="shared" si="47"/>
        <v>9.3</v>
      </c>
    </row>
    <row r="2684" ht="15.75" customHeight="1">
      <c r="A2684" s="2">
        <f t="shared" si="46"/>
        <v>2683</v>
      </c>
      <c r="B2684" s="2">
        <v>2014.0</v>
      </c>
      <c r="C2684" s="2">
        <v>2.0</v>
      </c>
      <c r="D2684" s="2">
        <v>4.0</v>
      </c>
      <c r="E2684" s="2">
        <v>2.0</v>
      </c>
      <c r="F2684" s="2" t="s">
        <v>16</v>
      </c>
      <c r="G2684" s="12" t="s">
        <v>30</v>
      </c>
      <c r="H2684" s="2">
        <v>7.5</v>
      </c>
      <c r="I2684" s="2">
        <v>6.83</v>
      </c>
      <c r="J2684" s="2">
        <f t="shared" si="47"/>
        <v>14.33</v>
      </c>
    </row>
    <row r="2685" ht="15.75" customHeight="1">
      <c r="A2685" s="2">
        <f t="shared" si="46"/>
        <v>2684</v>
      </c>
      <c r="B2685" s="2">
        <v>2014.0</v>
      </c>
      <c r="C2685" s="2">
        <v>2.0</v>
      </c>
      <c r="D2685" s="2">
        <v>4.0</v>
      </c>
      <c r="E2685" s="2">
        <v>2.0</v>
      </c>
      <c r="F2685" s="2" t="s">
        <v>16</v>
      </c>
      <c r="G2685" s="2" t="s">
        <v>127</v>
      </c>
      <c r="H2685" s="2">
        <v>6.0</v>
      </c>
      <c r="I2685" s="2">
        <v>5.5</v>
      </c>
      <c r="J2685" s="2">
        <f t="shared" si="47"/>
        <v>11.5</v>
      </c>
    </row>
    <row r="2686" ht="15.75" customHeight="1">
      <c r="A2686" s="2">
        <f t="shared" si="46"/>
        <v>2685</v>
      </c>
      <c r="B2686" s="2">
        <v>2014.0</v>
      </c>
      <c r="C2686" s="2">
        <v>2.0</v>
      </c>
      <c r="D2686" s="2">
        <v>4.0</v>
      </c>
      <c r="E2686" s="2">
        <v>3.0</v>
      </c>
      <c r="F2686" s="2" t="s">
        <v>16</v>
      </c>
      <c r="G2686" s="12" t="s">
        <v>37</v>
      </c>
      <c r="H2686" s="2">
        <v>6.33</v>
      </c>
      <c r="I2686" s="2">
        <v>5.6</v>
      </c>
      <c r="J2686" s="2">
        <f t="shared" si="47"/>
        <v>11.93</v>
      </c>
    </row>
    <row r="2687" ht="15.75" customHeight="1">
      <c r="A2687" s="2">
        <f t="shared" si="46"/>
        <v>2686</v>
      </c>
      <c r="B2687" s="2">
        <v>2014.0</v>
      </c>
      <c r="C2687" s="2">
        <v>2.0</v>
      </c>
      <c r="D2687" s="2">
        <v>4.0</v>
      </c>
      <c r="E2687" s="2">
        <v>3.0</v>
      </c>
      <c r="F2687" s="2" t="s">
        <v>16</v>
      </c>
      <c r="G2687" s="2" t="s">
        <v>27</v>
      </c>
      <c r="H2687" s="2">
        <v>4.33</v>
      </c>
      <c r="I2687" s="2">
        <v>4.17</v>
      </c>
      <c r="J2687" s="2">
        <f t="shared" si="47"/>
        <v>8.5</v>
      </c>
    </row>
    <row r="2688" ht="15.75" customHeight="1">
      <c r="A2688" s="2">
        <f t="shared" si="46"/>
        <v>2687</v>
      </c>
      <c r="B2688" s="2">
        <v>2014.0</v>
      </c>
      <c r="C2688" s="2">
        <v>2.0</v>
      </c>
      <c r="D2688" s="2">
        <v>4.0</v>
      </c>
      <c r="E2688" s="2">
        <v>3.0</v>
      </c>
      <c r="F2688" s="2" t="s">
        <v>16</v>
      </c>
      <c r="G2688" s="2" t="s">
        <v>33</v>
      </c>
      <c r="H2688" s="2">
        <v>5.33</v>
      </c>
      <c r="I2688" s="2">
        <v>5.3</v>
      </c>
      <c r="J2688" s="2">
        <f t="shared" si="47"/>
        <v>10.63</v>
      </c>
    </row>
    <row r="2689" ht="15.75" customHeight="1">
      <c r="A2689" s="2">
        <f t="shared" si="46"/>
        <v>2688</v>
      </c>
      <c r="B2689" s="2">
        <v>2014.0</v>
      </c>
      <c r="C2689" s="2">
        <v>2.0</v>
      </c>
      <c r="D2689" s="2">
        <v>4.0</v>
      </c>
      <c r="E2689" s="2">
        <v>4.0</v>
      </c>
      <c r="F2689" s="2" t="s">
        <v>16</v>
      </c>
      <c r="G2689" s="12" t="s">
        <v>56</v>
      </c>
      <c r="H2689" s="2">
        <v>7.0</v>
      </c>
      <c r="I2689" s="2">
        <v>6.93</v>
      </c>
      <c r="J2689" s="2">
        <f t="shared" si="47"/>
        <v>13.93</v>
      </c>
    </row>
    <row r="2690" ht="15.75" customHeight="1">
      <c r="A2690" s="2">
        <f t="shared" si="46"/>
        <v>2689</v>
      </c>
      <c r="B2690" s="2">
        <v>2014.0</v>
      </c>
      <c r="C2690" s="2">
        <v>2.0</v>
      </c>
      <c r="D2690" s="2">
        <v>4.0</v>
      </c>
      <c r="E2690" s="2">
        <v>4.0</v>
      </c>
      <c r="F2690" s="2" t="s">
        <v>16</v>
      </c>
      <c r="G2690" s="2" t="s">
        <v>42</v>
      </c>
      <c r="H2690" s="2">
        <v>7.77</v>
      </c>
      <c r="I2690" s="2">
        <v>5.6</v>
      </c>
      <c r="J2690" s="2">
        <f t="shared" si="47"/>
        <v>13.37</v>
      </c>
    </row>
    <row r="2691" ht="15.75" customHeight="1">
      <c r="A2691" s="2">
        <f t="shared" si="46"/>
        <v>2690</v>
      </c>
      <c r="B2691" s="2">
        <v>2014.0</v>
      </c>
      <c r="C2691" s="2">
        <v>2.0</v>
      </c>
      <c r="D2691" s="2">
        <v>4.0</v>
      </c>
      <c r="E2691" s="2">
        <v>4.0</v>
      </c>
      <c r="F2691" s="2" t="s">
        <v>16</v>
      </c>
      <c r="G2691" s="2" t="s">
        <v>39</v>
      </c>
      <c r="H2691" s="2">
        <v>5.4</v>
      </c>
      <c r="I2691" s="2">
        <v>5.33</v>
      </c>
      <c r="J2691" s="2">
        <f t="shared" si="47"/>
        <v>10.73</v>
      </c>
    </row>
    <row r="2692" ht="15.75" customHeight="1">
      <c r="A2692" s="2">
        <f t="shared" si="46"/>
        <v>2691</v>
      </c>
      <c r="B2692" s="2">
        <v>2014.0</v>
      </c>
      <c r="C2692" s="2">
        <v>2.0</v>
      </c>
      <c r="D2692" s="2">
        <v>5.0</v>
      </c>
      <c r="E2692" s="2">
        <v>1.0</v>
      </c>
      <c r="F2692" s="2" t="s">
        <v>16</v>
      </c>
      <c r="G2692" s="12" t="s">
        <v>28</v>
      </c>
      <c r="H2692" s="2">
        <v>6.33</v>
      </c>
      <c r="I2692" s="2">
        <v>4.83</v>
      </c>
      <c r="J2692" s="2">
        <f t="shared" si="47"/>
        <v>11.16</v>
      </c>
    </row>
    <row r="2693" ht="15.75" customHeight="1">
      <c r="A2693" s="2">
        <f t="shared" si="46"/>
        <v>2692</v>
      </c>
      <c r="B2693" s="2">
        <v>2014.0</v>
      </c>
      <c r="C2693" s="2">
        <v>2.0</v>
      </c>
      <c r="D2693" s="2">
        <v>5.0</v>
      </c>
      <c r="E2693" s="2">
        <v>1.0</v>
      </c>
      <c r="F2693" s="2" t="s">
        <v>16</v>
      </c>
      <c r="G2693" s="2" t="s">
        <v>55</v>
      </c>
      <c r="H2693" s="2">
        <v>4.6</v>
      </c>
      <c r="I2693" s="2">
        <v>3.77</v>
      </c>
      <c r="J2693" s="2">
        <f t="shared" si="47"/>
        <v>8.37</v>
      </c>
    </row>
    <row r="2694" ht="15.75" customHeight="1">
      <c r="A2694" s="2">
        <f t="shared" si="46"/>
        <v>2693</v>
      </c>
      <c r="B2694" s="2">
        <v>2014.0</v>
      </c>
      <c r="C2694" s="2">
        <v>2.0</v>
      </c>
      <c r="D2694" s="2">
        <v>5.0</v>
      </c>
      <c r="E2694" s="2">
        <v>2.0</v>
      </c>
      <c r="F2694" s="2" t="s">
        <v>16</v>
      </c>
      <c r="G2694" s="2" t="s">
        <v>127</v>
      </c>
      <c r="H2694" s="2">
        <v>4.97</v>
      </c>
      <c r="I2694" s="2">
        <v>4.5</v>
      </c>
      <c r="J2694" s="2">
        <f t="shared" si="47"/>
        <v>9.47</v>
      </c>
    </row>
    <row r="2695" ht="15.75" customHeight="1">
      <c r="A2695" s="2">
        <f t="shared" si="46"/>
        <v>2694</v>
      </c>
      <c r="B2695" s="2">
        <v>2014.0</v>
      </c>
      <c r="C2695" s="2">
        <v>2.0</v>
      </c>
      <c r="D2695" s="2">
        <v>5.0</v>
      </c>
      <c r="E2695" s="2">
        <v>2.0</v>
      </c>
      <c r="F2695" s="2" t="s">
        <v>16</v>
      </c>
      <c r="G2695" s="12" t="s">
        <v>45</v>
      </c>
      <c r="H2695" s="2">
        <v>8.17</v>
      </c>
      <c r="I2695" s="2">
        <v>6.17</v>
      </c>
      <c r="J2695" s="2">
        <f t="shared" si="47"/>
        <v>14.34</v>
      </c>
    </row>
    <row r="2696" ht="15.75" customHeight="1">
      <c r="A2696" s="2">
        <f t="shared" si="46"/>
        <v>2695</v>
      </c>
      <c r="B2696" s="2">
        <v>2014.0</v>
      </c>
      <c r="C2696" s="2">
        <v>2.0</v>
      </c>
      <c r="D2696" s="2">
        <v>5.0</v>
      </c>
      <c r="E2696" s="2">
        <v>3.0</v>
      </c>
      <c r="F2696" s="2" t="s">
        <v>16</v>
      </c>
      <c r="G2696" s="2" t="s">
        <v>33</v>
      </c>
      <c r="H2696" s="2">
        <v>8.23</v>
      </c>
      <c r="I2696" s="2">
        <v>5.27</v>
      </c>
      <c r="J2696" s="2">
        <f t="shared" si="47"/>
        <v>13.5</v>
      </c>
    </row>
    <row r="2697" ht="15.75" customHeight="1">
      <c r="A2697" s="2">
        <f t="shared" si="46"/>
        <v>2696</v>
      </c>
      <c r="B2697" s="2">
        <v>2014.0</v>
      </c>
      <c r="C2697" s="2">
        <v>2.0</v>
      </c>
      <c r="D2697" s="2">
        <v>5.0</v>
      </c>
      <c r="E2697" s="2">
        <v>3.0</v>
      </c>
      <c r="F2697" s="2" t="s">
        <v>16</v>
      </c>
      <c r="G2697" s="12" t="s">
        <v>39</v>
      </c>
      <c r="H2697" s="2">
        <v>8.43</v>
      </c>
      <c r="I2697" s="2">
        <v>8.17</v>
      </c>
      <c r="J2697" s="2">
        <f t="shared" si="47"/>
        <v>16.6</v>
      </c>
    </row>
    <row r="2698" ht="15.75" customHeight="1">
      <c r="A2698" s="2">
        <f t="shared" si="46"/>
        <v>2697</v>
      </c>
      <c r="B2698" s="2">
        <v>2014.0</v>
      </c>
      <c r="C2698" s="2">
        <v>2.0</v>
      </c>
      <c r="D2698" s="2">
        <v>5.0</v>
      </c>
      <c r="E2698" s="2">
        <v>4.0</v>
      </c>
      <c r="F2698" s="2" t="s">
        <v>16</v>
      </c>
      <c r="G2698" s="2" t="s">
        <v>42</v>
      </c>
      <c r="H2698" s="2">
        <v>6.33</v>
      </c>
      <c r="I2698" s="2">
        <v>5.17</v>
      </c>
      <c r="J2698" s="2">
        <f t="shared" si="47"/>
        <v>11.5</v>
      </c>
    </row>
    <row r="2699" ht="15.75" customHeight="1">
      <c r="A2699" s="2">
        <f t="shared" si="46"/>
        <v>2698</v>
      </c>
      <c r="B2699" s="2">
        <v>2014.0</v>
      </c>
      <c r="C2699" s="2">
        <v>2.0</v>
      </c>
      <c r="D2699" s="2">
        <v>5.0</v>
      </c>
      <c r="E2699" s="2">
        <v>4.0</v>
      </c>
      <c r="F2699" s="2" t="s">
        <v>16</v>
      </c>
      <c r="G2699" s="12" t="s">
        <v>27</v>
      </c>
      <c r="H2699" s="2">
        <v>7.83</v>
      </c>
      <c r="I2699" s="2">
        <v>6.5</v>
      </c>
      <c r="J2699" s="2">
        <f t="shared" si="47"/>
        <v>14.33</v>
      </c>
    </row>
    <row r="2700" ht="15.75" customHeight="1">
      <c r="A2700" s="2">
        <f t="shared" si="46"/>
        <v>2699</v>
      </c>
      <c r="B2700" s="2">
        <v>2014.0</v>
      </c>
      <c r="C2700" s="2">
        <v>2.0</v>
      </c>
      <c r="D2700" s="2">
        <v>6.0</v>
      </c>
      <c r="E2700" s="2">
        <v>1.0</v>
      </c>
      <c r="F2700" s="2" t="s">
        <v>16</v>
      </c>
      <c r="G2700" s="12" t="s">
        <v>59</v>
      </c>
      <c r="H2700" s="2">
        <v>7.67</v>
      </c>
      <c r="I2700" s="2">
        <v>7.63</v>
      </c>
      <c r="J2700" s="2">
        <f t="shared" si="47"/>
        <v>15.3</v>
      </c>
    </row>
    <row r="2701" ht="15.75" customHeight="1">
      <c r="A2701" s="2">
        <f t="shared" si="46"/>
        <v>2700</v>
      </c>
      <c r="B2701" s="2">
        <v>2014.0</v>
      </c>
      <c r="C2701" s="2">
        <v>2.0</v>
      </c>
      <c r="D2701" s="2">
        <v>6.0</v>
      </c>
      <c r="E2701" s="2">
        <v>1.0</v>
      </c>
      <c r="F2701" s="2" t="s">
        <v>16</v>
      </c>
      <c r="G2701" s="2" t="s">
        <v>28</v>
      </c>
      <c r="H2701" s="2">
        <v>8.0</v>
      </c>
      <c r="I2701" s="2">
        <v>6.0</v>
      </c>
      <c r="J2701" s="2">
        <f t="shared" si="47"/>
        <v>14</v>
      </c>
    </row>
    <row r="2702" ht="15.75" customHeight="1">
      <c r="A2702" s="2">
        <f t="shared" si="46"/>
        <v>2701</v>
      </c>
      <c r="B2702" s="2">
        <v>2014.0</v>
      </c>
      <c r="C2702" s="2">
        <v>2.0</v>
      </c>
      <c r="D2702" s="2">
        <v>6.0</v>
      </c>
      <c r="E2702" s="2">
        <v>2.0</v>
      </c>
      <c r="F2702" s="2" t="s">
        <v>16</v>
      </c>
      <c r="G2702" s="2" t="s">
        <v>30</v>
      </c>
      <c r="H2702" s="2">
        <v>5.6</v>
      </c>
      <c r="I2702" s="2">
        <v>5.17</v>
      </c>
      <c r="J2702" s="2">
        <f t="shared" si="47"/>
        <v>10.77</v>
      </c>
    </row>
    <row r="2703" ht="15.75" customHeight="1">
      <c r="A2703" s="2">
        <f t="shared" si="46"/>
        <v>2702</v>
      </c>
      <c r="B2703" s="2">
        <v>2014.0</v>
      </c>
      <c r="C2703" s="2">
        <v>2.0</v>
      </c>
      <c r="D2703" s="2">
        <v>6.0</v>
      </c>
      <c r="E2703" s="2">
        <v>2.0</v>
      </c>
      <c r="F2703" s="2" t="s">
        <v>16</v>
      </c>
      <c r="G2703" s="12" t="s">
        <v>45</v>
      </c>
      <c r="H2703" s="2">
        <v>7.0</v>
      </c>
      <c r="I2703" s="2">
        <v>6.7</v>
      </c>
      <c r="J2703" s="2">
        <f t="shared" si="47"/>
        <v>13.7</v>
      </c>
    </row>
    <row r="2704" ht="15.75" customHeight="1">
      <c r="A2704" s="2">
        <f t="shared" si="46"/>
        <v>2703</v>
      </c>
      <c r="B2704" s="2">
        <v>2014.0</v>
      </c>
      <c r="C2704" s="2">
        <v>2.0</v>
      </c>
      <c r="D2704" s="2">
        <v>6.0</v>
      </c>
      <c r="E2704" s="2">
        <v>3.0</v>
      </c>
      <c r="F2704" s="2" t="s">
        <v>16</v>
      </c>
      <c r="G2704" s="12" t="s">
        <v>37</v>
      </c>
      <c r="H2704" s="2">
        <v>8.43</v>
      </c>
      <c r="I2704" s="2">
        <v>7.1</v>
      </c>
      <c r="J2704" s="2">
        <f t="shared" si="47"/>
        <v>15.53</v>
      </c>
    </row>
    <row r="2705" ht="15.75" customHeight="1">
      <c r="A2705" s="2">
        <f t="shared" si="46"/>
        <v>2704</v>
      </c>
      <c r="B2705" s="2">
        <v>2014.0</v>
      </c>
      <c r="C2705" s="2">
        <v>2.0</v>
      </c>
      <c r="D2705" s="2">
        <v>6.0</v>
      </c>
      <c r="E2705" s="2">
        <v>3.0</v>
      </c>
      <c r="F2705" s="2" t="s">
        <v>16</v>
      </c>
      <c r="G2705" s="2" t="s">
        <v>39</v>
      </c>
      <c r="H2705" s="2">
        <v>8.77</v>
      </c>
      <c r="I2705" s="2">
        <v>6.67</v>
      </c>
      <c r="J2705" s="2">
        <f t="shared" si="47"/>
        <v>15.44</v>
      </c>
    </row>
    <row r="2706" ht="15.75" customHeight="1">
      <c r="A2706" s="2">
        <f t="shared" si="46"/>
        <v>2705</v>
      </c>
      <c r="B2706" s="2">
        <v>2014.0</v>
      </c>
      <c r="C2706" s="2">
        <v>2.0</v>
      </c>
      <c r="D2706" s="2">
        <v>6.0</v>
      </c>
      <c r="E2706" s="2">
        <v>4.0</v>
      </c>
      <c r="F2706" s="2" t="s">
        <v>16</v>
      </c>
      <c r="G2706" s="2" t="s">
        <v>56</v>
      </c>
      <c r="H2706" s="2">
        <v>4.93</v>
      </c>
      <c r="I2706" s="2">
        <v>4.83</v>
      </c>
      <c r="J2706" s="2">
        <f t="shared" si="47"/>
        <v>9.76</v>
      </c>
    </row>
    <row r="2707" ht="15.75" customHeight="1">
      <c r="A2707" s="2">
        <f t="shared" si="46"/>
        <v>2706</v>
      </c>
      <c r="B2707" s="2">
        <v>2014.0</v>
      </c>
      <c r="C2707" s="2">
        <v>2.0</v>
      </c>
      <c r="D2707" s="2">
        <v>6.0</v>
      </c>
      <c r="E2707" s="2">
        <v>4.0</v>
      </c>
      <c r="F2707" s="2" t="s">
        <v>16</v>
      </c>
      <c r="G2707" s="12" t="s">
        <v>27</v>
      </c>
      <c r="H2707" s="2">
        <v>6.67</v>
      </c>
      <c r="I2707" s="2">
        <v>6.33</v>
      </c>
      <c r="J2707" s="2">
        <f t="shared" si="47"/>
        <v>13</v>
      </c>
    </row>
    <row r="2708" ht="15.75" customHeight="1">
      <c r="A2708" s="2">
        <f t="shared" si="46"/>
        <v>2707</v>
      </c>
      <c r="B2708" s="2">
        <v>2014.0</v>
      </c>
      <c r="C2708" s="2">
        <v>2.0</v>
      </c>
      <c r="D2708" s="2">
        <v>7.0</v>
      </c>
      <c r="E2708" s="2">
        <v>1.0</v>
      </c>
      <c r="F2708" s="2" t="s">
        <v>16</v>
      </c>
      <c r="G2708" s="2" t="s">
        <v>59</v>
      </c>
      <c r="H2708" s="2">
        <v>7.8</v>
      </c>
      <c r="I2708" s="2">
        <v>7.07</v>
      </c>
      <c r="J2708" s="2">
        <f t="shared" si="47"/>
        <v>14.87</v>
      </c>
    </row>
    <row r="2709" ht="15.75" customHeight="1">
      <c r="A2709" s="2">
        <f t="shared" si="46"/>
        <v>2708</v>
      </c>
      <c r="B2709" s="2">
        <v>2014.0</v>
      </c>
      <c r="C2709" s="2">
        <v>2.0</v>
      </c>
      <c r="D2709" s="2">
        <v>7.0</v>
      </c>
      <c r="E2709" s="2">
        <v>1.0</v>
      </c>
      <c r="F2709" s="2" t="s">
        <v>16</v>
      </c>
      <c r="G2709" s="12" t="s">
        <v>45</v>
      </c>
      <c r="H2709" s="2">
        <v>8.83</v>
      </c>
      <c r="I2709" s="2">
        <v>6.27</v>
      </c>
      <c r="J2709" s="2">
        <f t="shared" si="47"/>
        <v>15.1</v>
      </c>
    </row>
    <row r="2710" ht="15.75" customHeight="1">
      <c r="A2710" s="2">
        <f t="shared" si="46"/>
        <v>2709</v>
      </c>
      <c r="B2710" s="2">
        <v>2014.0</v>
      </c>
      <c r="C2710" s="2">
        <v>2.0</v>
      </c>
      <c r="D2710" s="2">
        <v>7.0</v>
      </c>
      <c r="E2710" s="2">
        <v>2.0</v>
      </c>
      <c r="F2710" s="2" t="s">
        <v>16</v>
      </c>
      <c r="G2710" s="2" t="s">
        <v>37</v>
      </c>
      <c r="H2710" s="2">
        <v>8.83</v>
      </c>
      <c r="I2710" s="2">
        <v>7.07</v>
      </c>
      <c r="J2710" s="2">
        <f t="shared" si="47"/>
        <v>15.9</v>
      </c>
    </row>
    <row r="2711" ht="15.75" customHeight="1">
      <c r="A2711" s="2">
        <f t="shared" si="46"/>
        <v>2710</v>
      </c>
      <c r="B2711" s="2">
        <v>2014.0</v>
      </c>
      <c r="C2711" s="2">
        <v>2.0</v>
      </c>
      <c r="D2711" s="2">
        <v>7.0</v>
      </c>
      <c r="E2711" s="2">
        <v>2.0</v>
      </c>
      <c r="F2711" s="2" t="s">
        <v>16</v>
      </c>
      <c r="G2711" s="12" t="s">
        <v>27</v>
      </c>
      <c r="H2711" s="2">
        <v>9.37</v>
      </c>
      <c r="I2711" s="2">
        <v>6.77</v>
      </c>
      <c r="J2711" s="2">
        <f t="shared" si="47"/>
        <v>16.14</v>
      </c>
    </row>
    <row r="2712" ht="15.75" customHeight="1">
      <c r="A2712" s="2">
        <f t="shared" si="46"/>
        <v>2711</v>
      </c>
      <c r="B2712" s="2">
        <v>2014.0</v>
      </c>
      <c r="C2712" s="2">
        <v>2.0</v>
      </c>
      <c r="D2712" s="2">
        <v>8.0</v>
      </c>
      <c r="E2712" s="2">
        <v>1.0</v>
      </c>
      <c r="F2712" s="2" t="s">
        <v>16</v>
      </c>
      <c r="G2712" s="2" t="s">
        <v>45</v>
      </c>
      <c r="H2712" s="2">
        <v>7.37</v>
      </c>
      <c r="I2712" s="2">
        <v>5.07</v>
      </c>
      <c r="J2712" s="2">
        <f t="shared" si="47"/>
        <v>12.44</v>
      </c>
    </row>
    <row r="2713" ht="15.75" customHeight="1">
      <c r="A2713" s="2">
        <f t="shared" si="46"/>
        <v>2712</v>
      </c>
      <c r="B2713" s="2">
        <v>2014.0</v>
      </c>
      <c r="C2713" s="2">
        <v>2.0</v>
      </c>
      <c r="D2713" s="2">
        <v>8.0</v>
      </c>
      <c r="E2713" s="2">
        <v>1.0</v>
      </c>
      <c r="F2713" s="2" t="s">
        <v>16</v>
      </c>
      <c r="G2713" s="12" t="s">
        <v>27</v>
      </c>
      <c r="H2713" s="2">
        <v>8.33</v>
      </c>
      <c r="I2713" s="2">
        <v>7.57</v>
      </c>
      <c r="J2713" s="2">
        <f t="shared" si="47"/>
        <v>15.9</v>
      </c>
    </row>
    <row r="2714" ht="15.75" customHeight="1">
      <c r="A2714" s="2">
        <f t="shared" si="46"/>
        <v>2713</v>
      </c>
      <c r="B2714" s="2">
        <v>2014.0</v>
      </c>
      <c r="C2714" s="2">
        <v>3.0</v>
      </c>
      <c r="D2714" s="2">
        <v>3.0</v>
      </c>
      <c r="E2714" s="2">
        <v>1.0</v>
      </c>
      <c r="F2714" s="2" t="s">
        <v>16</v>
      </c>
      <c r="G2714" s="2" t="s">
        <v>62</v>
      </c>
      <c r="H2714" s="2">
        <v>7.0</v>
      </c>
      <c r="I2714" s="2">
        <v>5.9</v>
      </c>
      <c r="J2714" s="2">
        <f t="shared" si="47"/>
        <v>12.9</v>
      </c>
    </row>
    <row r="2715" ht="15.75" customHeight="1">
      <c r="A2715" s="2">
        <f t="shared" si="46"/>
        <v>2714</v>
      </c>
      <c r="B2715" s="2">
        <v>2014.0</v>
      </c>
      <c r="C2715" s="2">
        <v>3.0</v>
      </c>
      <c r="D2715" s="2">
        <v>3.0</v>
      </c>
      <c r="E2715" s="2">
        <v>1.0</v>
      </c>
      <c r="F2715" s="2" t="s">
        <v>16</v>
      </c>
      <c r="G2715" s="2" t="s">
        <v>124</v>
      </c>
      <c r="H2715" s="2">
        <v>6.17</v>
      </c>
      <c r="I2715" s="2">
        <v>4.67</v>
      </c>
      <c r="J2715" s="2">
        <f t="shared" si="47"/>
        <v>10.84</v>
      </c>
    </row>
    <row r="2716" ht="15.75" customHeight="1">
      <c r="A2716" s="2">
        <f t="shared" si="46"/>
        <v>2715</v>
      </c>
      <c r="B2716" s="2">
        <v>2014.0</v>
      </c>
      <c r="C2716" s="2">
        <v>3.0</v>
      </c>
      <c r="D2716" s="2">
        <v>3.0</v>
      </c>
      <c r="E2716" s="2">
        <v>2.0</v>
      </c>
      <c r="F2716" s="2" t="s">
        <v>16</v>
      </c>
      <c r="G2716" s="2" t="s">
        <v>42</v>
      </c>
      <c r="H2716" s="2">
        <v>6.2</v>
      </c>
      <c r="I2716" s="2">
        <v>5.0</v>
      </c>
      <c r="J2716" s="2">
        <f t="shared" si="47"/>
        <v>11.2</v>
      </c>
    </row>
    <row r="2717" ht="15.75" customHeight="1">
      <c r="A2717" s="2">
        <f t="shared" si="46"/>
        <v>2716</v>
      </c>
      <c r="B2717" s="2">
        <v>2014.0</v>
      </c>
      <c r="C2717" s="2">
        <v>3.0</v>
      </c>
      <c r="D2717" s="2">
        <v>3.0</v>
      </c>
      <c r="E2717" s="2">
        <v>2.0</v>
      </c>
      <c r="F2717" s="2" t="s">
        <v>16</v>
      </c>
      <c r="G2717" s="2" t="s">
        <v>33</v>
      </c>
      <c r="H2717" s="2">
        <v>6.17</v>
      </c>
      <c r="I2717" s="2">
        <v>4.57</v>
      </c>
      <c r="J2717" s="2">
        <f t="shared" si="47"/>
        <v>10.74</v>
      </c>
    </row>
    <row r="2718" ht="15.75" customHeight="1">
      <c r="A2718" s="2">
        <f t="shared" si="46"/>
        <v>2717</v>
      </c>
      <c r="B2718" s="2">
        <v>2014.0</v>
      </c>
      <c r="C2718" s="2">
        <v>3.0</v>
      </c>
      <c r="D2718" s="2">
        <v>3.0</v>
      </c>
      <c r="E2718" s="2">
        <v>3.0</v>
      </c>
      <c r="F2718" s="2" t="s">
        <v>16</v>
      </c>
      <c r="G2718" s="2" t="s">
        <v>45</v>
      </c>
      <c r="H2718" s="2">
        <v>6.77</v>
      </c>
      <c r="I2718" s="2">
        <v>5.83</v>
      </c>
      <c r="J2718" s="2">
        <f t="shared" si="47"/>
        <v>12.6</v>
      </c>
    </row>
    <row r="2719" ht="15.75" customHeight="1">
      <c r="A2719" s="2">
        <f t="shared" si="46"/>
        <v>2718</v>
      </c>
      <c r="B2719" s="2">
        <v>2014.0</v>
      </c>
      <c r="C2719" s="2">
        <v>3.0</v>
      </c>
      <c r="D2719" s="2">
        <v>3.0</v>
      </c>
      <c r="E2719" s="2">
        <v>3.0</v>
      </c>
      <c r="F2719" s="2" t="s">
        <v>16</v>
      </c>
      <c r="G2719" s="2" t="s">
        <v>29</v>
      </c>
      <c r="H2719" s="2">
        <v>8.23</v>
      </c>
      <c r="I2719" s="2">
        <v>7.33</v>
      </c>
      <c r="J2719" s="2">
        <f t="shared" si="47"/>
        <v>15.56</v>
      </c>
    </row>
    <row r="2720" ht="15.75" customHeight="1">
      <c r="A2720" s="2">
        <f t="shared" si="46"/>
        <v>2719</v>
      </c>
      <c r="B2720" s="2">
        <v>2014.0</v>
      </c>
      <c r="C2720" s="2">
        <v>3.0</v>
      </c>
      <c r="D2720" s="2">
        <v>3.0</v>
      </c>
      <c r="E2720" s="2">
        <v>4.0</v>
      </c>
      <c r="F2720" s="2" t="s">
        <v>16</v>
      </c>
      <c r="G2720" s="2" t="s">
        <v>30</v>
      </c>
      <c r="H2720" s="2">
        <v>8.67</v>
      </c>
      <c r="I2720" s="2">
        <v>8.33</v>
      </c>
      <c r="J2720" s="2">
        <f t="shared" si="47"/>
        <v>17</v>
      </c>
    </row>
    <row r="2721" ht="15.75" customHeight="1">
      <c r="A2721" s="2">
        <f t="shared" si="46"/>
        <v>2720</v>
      </c>
      <c r="B2721" s="2">
        <v>2014.0</v>
      </c>
      <c r="C2721" s="2">
        <v>3.0</v>
      </c>
      <c r="D2721" s="2">
        <v>3.0</v>
      </c>
      <c r="E2721" s="2">
        <v>4.0</v>
      </c>
      <c r="F2721" s="2" t="s">
        <v>16</v>
      </c>
      <c r="G2721" s="2" t="s">
        <v>59</v>
      </c>
      <c r="H2721" s="2">
        <v>8.3</v>
      </c>
      <c r="I2721" s="2">
        <v>6.83</v>
      </c>
      <c r="J2721" s="2">
        <f t="shared" si="47"/>
        <v>15.13</v>
      </c>
    </row>
    <row r="2722" ht="15.75" customHeight="1">
      <c r="A2722" s="2">
        <f t="shared" si="46"/>
        <v>2721</v>
      </c>
      <c r="B2722" s="2">
        <v>2014.0</v>
      </c>
      <c r="C2722" s="2">
        <v>3.0</v>
      </c>
      <c r="D2722" s="2">
        <v>3.0</v>
      </c>
      <c r="E2722" s="2">
        <v>5.0</v>
      </c>
      <c r="F2722" s="2" t="s">
        <v>16</v>
      </c>
      <c r="G2722" s="2" t="s">
        <v>60</v>
      </c>
      <c r="H2722" s="2">
        <v>8.5</v>
      </c>
      <c r="I2722" s="2">
        <v>7.17</v>
      </c>
      <c r="J2722" s="2">
        <f t="shared" si="47"/>
        <v>15.67</v>
      </c>
    </row>
    <row r="2723" ht="15.75" customHeight="1">
      <c r="A2723" s="2">
        <f t="shared" si="46"/>
        <v>2722</v>
      </c>
      <c r="B2723" s="2">
        <v>2014.0</v>
      </c>
      <c r="C2723" s="2">
        <v>3.0</v>
      </c>
      <c r="D2723" s="2">
        <v>3.0</v>
      </c>
      <c r="E2723" s="2">
        <v>5.0</v>
      </c>
      <c r="F2723" s="2" t="s">
        <v>16</v>
      </c>
      <c r="G2723" s="2" t="s">
        <v>26</v>
      </c>
      <c r="H2723" s="2">
        <v>8.83</v>
      </c>
      <c r="I2723" s="2">
        <v>7.0</v>
      </c>
      <c r="J2723" s="2">
        <f t="shared" si="47"/>
        <v>15.83</v>
      </c>
    </row>
    <row r="2724" ht="15.75" customHeight="1">
      <c r="A2724" s="2">
        <f t="shared" si="46"/>
        <v>2723</v>
      </c>
      <c r="B2724" s="2">
        <v>2014.0</v>
      </c>
      <c r="C2724" s="2">
        <v>3.0</v>
      </c>
      <c r="D2724" s="2">
        <v>3.0</v>
      </c>
      <c r="E2724" s="2">
        <v>6.0</v>
      </c>
      <c r="F2724" s="2" t="s">
        <v>16</v>
      </c>
      <c r="G2724" s="2" t="s">
        <v>37</v>
      </c>
      <c r="H2724" s="2">
        <v>7.83</v>
      </c>
      <c r="I2724" s="2">
        <v>7.7</v>
      </c>
      <c r="J2724" s="2">
        <f t="shared" si="47"/>
        <v>15.53</v>
      </c>
    </row>
    <row r="2725" ht="15.75" customHeight="1">
      <c r="A2725" s="2">
        <f t="shared" si="46"/>
        <v>2724</v>
      </c>
      <c r="B2725" s="2">
        <v>2014.0</v>
      </c>
      <c r="C2725" s="2">
        <v>3.0</v>
      </c>
      <c r="D2725" s="2">
        <v>3.0</v>
      </c>
      <c r="E2725" s="2">
        <v>6.0</v>
      </c>
      <c r="F2725" s="2" t="s">
        <v>16</v>
      </c>
      <c r="G2725" s="2" t="s">
        <v>99</v>
      </c>
      <c r="H2725" s="2">
        <v>8.57</v>
      </c>
      <c r="I2725" s="2">
        <v>5.83</v>
      </c>
      <c r="J2725" s="2">
        <f t="shared" si="47"/>
        <v>14.4</v>
      </c>
    </row>
    <row r="2726" ht="15.75" customHeight="1">
      <c r="A2726" s="2">
        <f t="shared" si="46"/>
        <v>2725</v>
      </c>
      <c r="B2726" s="2">
        <v>2014.0</v>
      </c>
      <c r="C2726" s="2">
        <v>3.0</v>
      </c>
      <c r="D2726" s="2">
        <v>3.0</v>
      </c>
      <c r="E2726" s="2">
        <v>7.0</v>
      </c>
      <c r="F2726" s="2" t="s">
        <v>16</v>
      </c>
      <c r="G2726" s="2" t="s">
        <v>39</v>
      </c>
      <c r="H2726" s="2">
        <v>7.6</v>
      </c>
      <c r="I2726" s="2">
        <v>7.5</v>
      </c>
      <c r="J2726" s="2">
        <f t="shared" si="47"/>
        <v>15.1</v>
      </c>
    </row>
    <row r="2727" ht="15.75" customHeight="1">
      <c r="A2727" s="2">
        <f t="shared" si="46"/>
        <v>2726</v>
      </c>
      <c r="B2727" s="2">
        <v>2014.0</v>
      </c>
      <c r="C2727" s="2">
        <v>3.0</v>
      </c>
      <c r="D2727" s="2">
        <v>3.0</v>
      </c>
      <c r="E2727" s="2">
        <v>7.0</v>
      </c>
      <c r="F2727" s="2" t="s">
        <v>16</v>
      </c>
      <c r="G2727" s="2" t="s">
        <v>107</v>
      </c>
      <c r="H2727" s="2">
        <v>6.4</v>
      </c>
      <c r="I2727" s="2">
        <v>4.5</v>
      </c>
      <c r="J2727" s="2">
        <f t="shared" si="47"/>
        <v>10.9</v>
      </c>
    </row>
    <row r="2728" ht="15.75" customHeight="1">
      <c r="A2728" s="2">
        <f t="shared" si="46"/>
        <v>2727</v>
      </c>
      <c r="B2728" s="2">
        <v>2014.0</v>
      </c>
      <c r="C2728" s="2">
        <v>3.0</v>
      </c>
      <c r="D2728" s="2">
        <v>3.0</v>
      </c>
      <c r="E2728" s="2">
        <v>8.0</v>
      </c>
      <c r="F2728" s="2" t="s">
        <v>16</v>
      </c>
      <c r="G2728" s="2" t="s">
        <v>125</v>
      </c>
      <c r="H2728" s="2">
        <v>6.0</v>
      </c>
      <c r="I2728" s="2">
        <v>4.83</v>
      </c>
      <c r="J2728" s="2">
        <f t="shared" si="47"/>
        <v>10.83</v>
      </c>
    </row>
    <row r="2729" ht="15.75" customHeight="1">
      <c r="A2729" s="2">
        <f t="shared" si="46"/>
        <v>2728</v>
      </c>
      <c r="B2729" s="2">
        <v>2014.0</v>
      </c>
      <c r="C2729" s="2">
        <v>3.0</v>
      </c>
      <c r="D2729" s="2">
        <v>3.0</v>
      </c>
      <c r="E2729" s="2">
        <v>8.0</v>
      </c>
      <c r="F2729" s="2" t="s">
        <v>16</v>
      </c>
      <c r="G2729" s="2" t="s">
        <v>57</v>
      </c>
      <c r="H2729" s="2">
        <v>7.33</v>
      </c>
      <c r="I2729" s="2">
        <v>6.1</v>
      </c>
      <c r="J2729" s="2">
        <f t="shared" si="47"/>
        <v>13.43</v>
      </c>
    </row>
    <row r="2730" ht="15.75" customHeight="1">
      <c r="A2730" s="2">
        <f t="shared" si="46"/>
        <v>2729</v>
      </c>
      <c r="B2730" s="2">
        <v>2014.0</v>
      </c>
      <c r="C2730" s="2">
        <v>3.0</v>
      </c>
      <c r="D2730" s="2">
        <v>3.0</v>
      </c>
      <c r="E2730" s="2">
        <v>9.0</v>
      </c>
      <c r="F2730" s="2" t="s">
        <v>16</v>
      </c>
      <c r="G2730" s="2" t="s">
        <v>28</v>
      </c>
      <c r="H2730" s="2">
        <v>9.57</v>
      </c>
      <c r="I2730" s="2">
        <v>7.87</v>
      </c>
      <c r="J2730" s="2">
        <f t="shared" si="47"/>
        <v>17.44</v>
      </c>
    </row>
    <row r="2731" ht="15.75" customHeight="1">
      <c r="A2731" s="2">
        <f t="shared" si="46"/>
        <v>2730</v>
      </c>
      <c r="B2731" s="2">
        <v>2014.0</v>
      </c>
      <c r="C2731" s="2">
        <v>3.0</v>
      </c>
      <c r="D2731" s="2">
        <v>3.0</v>
      </c>
      <c r="E2731" s="2">
        <v>9.0</v>
      </c>
      <c r="F2731" s="2" t="s">
        <v>16</v>
      </c>
      <c r="G2731" s="2" t="s">
        <v>38</v>
      </c>
      <c r="H2731" s="2">
        <v>9.0</v>
      </c>
      <c r="I2731" s="2">
        <v>6.5</v>
      </c>
      <c r="J2731" s="2">
        <f t="shared" si="47"/>
        <v>15.5</v>
      </c>
    </row>
    <row r="2732" ht="15.75" customHeight="1">
      <c r="A2732" s="2">
        <f t="shared" si="46"/>
        <v>2731</v>
      </c>
      <c r="B2732" s="2">
        <v>2014.0</v>
      </c>
      <c r="C2732" s="2">
        <v>3.0</v>
      </c>
      <c r="D2732" s="2">
        <v>3.0</v>
      </c>
      <c r="E2732" s="2">
        <v>10.0</v>
      </c>
      <c r="F2732" s="2" t="s">
        <v>16</v>
      </c>
      <c r="G2732" s="2" t="s">
        <v>56</v>
      </c>
      <c r="H2732" s="2">
        <v>6.33</v>
      </c>
      <c r="I2732" s="2">
        <v>6.1</v>
      </c>
      <c r="J2732" s="2">
        <f t="shared" si="47"/>
        <v>12.43</v>
      </c>
    </row>
    <row r="2733" ht="15.75" customHeight="1">
      <c r="A2733" s="2">
        <f t="shared" si="46"/>
        <v>2732</v>
      </c>
      <c r="B2733" s="2">
        <v>2014.0</v>
      </c>
      <c r="C2733" s="2">
        <v>3.0</v>
      </c>
      <c r="D2733" s="2">
        <v>3.0</v>
      </c>
      <c r="E2733" s="2">
        <v>10.0</v>
      </c>
      <c r="F2733" s="2" t="s">
        <v>16</v>
      </c>
      <c r="G2733" s="2" t="s">
        <v>123</v>
      </c>
      <c r="H2733" s="2">
        <v>8.33</v>
      </c>
      <c r="I2733" s="2">
        <v>4.93</v>
      </c>
      <c r="J2733" s="2">
        <f t="shared" si="47"/>
        <v>13.26</v>
      </c>
    </row>
    <row r="2734" ht="15.75" customHeight="1">
      <c r="A2734" s="2">
        <f t="shared" si="46"/>
        <v>2733</v>
      </c>
      <c r="B2734" s="2">
        <v>2014.0</v>
      </c>
      <c r="C2734" s="2">
        <v>3.0</v>
      </c>
      <c r="D2734" s="2">
        <v>3.0</v>
      </c>
      <c r="E2734" s="2">
        <v>11.0</v>
      </c>
      <c r="F2734" s="2" t="s">
        <v>16</v>
      </c>
      <c r="G2734" s="2" t="s">
        <v>31</v>
      </c>
      <c r="H2734" s="2">
        <v>9.93</v>
      </c>
      <c r="I2734" s="2">
        <v>7.1</v>
      </c>
      <c r="J2734" s="2">
        <f t="shared" si="47"/>
        <v>17.03</v>
      </c>
    </row>
    <row r="2735" ht="15.75" customHeight="1">
      <c r="A2735" s="2">
        <f t="shared" si="46"/>
        <v>2734</v>
      </c>
      <c r="B2735" s="2">
        <v>2014.0</v>
      </c>
      <c r="C2735" s="2">
        <v>3.0</v>
      </c>
      <c r="D2735" s="2">
        <v>3.0</v>
      </c>
      <c r="E2735" s="2">
        <v>11.0</v>
      </c>
      <c r="F2735" s="2" t="s">
        <v>16</v>
      </c>
      <c r="G2735" s="2" t="s">
        <v>55</v>
      </c>
      <c r="H2735" s="2">
        <v>5.67</v>
      </c>
      <c r="I2735" s="2">
        <v>3.67</v>
      </c>
      <c r="J2735" s="2">
        <f t="shared" si="47"/>
        <v>9.34</v>
      </c>
    </row>
    <row r="2736" ht="15.75" customHeight="1">
      <c r="A2736" s="2">
        <f t="shared" si="46"/>
        <v>2735</v>
      </c>
      <c r="B2736" s="2">
        <v>2014.0</v>
      </c>
      <c r="C2736" s="2">
        <v>3.0</v>
      </c>
      <c r="D2736" s="2">
        <v>3.0</v>
      </c>
      <c r="E2736" s="2">
        <v>12.0</v>
      </c>
      <c r="F2736" s="2" t="s">
        <v>16</v>
      </c>
      <c r="G2736" s="2" t="s">
        <v>41</v>
      </c>
      <c r="H2736" s="2">
        <v>9.67</v>
      </c>
      <c r="I2736" s="2">
        <v>7.27</v>
      </c>
      <c r="J2736" s="2">
        <f t="shared" si="47"/>
        <v>16.94</v>
      </c>
    </row>
    <row r="2737" ht="15.75" customHeight="1">
      <c r="A2737" s="2">
        <f t="shared" si="46"/>
        <v>2736</v>
      </c>
      <c r="B2737" s="2">
        <v>2014.0</v>
      </c>
      <c r="C2737" s="2">
        <v>3.0</v>
      </c>
      <c r="D2737" s="2">
        <v>3.0</v>
      </c>
      <c r="E2737" s="2">
        <v>12.0</v>
      </c>
      <c r="F2737" s="2" t="s">
        <v>16</v>
      </c>
      <c r="G2737" s="2" t="s">
        <v>129</v>
      </c>
      <c r="H2737" s="2">
        <v>6.5</v>
      </c>
      <c r="I2737" s="2">
        <v>4.0</v>
      </c>
      <c r="J2737" s="2">
        <f t="shared" si="47"/>
        <v>10.5</v>
      </c>
    </row>
    <row r="2738" ht="15.75" customHeight="1">
      <c r="A2738" s="2">
        <f t="shared" si="46"/>
        <v>2737</v>
      </c>
      <c r="B2738" s="2">
        <v>2014.0</v>
      </c>
      <c r="C2738" s="2">
        <v>3.0</v>
      </c>
      <c r="D2738" s="2">
        <v>4.0</v>
      </c>
      <c r="E2738" s="2">
        <v>1.0</v>
      </c>
      <c r="F2738" s="2" t="s">
        <v>16</v>
      </c>
      <c r="G2738" s="2" t="s">
        <v>62</v>
      </c>
      <c r="H2738" s="2">
        <v>8.07</v>
      </c>
      <c r="I2738" s="2">
        <v>7.5</v>
      </c>
      <c r="J2738" s="2">
        <f t="shared" si="47"/>
        <v>15.57</v>
      </c>
    </row>
    <row r="2739" ht="15.75" customHeight="1">
      <c r="A2739" s="2">
        <f t="shared" si="46"/>
        <v>2738</v>
      </c>
      <c r="B2739" s="2">
        <v>2014.0</v>
      </c>
      <c r="C2739" s="2">
        <v>3.0</v>
      </c>
      <c r="D2739" s="2">
        <v>4.0</v>
      </c>
      <c r="E2739" s="2">
        <v>1.0</v>
      </c>
      <c r="F2739" s="2" t="s">
        <v>16</v>
      </c>
      <c r="G2739" s="2" t="s">
        <v>42</v>
      </c>
      <c r="H2739" s="2">
        <v>6.93</v>
      </c>
      <c r="I2739" s="2">
        <v>5.17</v>
      </c>
      <c r="J2739" s="2">
        <f t="shared" si="47"/>
        <v>12.1</v>
      </c>
    </row>
    <row r="2740" ht="15.75" customHeight="1">
      <c r="A2740" s="2">
        <f t="shared" si="46"/>
        <v>2739</v>
      </c>
      <c r="B2740" s="2">
        <v>2014.0</v>
      </c>
      <c r="C2740" s="2">
        <v>3.0</v>
      </c>
      <c r="D2740" s="2">
        <v>4.0</v>
      </c>
      <c r="E2740" s="2">
        <v>1.0</v>
      </c>
      <c r="F2740" s="2" t="s">
        <v>16</v>
      </c>
      <c r="G2740" s="2" t="s">
        <v>29</v>
      </c>
      <c r="H2740" s="2">
        <v>5.5</v>
      </c>
      <c r="I2740" s="2">
        <v>5.4</v>
      </c>
      <c r="J2740" s="2">
        <f t="shared" si="47"/>
        <v>10.9</v>
      </c>
    </row>
    <row r="2741" ht="15.75" customHeight="1">
      <c r="A2741" s="2">
        <f t="shared" si="46"/>
        <v>2740</v>
      </c>
      <c r="B2741" s="2">
        <v>2014.0</v>
      </c>
      <c r="C2741" s="2">
        <v>3.0</v>
      </c>
      <c r="D2741" s="2">
        <v>4.0</v>
      </c>
      <c r="E2741" s="2">
        <v>2.0</v>
      </c>
      <c r="F2741" s="2" t="s">
        <v>16</v>
      </c>
      <c r="G2741" s="2" t="s">
        <v>30</v>
      </c>
      <c r="H2741" s="2">
        <v>5.67</v>
      </c>
      <c r="I2741" s="2">
        <v>5.5</v>
      </c>
      <c r="J2741" s="2">
        <f t="shared" si="47"/>
        <v>11.17</v>
      </c>
    </row>
    <row r="2742" ht="15.75" customHeight="1">
      <c r="A2742" s="2">
        <f t="shared" si="46"/>
        <v>2741</v>
      </c>
      <c r="B2742" s="2">
        <v>2014.0</v>
      </c>
      <c r="C2742" s="2">
        <v>3.0</v>
      </c>
      <c r="D2742" s="2">
        <v>4.0</v>
      </c>
      <c r="E2742" s="2">
        <v>2.0</v>
      </c>
      <c r="F2742" s="2" t="s">
        <v>16</v>
      </c>
      <c r="G2742" s="2" t="s">
        <v>26</v>
      </c>
      <c r="H2742" s="2">
        <v>10.0</v>
      </c>
      <c r="I2742" s="2">
        <v>8.0</v>
      </c>
      <c r="J2742" s="2">
        <f t="shared" si="47"/>
        <v>18</v>
      </c>
    </row>
    <row r="2743" ht="15.75" customHeight="1">
      <c r="A2743" s="2">
        <f t="shared" si="46"/>
        <v>2742</v>
      </c>
      <c r="B2743" s="2">
        <v>2014.0</v>
      </c>
      <c r="C2743" s="2">
        <v>3.0</v>
      </c>
      <c r="D2743" s="2">
        <v>4.0</v>
      </c>
      <c r="E2743" s="2">
        <v>2.0</v>
      </c>
      <c r="F2743" s="2" t="s">
        <v>16</v>
      </c>
      <c r="G2743" s="2" t="s">
        <v>37</v>
      </c>
      <c r="H2743" s="2">
        <v>8.93</v>
      </c>
      <c r="I2743" s="2">
        <v>7.6</v>
      </c>
      <c r="J2743" s="2">
        <f t="shared" si="47"/>
        <v>16.53</v>
      </c>
    </row>
    <row r="2744" ht="15.75" customHeight="1">
      <c r="A2744" s="2">
        <f t="shared" si="46"/>
        <v>2743</v>
      </c>
      <c r="B2744" s="2">
        <v>2014.0</v>
      </c>
      <c r="C2744" s="2">
        <v>3.0</v>
      </c>
      <c r="D2744" s="2">
        <v>4.0</v>
      </c>
      <c r="E2744" s="2">
        <v>3.0</v>
      </c>
      <c r="F2744" s="2" t="s">
        <v>16</v>
      </c>
      <c r="G2744" s="2" t="s">
        <v>39</v>
      </c>
      <c r="H2744" s="2">
        <v>8.93</v>
      </c>
      <c r="I2744" s="2">
        <v>7.73</v>
      </c>
      <c r="J2744" s="2">
        <f t="shared" si="47"/>
        <v>16.66</v>
      </c>
    </row>
    <row r="2745" ht="15.75" customHeight="1">
      <c r="A2745" s="2">
        <f t="shared" si="46"/>
        <v>2744</v>
      </c>
      <c r="B2745" s="2">
        <v>2014.0</v>
      </c>
      <c r="C2745" s="2">
        <v>3.0</v>
      </c>
      <c r="D2745" s="2">
        <v>4.0</v>
      </c>
      <c r="E2745" s="2">
        <v>3.0</v>
      </c>
      <c r="F2745" s="2" t="s">
        <v>16</v>
      </c>
      <c r="G2745" s="2" t="s">
        <v>57</v>
      </c>
      <c r="H2745" s="2">
        <v>6.7</v>
      </c>
      <c r="I2745" s="2">
        <v>5.5</v>
      </c>
      <c r="J2745" s="2">
        <f t="shared" si="47"/>
        <v>12.2</v>
      </c>
    </row>
    <row r="2746" ht="15.75" customHeight="1">
      <c r="A2746" s="2">
        <f t="shared" si="46"/>
        <v>2745</v>
      </c>
      <c r="B2746" s="2">
        <v>2014.0</v>
      </c>
      <c r="C2746" s="2">
        <v>3.0</v>
      </c>
      <c r="D2746" s="2">
        <v>4.0</v>
      </c>
      <c r="E2746" s="2">
        <v>3.0</v>
      </c>
      <c r="F2746" s="2" t="s">
        <v>16</v>
      </c>
      <c r="G2746" s="2" t="s">
        <v>28</v>
      </c>
      <c r="H2746" s="2">
        <v>8.17</v>
      </c>
      <c r="I2746" s="2">
        <v>6.83</v>
      </c>
      <c r="J2746" s="2">
        <f t="shared" si="47"/>
        <v>15</v>
      </c>
    </row>
    <row r="2747" ht="15.75" customHeight="1">
      <c r="A2747" s="2">
        <f t="shared" si="46"/>
        <v>2746</v>
      </c>
      <c r="B2747" s="2">
        <v>2014.0</v>
      </c>
      <c r="C2747" s="2">
        <v>3.0</v>
      </c>
      <c r="D2747" s="2">
        <v>4.0</v>
      </c>
      <c r="E2747" s="2">
        <v>4.0</v>
      </c>
      <c r="F2747" s="2" t="s">
        <v>16</v>
      </c>
      <c r="G2747" s="2" t="s">
        <v>123</v>
      </c>
      <c r="H2747" s="2">
        <v>6.67</v>
      </c>
      <c r="I2747" s="2">
        <v>5.5</v>
      </c>
      <c r="J2747" s="2">
        <f t="shared" si="47"/>
        <v>12.17</v>
      </c>
    </row>
    <row r="2748" ht="15.75" customHeight="1">
      <c r="A2748" s="2">
        <f t="shared" si="46"/>
        <v>2747</v>
      </c>
      <c r="B2748" s="2">
        <v>2014.0</v>
      </c>
      <c r="C2748" s="2">
        <v>3.0</v>
      </c>
      <c r="D2748" s="2">
        <v>4.0</v>
      </c>
      <c r="E2748" s="2">
        <v>4.0</v>
      </c>
      <c r="F2748" s="2" t="s">
        <v>16</v>
      </c>
      <c r="G2748" s="2" t="s">
        <v>31</v>
      </c>
      <c r="H2748" s="2">
        <v>5.67</v>
      </c>
      <c r="I2748" s="2">
        <v>4.87</v>
      </c>
      <c r="J2748" s="2">
        <f t="shared" si="47"/>
        <v>10.54</v>
      </c>
    </row>
    <row r="2749" ht="15.75" customHeight="1">
      <c r="A2749" s="2">
        <f t="shared" si="46"/>
        <v>2748</v>
      </c>
      <c r="B2749" s="2">
        <v>2014.0</v>
      </c>
      <c r="C2749" s="2">
        <v>3.0</v>
      </c>
      <c r="D2749" s="2">
        <v>4.0</v>
      </c>
      <c r="E2749" s="2">
        <v>4.0</v>
      </c>
      <c r="F2749" s="2" t="s">
        <v>16</v>
      </c>
      <c r="G2749" s="2" t="s">
        <v>41</v>
      </c>
      <c r="H2749" s="2">
        <v>8.67</v>
      </c>
      <c r="I2749" s="2">
        <v>7.67</v>
      </c>
      <c r="J2749" s="2">
        <f t="shared" si="47"/>
        <v>16.34</v>
      </c>
    </row>
    <row r="2750" ht="15.75" customHeight="1">
      <c r="A2750" s="2">
        <f t="shared" si="46"/>
        <v>2749</v>
      </c>
      <c r="B2750" s="2">
        <v>2014.0</v>
      </c>
      <c r="C2750" s="2">
        <v>3.0</v>
      </c>
      <c r="D2750" s="2">
        <v>5.0</v>
      </c>
      <c r="E2750" s="2">
        <v>1.0</v>
      </c>
      <c r="F2750" s="2" t="s">
        <v>16</v>
      </c>
      <c r="G2750" s="2" t="s">
        <v>42</v>
      </c>
      <c r="H2750" s="2">
        <v>8.5</v>
      </c>
      <c r="I2750" s="2">
        <v>7.77</v>
      </c>
      <c r="J2750" s="2">
        <f t="shared" si="47"/>
        <v>16.27</v>
      </c>
    </row>
    <row r="2751" ht="15.75" customHeight="1">
      <c r="A2751" s="2">
        <f t="shared" si="46"/>
        <v>2750</v>
      </c>
      <c r="B2751" s="2">
        <v>2014.0</v>
      </c>
      <c r="C2751" s="2">
        <v>3.0</v>
      </c>
      <c r="D2751" s="2">
        <v>5.0</v>
      </c>
      <c r="E2751" s="2">
        <v>1.0</v>
      </c>
      <c r="F2751" s="2" t="s">
        <v>16</v>
      </c>
      <c r="G2751" s="2" t="s">
        <v>30</v>
      </c>
      <c r="H2751" s="2">
        <v>7.0</v>
      </c>
      <c r="I2751" s="2">
        <v>6.33</v>
      </c>
      <c r="J2751" s="2">
        <f t="shared" si="47"/>
        <v>13.33</v>
      </c>
    </row>
    <row r="2752" ht="15.75" customHeight="1">
      <c r="A2752" s="2">
        <f t="shared" si="46"/>
        <v>2751</v>
      </c>
      <c r="B2752" s="2">
        <v>2014.0</v>
      </c>
      <c r="C2752" s="2">
        <v>3.0</v>
      </c>
      <c r="D2752" s="2">
        <v>5.0</v>
      </c>
      <c r="E2752" s="2">
        <v>2.0</v>
      </c>
      <c r="F2752" s="2" t="s">
        <v>16</v>
      </c>
      <c r="G2752" s="2" t="s">
        <v>37</v>
      </c>
      <c r="H2752" s="2">
        <v>8.33</v>
      </c>
      <c r="I2752" s="2">
        <v>6.93</v>
      </c>
      <c r="J2752" s="2">
        <f t="shared" si="47"/>
        <v>15.26</v>
      </c>
    </row>
    <row r="2753" ht="15.75" customHeight="1">
      <c r="A2753" s="2">
        <f t="shared" si="46"/>
        <v>2752</v>
      </c>
      <c r="B2753" s="2">
        <v>2014.0</v>
      </c>
      <c r="C2753" s="2">
        <v>3.0</v>
      </c>
      <c r="D2753" s="2">
        <v>5.0</v>
      </c>
      <c r="E2753" s="2">
        <v>2.0</v>
      </c>
      <c r="F2753" s="2" t="s">
        <v>16</v>
      </c>
      <c r="G2753" s="2" t="s">
        <v>29</v>
      </c>
      <c r="H2753" s="2">
        <v>7.77</v>
      </c>
      <c r="I2753" s="2">
        <v>4.67</v>
      </c>
      <c r="J2753" s="2">
        <f t="shared" si="47"/>
        <v>12.44</v>
      </c>
    </row>
    <row r="2754" ht="15.75" customHeight="1">
      <c r="A2754" s="2">
        <f t="shared" si="46"/>
        <v>2753</v>
      </c>
      <c r="B2754" s="2">
        <v>2014.0</v>
      </c>
      <c r="C2754" s="2">
        <v>3.0</v>
      </c>
      <c r="D2754" s="2">
        <v>5.0</v>
      </c>
      <c r="E2754" s="2">
        <v>3.0</v>
      </c>
      <c r="F2754" s="2" t="s">
        <v>16</v>
      </c>
      <c r="G2754" s="2" t="s">
        <v>28</v>
      </c>
      <c r="H2754" s="2">
        <v>9.93</v>
      </c>
      <c r="I2754" s="2">
        <v>7.33</v>
      </c>
      <c r="J2754" s="2">
        <f t="shared" si="47"/>
        <v>17.26</v>
      </c>
    </row>
    <row r="2755" ht="15.75" customHeight="1">
      <c r="A2755" s="2">
        <f t="shared" si="46"/>
        <v>2754</v>
      </c>
      <c r="B2755" s="2">
        <v>2014.0</v>
      </c>
      <c r="C2755" s="2">
        <v>3.0</v>
      </c>
      <c r="D2755" s="2">
        <v>5.0</v>
      </c>
      <c r="E2755" s="2">
        <v>3.0</v>
      </c>
      <c r="F2755" s="2" t="s">
        <v>16</v>
      </c>
      <c r="G2755" s="2" t="s">
        <v>31</v>
      </c>
      <c r="H2755" s="2">
        <v>9.13</v>
      </c>
      <c r="I2755" s="2">
        <v>8.17</v>
      </c>
      <c r="J2755" s="2">
        <f t="shared" si="47"/>
        <v>17.3</v>
      </c>
    </row>
    <row r="2756" ht="15.75" customHeight="1">
      <c r="A2756" s="2">
        <f t="shared" si="46"/>
        <v>2755</v>
      </c>
      <c r="B2756" s="2">
        <v>2014.0</v>
      </c>
      <c r="C2756" s="2">
        <v>3.0</v>
      </c>
      <c r="D2756" s="2">
        <v>5.0</v>
      </c>
      <c r="E2756" s="2">
        <v>4.0</v>
      </c>
      <c r="F2756" s="2" t="s">
        <v>16</v>
      </c>
      <c r="G2756" s="2" t="s">
        <v>123</v>
      </c>
      <c r="H2756" s="2">
        <v>7.77</v>
      </c>
      <c r="I2756" s="2">
        <v>5.33</v>
      </c>
      <c r="J2756" s="2">
        <f t="shared" si="47"/>
        <v>13.1</v>
      </c>
    </row>
    <row r="2757" ht="15.75" customHeight="1">
      <c r="A2757" s="2">
        <f t="shared" si="46"/>
        <v>2756</v>
      </c>
      <c r="B2757" s="2">
        <v>2014.0</v>
      </c>
      <c r="C2757" s="2">
        <v>3.0</v>
      </c>
      <c r="D2757" s="2">
        <v>5.0</v>
      </c>
      <c r="E2757" s="2">
        <v>4.0</v>
      </c>
      <c r="F2757" s="2" t="s">
        <v>16</v>
      </c>
      <c r="G2757" s="2" t="s">
        <v>57</v>
      </c>
      <c r="H2757" s="2">
        <v>7.6</v>
      </c>
      <c r="I2757" s="2">
        <v>5.77</v>
      </c>
      <c r="J2757" s="2">
        <f t="shared" si="47"/>
        <v>13.37</v>
      </c>
    </row>
    <row r="2758" ht="15.75" customHeight="1">
      <c r="A2758" s="2">
        <f t="shared" si="46"/>
        <v>2757</v>
      </c>
      <c r="B2758" s="2">
        <v>2014.0</v>
      </c>
      <c r="C2758" s="2">
        <v>3.0</v>
      </c>
      <c r="D2758" s="2">
        <v>6.0</v>
      </c>
      <c r="E2758" s="2">
        <v>1.0</v>
      </c>
      <c r="F2758" s="2" t="s">
        <v>16</v>
      </c>
      <c r="G2758" s="2" t="s">
        <v>62</v>
      </c>
      <c r="H2758" s="2">
        <v>8.1</v>
      </c>
      <c r="I2758" s="2">
        <v>7.4</v>
      </c>
      <c r="J2758" s="2">
        <f t="shared" si="47"/>
        <v>15.5</v>
      </c>
    </row>
    <row r="2759" ht="15.75" customHeight="1">
      <c r="A2759" s="2">
        <f t="shared" si="46"/>
        <v>2758</v>
      </c>
      <c r="B2759" s="2">
        <v>2014.0</v>
      </c>
      <c r="C2759" s="2">
        <v>3.0</v>
      </c>
      <c r="D2759" s="2">
        <v>6.0</v>
      </c>
      <c r="E2759" s="2">
        <v>1.0</v>
      </c>
      <c r="F2759" s="2" t="s">
        <v>16</v>
      </c>
      <c r="G2759" s="2" t="s">
        <v>42</v>
      </c>
      <c r="H2759" s="2">
        <v>7.83</v>
      </c>
      <c r="I2759" s="2">
        <v>5.33</v>
      </c>
      <c r="J2759" s="2">
        <f t="shared" si="47"/>
        <v>13.16</v>
      </c>
    </row>
    <row r="2760" ht="15.75" customHeight="1">
      <c r="A2760" s="2">
        <f t="shared" si="46"/>
        <v>2759</v>
      </c>
      <c r="B2760" s="2">
        <v>2014.0</v>
      </c>
      <c r="C2760" s="2">
        <v>3.0</v>
      </c>
      <c r="D2760" s="2">
        <v>6.0</v>
      </c>
      <c r="E2760" s="2">
        <v>2.0</v>
      </c>
      <c r="F2760" s="2" t="s">
        <v>16</v>
      </c>
      <c r="G2760" s="2" t="s">
        <v>26</v>
      </c>
      <c r="H2760" s="2">
        <v>6.83</v>
      </c>
      <c r="I2760" s="2">
        <v>6.3</v>
      </c>
      <c r="J2760" s="2">
        <f t="shared" si="47"/>
        <v>13.13</v>
      </c>
    </row>
    <row r="2761" ht="15.75" customHeight="1">
      <c r="A2761" s="2">
        <f t="shared" si="46"/>
        <v>2760</v>
      </c>
      <c r="B2761" s="2">
        <v>2014.0</v>
      </c>
      <c r="C2761" s="2">
        <v>3.0</v>
      </c>
      <c r="D2761" s="2">
        <v>6.0</v>
      </c>
      <c r="E2761" s="2">
        <v>2.0</v>
      </c>
      <c r="F2761" s="2" t="s">
        <v>16</v>
      </c>
      <c r="G2761" s="2" t="s">
        <v>37</v>
      </c>
      <c r="H2761" s="2">
        <v>6.33</v>
      </c>
      <c r="I2761" s="2">
        <v>4.77</v>
      </c>
      <c r="J2761" s="2">
        <f t="shared" si="47"/>
        <v>11.1</v>
      </c>
    </row>
    <row r="2762" ht="15.75" customHeight="1">
      <c r="A2762" s="2">
        <f t="shared" si="46"/>
        <v>2761</v>
      </c>
      <c r="B2762" s="2">
        <v>2014.0</v>
      </c>
      <c r="C2762" s="2">
        <v>3.0</v>
      </c>
      <c r="D2762" s="2">
        <v>6.0</v>
      </c>
      <c r="E2762" s="2">
        <v>3.0</v>
      </c>
      <c r="F2762" s="2" t="s">
        <v>16</v>
      </c>
      <c r="G2762" s="2" t="s">
        <v>39</v>
      </c>
      <c r="H2762" s="2">
        <v>7.67</v>
      </c>
      <c r="I2762" s="2">
        <v>7.67</v>
      </c>
      <c r="J2762" s="2">
        <f t="shared" si="47"/>
        <v>15.34</v>
      </c>
    </row>
    <row r="2763" ht="15.75" customHeight="1">
      <c r="A2763" s="2">
        <f t="shared" si="46"/>
        <v>2762</v>
      </c>
      <c r="B2763" s="2">
        <v>2014.0</v>
      </c>
      <c r="C2763" s="2">
        <v>3.0</v>
      </c>
      <c r="D2763" s="2">
        <v>6.0</v>
      </c>
      <c r="E2763" s="2">
        <v>3.0</v>
      </c>
      <c r="F2763" s="2" t="s">
        <v>16</v>
      </c>
      <c r="G2763" s="2" t="s">
        <v>31</v>
      </c>
      <c r="H2763" s="2">
        <v>9.1</v>
      </c>
      <c r="I2763" s="2">
        <v>8.43</v>
      </c>
      <c r="J2763" s="2">
        <f t="shared" si="47"/>
        <v>17.53</v>
      </c>
    </row>
    <row r="2764" ht="15.75" customHeight="1">
      <c r="A2764" s="2">
        <f t="shared" si="46"/>
        <v>2763</v>
      </c>
      <c r="B2764" s="2">
        <v>2014.0</v>
      </c>
      <c r="C2764" s="2">
        <v>3.0</v>
      </c>
      <c r="D2764" s="2">
        <v>6.0</v>
      </c>
      <c r="E2764" s="2">
        <v>4.0</v>
      </c>
      <c r="F2764" s="2" t="s">
        <v>16</v>
      </c>
      <c r="G2764" s="2" t="s">
        <v>41</v>
      </c>
      <c r="H2764" s="2">
        <v>7.83</v>
      </c>
      <c r="I2764" s="2">
        <v>5.33</v>
      </c>
      <c r="J2764" s="2">
        <f t="shared" si="47"/>
        <v>13.16</v>
      </c>
    </row>
    <row r="2765" ht="15.75" customHeight="1">
      <c r="A2765" s="2">
        <f t="shared" si="46"/>
        <v>2764</v>
      </c>
      <c r="B2765" s="2">
        <v>2014.0</v>
      </c>
      <c r="C2765" s="2">
        <v>3.0</v>
      </c>
      <c r="D2765" s="2">
        <v>6.0</v>
      </c>
      <c r="E2765" s="2">
        <v>4.0</v>
      </c>
      <c r="F2765" s="2" t="s">
        <v>16</v>
      </c>
      <c r="G2765" s="2" t="s">
        <v>57</v>
      </c>
      <c r="H2765" s="2">
        <v>6.67</v>
      </c>
      <c r="I2765" s="2">
        <v>4.7</v>
      </c>
      <c r="J2765" s="2">
        <f t="shared" si="47"/>
        <v>11.37</v>
      </c>
    </row>
    <row r="2766" ht="15.75" customHeight="1">
      <c r="A2766" s="2">
        <f t="shared" si="46"/>
        <v>2765</v>
      </c>
      <c r="B2766" s="2">
        <v>2014.0</v>
      </c>
      <c r="C2766" s="2">
        <v>3.0</v>
      </c>
      <c r="D2766" s="2">
        <v>7.0</v>
      </c>
      <c r="E2766" s="2">
        <v>1.0</v>
      </c>
      <c r="F2766" s="2" t="s">
        <v>16</v>
      </c>
      <c r="G2766" s="2" t="s">
        <v>62</v>
      </c>
      <c r="H2766" s="2">
        <v>8.33</v>
      </c>
      <c r="I2766" s="2">
        <v>6.1</v>
      </c>
      <c r="J2766" s="2">
        <f t="shared" si="47"/>
        <v>14.43</v>
      </c>
    </row>
    <row r="2767" ht="15.75" customHeight="1">
      <c r="A2767" s="2">
        <f t="shared" si="46"/>
        <v>2766</v>
      </c>
      <c r="B2767" s="2">
        <v>2014.0</v>
      </c>
      <c r="C2767" s="2">
        <v>3.0</v>
      </c>
      <c r="D2767" s="2">
        <v>7.0</v>
      </c>
      <c r="E2767" s="2">
        <v>1.0</v>
      </c>
      <c r="F2767" s="2" t="s">
        <v>16</v>
      </c>
      <c r="G2767" s="2" t="s">
        <v>26</v>
      </c>
      <c r="H2767" s="2">
        <v>7.33</v>
      </c>
      <c r="I2767" s="2">
        <v>6.1</v>
      </c>
      <c r="J2767" s="2">
        <f t="shared" si="47"/>
        <v>13.43</v>
      </c>
    </row>
    <row r="2768" ht="15.75" customHeight="1">
      <c r="A2768" s="2">
        <f t="shared" si="46"/>
        <v>2767</v>
      </c>
      <c r="B2768" s="2">
        <v>2014.0</v>
      </c>
      <c r="C2768" s="2">
        <v>3.0</v>
      </c>
      <c r="D2768" s="2">
        <v>7.0</v>
      </c>
      <c r="E2768" s="2">
        <v>2.0</v>
      </c>
      <c r="F2768" s="2" t="s">
        <v>16</v>
      </c>
      <c r="G2768" s="2" t="s">
        <v>31</v>
      </c>
      <c r="H2768" s="2">
        <v>8.93</v>
      </c>
      <c r="I2768" s="2">
        <v>8.43</v>
      </c>
      <c r="J2768" s="2">
        <f t="shared" si="47"/>
        <v>17.36</v>
      </c>
    </row>
    <row r="2769" ht="15.75" customHeight="1">
      <c r="A2769" s="2">
        <f t="shared" si="46"/>
        <v>2768</v>
      </c>
      <c r="B2769" s="2">
        <v>2014.0</v>
      </c>
      <c r="C2769" s="2">
        <v>3.0</v>
      </c>
      <c r="D2769" s="2">
        <v>7.0</v>
      </c>
      <c r="E2769" s="2">
        <v>2.0</v>
      </c>
      <c r="F2769" s="2" t="s">
        <v>16</v>
      </c>
      <c r="G2769" s="2" t="s">
        <v>41</v>
      </c>
      <c r="H2769" s="2">
        <v>9.43</v>
      </c>
      <c r="I2769" s="2">
        <v>8.77</v>
      </c>
      <c r="J2769" s="2">
        <f t="shared" si="47"/>
        <v>18.2</v>
      </c>
    </row>
    <row r="2770" ht="15.75" customHeight="1">
      <c r="A2770" s="2">
        <f t="shared" si="46"/>
        <v>2769</v>
      </c>
      <c r="B2770" s="2">
        <v>2014.0</v>
      </c>
      <c r="C2770" s="2">
        <v>3.0</v>
      </c>
      <c r="D2770" s="2">
        <v>8.0</v>
      </c>
      <c r="E2770" s="2">
        <v>1.0</v>
      </c>
      <c r="F2770" s="2" t="s">
        <v>16</v>
      </c>
      <c r="G2770" s="2" t="s">
        <v>62</v>
      </c>
      <c r="H2770" s="2">
        <v>9.63</v>
      </c>
      <c r="I2770" s="2">
        <v>3.83</v>
      </c>
      <c r="J2770" s="2">
        <f t="shared" si="47"/>
        <v>13.46</v>
      </c>
    </row>
    <row r="2771" ht="15.75" customHeight="1">
      <c r="A2771" s="2">
        <f t="shared" si="46"/>
        <v>2770</v>
      </c>
      <c r="B2771" s="2">
        <v>2014.0</v>
      </c>
      <c r="C2771" s="2">
        <v>3.0</v>
      </c>
      <c r="D2771" s="2">
        <v>8.0</v>
      </c>
      <c r="E2771" s="2">
        <v>1.0</v>
      </c>
      <c r="F2771" s="2" t="s">
        <v>16</v>
      </c>
      <c r="G2771" s="2" t="s">
        <v>41</v>
      </c>
      <c r="H2771" s="2">
        <v>8.83</v>
      </c>
      <c r="I2771" s="2">
        <v>8.0</v>
      </c>
      <c r="J2771" s="2">
        <f t="shared" si="47"/>
        <v>16.83</v>
      </c>
    </row>
    <row r="2772" ht="15.75" customHeight="1">
      <c r="A2772" s="2">
        <f t="shared" si="46"/>
        <v>2771</v>
      </c>
      <c r="B2772" s="2">
        <v>2014.0</v>
      </c>
      <c r="C2772" s="2">
        <v>4.0</v>
      </c>
      <c r="D2772" s="2">
        <v>3.0</v>
      </c>
      <c r="E2772" s="2">
        <v>1.0</v>
      </c>
      <c r="F2772" s="2" t="s">
        <v>16</v>
      </c>
      <c r="G2772" s="2" t="s">
        <v>30</v>
      </c>
      <c r="H2772" s="2">
        <v>8.5</v>
      </c>
      <c r="I2772" s="2">
        <v>6.5</v>
      </c>
      <c r="J2772" s="2">
        <f t="shared" si="47"/>
        <v>15</v>
      </c>
    </row>
    <row r="2773" ht="15.75" customHeight="1">
      <c r="A2773" s="2">
        <f t="shared" si="46"/>
        <v>2772</v>
      </c>
      <c r="B2773" s="2">
        <v>2014.0</v>
      </c>
      <c r="C2773" s="2">
        <v>4.0</v>
      </c>
      <c r="D2773" s="2">
        <v>3.0</v>
      </c>
      <c r="E2773" s="2">
        <v>1.0</v>
      </c>
      <c r="F2773" s="2" t="s">
        <v>16</v>
      </c>
      <c r="G2773" s="2" t="s">
        <v>122</v>
      </c>
      <c r="H2773" s="2">
        <v>9.5</v>
      </c>
      <c r="I2773" s="2">
        <v>6.0</v>
      </c>
      <c r="J2773" s="2">
        <f t="shared" si="47"/>
        <v>15.5</v>
      </c>
    </row>
    <row r="2774" ht="15.75" customHeight="1">
      <c r="A2774" s="2">
        <f t="shared" si="46"/>
        <v>2773</v>
      </c>
      <c r="B2774" s="2">
        <v>2014.0</v>
      </c>
      <c r="C2774" s="2">
        <v>4.0</v>
      </c>
      <c r="D2774" s="2">
        <v>3.0</v>
      </c>
      <c r="E2774" s="2">
        <v>2.0</v>
      </c>
      <c r="F2774" s="2" t="s">
        <v>16</v>
      </c>
      <c r="G2774" s="2" t="s">
        <v>56</v>
      </c>
      <c r="H2774" s="2">
        <v>6.1</v>
      </c>
      <c r="I2774" s="2">
        <v>5.93</v>
      </c>
      <c r="J2774" s="2">
        <f t="shared" si="47"/>
        <v>12.03</v>
      </c>
    </row>
    <row r="2775" ht="15.75" customHeight="1">
      <c r="A2775" s="2">
        <f t="shared" si="46"/>
        <v>2774</v>
      </c>
      <c r="B2775" s="2">
        <v>2014.0</v>
      </c>
      <c r="C2775" s="2">
        <v>4.0</v>
      </c>
      <c r="D2775" s="2">
        <v>3.0</v>
      </c>
      <c r="E2775" s="2">
        <v>2.0</v>
      </c>
      <c r="F2775" s="2" t="s">
        <v>16</v>
      </c>
      <c r="G2775" s="2" t="s">
        <v>124</v>
      </c>
      <c r="H2775" s="2">
        <v>3.83</v>
      </c>
      <c r="I2775" s="2">
        <v>3.5</v>
      </c>
      <c r="J2775" s="2">
        <f t="shared" si="47"/>
        <v>7.33</v>
      </c>
    </row>
    <row r="2776" ht="15.75" customHeight="1">
      <c r="A2776" s="2">
        <f t="shared" si="46"/>
        <v>2775</v>
      </c>
      <c r="B2776" s="2">
        <v>2014.0</v>
      </c>
      <c r="C2776" s="2">
        <v>4.0</v>
      </c>
      <c r="D2776" s="2">
        <v>3.0</v>
      </c>
      <c r="E2776" s="2">
        <v>3.0</v>
      </c>
      <c r="F2776" s="2" t="s">
        <v>16</v>
      </c>
      <c r="G2776" s="2" t="s">
        <v>42</v>
      </c>
      <c r="H2776" s="2">
        <v>7.67</v>
      </c>
      <c r="I2776" s="2">
        <v>2.3</v>
      </c>
      <c r="J2776" s="2">
        <f t="shared" si="47"/>
        <v>9.97</v>
      </c>
    </row>
    <row r="2777" ht="15.75" customHeight="1">
      <c r="A2777" s="2">
        <f t="shared" si="46"/>
        <v>2776</v>
      </c>
      <c r="B2777" s="2">
        <v>2014.0</v>
      </c>
      <c r="C2777" s="2">
        <v>4.0</v>
      </c>
      <c r="D2777" s="2">
        <v>3.0</v>
      </c>
      <c r="E2777" s="2">
        <v>3.0</v>
      </c>
      <c r="F2777" s="2" t="s">
        <v>16</v>
      </c>
      <c r="G2777" s="2" t="s">
        <v>107</v>
      </c>
      <c r="H2777" s="2">
        <v>3.93</v>
      </c>
      <c r="I2777" s="2">
        <v>3.7</v>
      </c>
      <c r="J2777" s="2">
        <f t="shared" si="47"/>
        <v>7.63</v>
      </c>
    </row>
    <row r="2778" ht="15.75" customHeight="1">
      <c r="A2778" s="2">
        <f t="shared" si="46"/>
        <v>2777</v>
      </c>
      <c r="B2778" s="2">
        <v>2014.0</v>
      </c>
      <c r="C2778" s="2">
        <v>4.0</v>
      </c>
      <c r="D2778" s="2">
        <v>3.0</v>
      </c>
      <c r="E2778" s="2">
        <v>4.0</v>
      </c>
      <c r="F2778" s="2" t="s">
        <v>16</v>
      </c>
      <c r="G2778" s="2" t="s">
        <v>31</v>
      </c>
      <c r="H2778" s="2">
        <v>7.0</v>
      </c>
      <c r="I2778" s="2">
        <v>6.5</v>
      </c>
      <c r="J2778" s="2">
        <f t="shared" si="47"/>
        <v>13.5</v>
      </c>
    </row>
    <row r="2779" ht="15.75" customHeight="1">
      <c r="A2779" s="2">
        <f t="shared" si="46"/>
        <v>2778</v>
      </c>
      <c r="B2779" s="2">
        <v>2014.0</v>
      </c>
      <c r="C2779" s="2">
        <v>4.0</v>
      </c>
      <c r="D2779" s="2">
        <v>3.0</v>
      </c>
      <c r="E2779" s="2">
        <v>4.0</v>
      </c>
      <c r="F2779" s="2" t="s">
        <v>16</v>
      </c>
      <c r="G2779" s="2" t="s">
        <v>32</v>
      </c>
      <c r="H2779" s="2">
        <v>8.43</v>
      </c>
      <c r="I2779" s="2">
        <v>5.27</v>
      </c>
      <c r="J2779" s="2">
        <f t="shared" si="47"/>
        <v>13.7</v>
      </c>
    </row>
    <row r="2780" ht="15.75" customHeight="1">
      <c r="A2780" s="2">
        <f t="shared" si="46"/>
        <v>2779</v>
      </c>
      <c r="B2780" s="2">
        <v>2014.0</v>
      </c>
      <c r="C2780" s="2">
        <v>4.0</v>
      </c>
      <c r="D2780" s="2">
        <v>3.0</v>
      </c>
      <c r="E2780" s="2">
        <v>5.0</v>
      </c>
      <c r="F2780" s="2" t="s">
        <v>16</v>
      </c>
      <c r="G2780" s="2" t="s">
        <v>33</v>
      </c>
      <c r="H2780" s="2">
        <v>7.23</v>
      </c>
      <c r="I2780" s="2">
        <v>5.67</v>
      </c>
      <c r="J2780" s="2">
        <f t="shared" si="47"/>
        <v>12.9</v>
      </c>
    </row>
    <row r="2781" ht="15.75" customHeight="1">
      <c r="A2781" s="2">
        <f t="shared" si="46"/>
        <v>2780</v>
      </c>
      <c r="B2781" s="2">
        <v>2014.0</v>
      </c>
      <c r="C2781" s="2">
        <v>4.0</v>
      </c>
      <c r="D2781" s="2">
        <v>3.0</v>
      </c>
      <c r="E2781" s="2">
        <v>5.0</v>
      </c>
      <c r="F2781" s="2" t="s">
        <v>16</v>
      </c>
      <c r="G2781" s="2" t="s">
        <v>59</v>
      </c>
      <c r="H2781" s="2">
        <v>8.83</v>
      </c>
      <c r="I2781" s="2">
        <v>7.5</v>
      </c>
      <c r="J2781" s="2">
        <f t="shared" si="47"/>
        <v>16.33</v>
      </c>
    </row>
    <row r="2782" ht="15.75" customHeight="1">
      <c r="A2782" s="2">
        <f t="shared" si="46"/>
        <v>2781</v>
      </c>
      <c r="B2782" s="2">
        <v>2014.0</v>
      </c>
      <c r="C2782" s="2">
        <v>4.0</v>
      </c>
      <c r="D2782" s="2">
        <v>3.0</v>
      </c>
      <c r="E2782" s="2">
        <v>6.0</v>
      </c>
      <c r="F2782" s="2" t="s">
        <v>16</v>
      </c>
      <c r="G2782" s="2" t="s">
        <v>37</v>
      </c>
      <c r="H2782" s="2">
        <v>6.93</v>
      </c>
      <c r="I2782" s="2">
        <v>6.6</v>
      </c>
      <c r="J2782" s="2">
        <f t="shared" si="47"/>
        <v>13.53</v>
      </c>
    </row>
    <row r="2783" ht="15.75" customHeight="1">
      <c r="A2783" s="2">
        <f t="shared" si="46"/>
        <v>2782</v>
      </c>
      <c r="B2783" s="2">
        <v>2014.0</v>
      </c>
      <c r="C2783" s="2">
        <v>4.0</v>
      </c>
      <c r="D2783" s="2">
        <v>3.0</v>
      </c>
      <c r="E2783" s="2">
        <v>6.0</v>
      </c>
      <c r="F2783" s="2" t="s">
        <v>16</v>
      </c>
      <c r="G2783" s="2" t="s">
        <v>106</v>
      </c>
      <c r="H2783" s="2">
        <v>6.33</v>
      </c>
      <c r="I2783" s="2">
        <v>4.6</v>
      </c>
      <c r="J2783" s="2">
        <f t="shared" si="47"/>
        <v>10.93</v>
      </c>
    </row>
    <row r="2784" ht="15.75" customHeight="1">
      <c r="A2784" s="2">
        <f t="shared" si="46"/>
        <v>2783</v>
      </c>
      <c r="B2784" s="2">
        <v>2014.0</v>
      </c>
      <c r="C2784" s="2">
        <v>4.0</v>
      </c>
      <c r="D2784" s="2">
        <v>3.0</v>
      </c>
      <c r="E2784" s="2">
        <v>7.0</v>
      </c>
      <c r="F2784" s="2" t="s">
        <v>16</v>
      </c>
      <c r="G2784" s="2" t="s">
        <v>39</v>
      </c>
      <c r="H2784" s="2">
        <v>8.43</v>
      </c>
      <c r="I2784" s="2">
        <v>6.67</v>
      </c>
      <c r="J2784" s="2">
        <f t="shared" si="47"/>
        <v>15.1</v>
      </c>
    </row>
    <row r="2785" ht="15.75" customHeight="1">
      <c r="A2785" s="2">
        <f t="shared" si="46"/>
        <v>2784</v>
      </c>
      <c r="B2785" s="2">
        <v>2014.0</v>
      </c>
      <c r="C2785" s="2">
        <v>4.0</v>
      </c>
      <c r="D2785" s="2">
        <v>3.0</v>
      </c>
      <c r="E2785" s="2">
        <v>7.0</v>
      </c>
      <c r="F2785" s="2" t="s">
        <v>16</v>
      </c>
      <c r="G2785" s="2" t="s">
        <v>120</v>
      </c>
      <c r="H2785" s="2">
        <v>5.93</v>
      </c>
      <c r="I2785" s="2">
        <v>1.43</v>
      </c>
      <c r="J2785" s="2">
        <f t="shared" si="47"/>
        <v>7.36</v>
      </c>
    </row>
    <row r="2786" ht="15.75" customHeight="1">
      <c r="A2786" s="2">
        <f t="shared" si="46"/>
        <v>2785</v>
      </c>
      <c r="B2786" s="2">
        <v>2014.0</v>
      </c>
      <c r="C2786" s="2">
        <v>4.0</v>
      </c>
      <c r="D2786" s="2">
        <v>3.0</v>
      </c>
      <c r="E2786" s="2">
        <v>8.0</v>
      </c>
      <c r="F2786" s="2" t="s">
        <v>16</v>
      </c>
      <c r="G2786" s="2" t="s">
        <v>26</v>
      </c>
      <c r="H2786" s="2">
        <v>6.67</v>
      </c>
      <c r="I2786" s="2">
        <v>6.37</v>
      </c>
      <c r="J2786" s="2">
        <f t="shared" si="47"/>
        <v>13.04</v>
      </c>
    </row>
    <row r="2787" ht="15.75" customHeight="1">
      <c r="A2787" s="2">
        <f t="shared" si="46"/>
        <v>2786</v>
      </c>
      <c r="B2787" s="2">
        <v>2014.0</v>
      </c>
      <c r="C2787" s="2">
        <v>4.0</v>
      </c>
      <c r="D2787" s="2">
        <v>3.0</v>
      </c>
      <c r="E2787" s="2">
        <v>8.0</v>
      </c>
      <c r="F2787" s="2" t="s">
        <v>16</v>
      </c>
      <c r="G2787" s="2" t="s">
        <v>38</v>
      </c>
      <c r="H2787" s="2">
        <v>7.77</v>
      </c>
      <c r="I2787" s="2">
        <v>7.33</v>
      </c>
      <c r="J2787" s="2">
        <f t="shared" si="47"/>
        <v>15.1</v>
      </c>
    </row>
    <row r="2788" ht="15.75" customHeight="1">
      <c r="A2788" s="2">
        <f t="shared" si="46"/>
        <v>2787</v>
      </c>
      <c r="B2788" s="2">
        <v>2014.0</v>
      </c>
      <c r="C2788" s="2">
        <v>4.0</v>
      </c>
      <c r="D2788" s="2">
        <v>3.0</v>
      </c>
      <c r="E2788" s="2">
        <v>9.0</v>
      </c>
      <c r="F2788" s="2" t="s">
        <v>16</v>
      </c>
      <c r="G2788" s="2" t="s">
        <v>28</v>
      </c>
      <c r="H2788" s="2">
        <v>8.5</v>
      </c>
      <c r="I2788" s="2">
        <v>7.6</v>
      </c>
      <c r="J2788" s="2">
        <f t="shared" si="47"/>
        <v>16.1</v>
      </c>
    </row>
    <row r="2789" ht="15.75" customHeight="1">
      <c r="A2789" s="2">
        <f t="shared" si="46"/>
        <v>2788</v>
      </c>
      <c r="B2789" s="2">
        <v>2014.0</v>
      </c>
      <c r="C2789" s="2">
        <v>4.0</v>
      </c>
      <c r="D2789" s="2">
        <v>3.0</v>
      </c>
      <c r="E2789" s="2">
        <v>9.0</v>
      </c>
      <c r="F2789" s="2" t="s">
        <v>16</v>
      </c>
      <c r="G2789" s="2" t="s">
        <v>35</v>
      </c>
      <c r="H2789" s="2">
        <v>6.0</v>
      </c>
      <c r="I2789" s="2">
        <v>3.83</v>
      </c>
      <c r="J2789" s="2">
        <f t="shared" si="47"/>
        <v>9.83</v>
      </c>
    </row>
    <row r="2790" ht="15.75" customHeight="1">
      <c r="A2790" s="2">
        <f t="shared" si="46"/>
        <v>2789</v>
      </c>
      <c r="B2790" s="2">
        <v>2014.0</v>
      </c>
      <c r="C2790" s="2">
        <v>4.0</v>
      </c>
      <c r="D2790" s="2">
        <v>3.0</v>
      </c>
      <c r="E2790" s="2">
        <v>10.0</v>
      </c>
      <c r="F2790" s="2" t="s">
        <v>16</v>
      </c>
      <c r="G2790" s="2" t="s">
        <v>45</v>
      </c>
      <c r="H2790" s="2">
        <v>6.17</v>
      </c>
      <c r="I2790" s="2">
        <v>3.83</v>
      </c>
      <c r="J2790" s="2">
        <f t="shared" si="47"/>
        <v>10</v>
      </c>
    </row>
    <row r="2791" ht="15.75" customHeight="1">
      <c r="A2791" s="2">
        <f t="shared" si="46"/>
        <v>2790</v>
      </c>
      <c r="B2791" s="2">
        <v>2014.0</v>
      </c>
      <c r="C2791" s="2">
        <v>4.0</v>
      </c>
      <c r="D2791" s="2">
        <v>3.0</v>
      </c>
      <c r="E2791" s="2">
        <v>10.0</v>
      </c>
      <c r="F2791" s="2" t="s">
        <v>16</v>
      </c>
      <c r="G2791" s="2" t="s">
        <v>76</v>
      </c>
      <c r="H2791" s="2">
        <v>5.0</v>
      </c>
      <c r="I2791" s="2">
        <v>4.17</v>
      </c>
      <c r="J2791" s="2">
        <f t="shared" si="47"/>
        <v>9.17</v>
      </c>
    </row>
    <row r="2792" ht="15.75" customHeight="1">
      <c r="A2792" s="2">
        <f t="shared" si="46"/>
        <v>2791</v>
      </c>
      <c r="B2792" s="2">
        <v>2014.0</v>
      </c>
      <c r="C2792" s="2">
        <v>4.0</v>
      </c>
      <c r="D2792" s="2">
        <v>3.0</v>
      </c>
      <c r="E2792" s="2">
        <v>11.0</v>
      </c>
      <c r="F2792" s="2" t="s">
        <v>16</v>
      </c>
      <c r="G2792" s="2" t="s">
        <v>27</v>
      </c>
      <c r="H2792" s="2">
        <v>8.23</v>
      </c>
      <c r="I2792" s="2">
        <v>5.5</v>
      </c>
      <c r="J2792" s="2">
        <f t="shared" si="47"/>
        <v>13.73</v>
      </c>
    </row>
    <row r="2793" ht="15.75" customHeight="1">
      <c r="A2793" s="2">
        <f t="shared" si="46"/>
        <v>2792</v>
      </c>
      <c r="B2793" s="2">
        <v>2014.0</v>
      </c>
      <c r="C2793" s="2">
        <v>4.0</v>
      </c>
      <c r="D2793" s="2">
        <v>3.0</v>
      </c>
      <c r="E2793" s="2">
        <v>11.0</v>
      </c>
      <c r="F2793" s="2" t="s">
        <v>16</v>
      </c>
      <c r="G2793" s="2" t="s">
        <v>47</v>
      </c>
      <c r="H2793" s="2">
        <v>6.0</v>
      </c>
      <c r="I2793" s="2">
        <v>5.9</v>
      </c>
      <c r="J2793" s="2">
        <f t="shared" si="47"/>
        <v>11.9</v>
      </c>
    </row>
    <row r="2794" ht="15.75" customHeight="1">
      <c r="A2794" s="2">
        <f t="shared" si="46"/>
        <v>2793</v>
      </c>
      <c r="B2794" s="2">
        <v>2014.0</v>
      </c>
      <c r="C2794" s="2">
        <v>4.0</v>
      </c>
      <c r="D2794" s="2">
        <v>3.0</v>
      </c>
      <c r="E2794" s="2">
        <v>12.0</v>
      </c>
      <c r="F2794" s="2" t="s">
        <v>16</v>
      </c>
      <c r="G2794" s="2" t="s">
        <v>62</v>
      </c>
      <c r="H2794" s="2">
        <v>7.43</v>
      </c>
      <c r="I2794" s="2">
        <v>5.7</v>
      </c>
      <c r="J2794" s="2">
        <f t="shared" si="47"/>
        <v>13.13</v>
      </c>
    </row>
    <row r="2795" ht="15.75" customHeight="1">
      <c r="A2795" s="2">
        <f t="shared" si="46"/>
        <v>2794</v>
      </c>
      <c r="B2795" s="2">
        <v>2014.0</v>
      </c>
      <c r="C2795" s="2">
        <v>4.0</v>
      </c>
      <c r="D2795" s="2">
        <v>3.0</v>
      </c>
      <c r="E2795" s="2">
        <v>12.0</v>
      </c>
      <c r="F2795" s="2" t="s">
        <v>16</v>
      </c>
      <c r="G2795" s="2" t="s">
        <v>126</v>
      </c>
      <c r="H2795" s="2">
        <v>6.33</v>
      </c>
      <c r="I2795" s="2">
        <v>6.1</v>
      </c>
      <c r="J2795" s="2">
        <f t="shared" si="47"/>
        <v>12.43</v>
      </c>
    </row>
    <row r="2796" ht="15.75" customHeight="1">
      <c r="A2796" s="2">
        <f t="shared" si="46"/>
        <v>2795</v>
      </c>
      <c r="B2796" s="2">
        <v>2014.0</v>
      </c>
      <c r="C2796" s="2">
        <v>4.0</v>
      </c>
      <c r="D2796" s="2">
        <v>4.0</v>
      </c>
      <c r="E2796" s="2">
        <v>1.0</v>
      </c>
      <c r="F2796" s="2" t="s">
        <v>16</v>
      </c>
      <c r="G2796" s="2" t="s">
        <v>122</v>
      </c>
      <c r="H2796" s="2">
        <v>6.83</v>
      </c>
      <c r="I2796" s="2">
        <v>5.1</v>
      </c>
      <c r="J2796" s="2">
        <f t="shared" si="47"/>
        <v>11.93</v>
      </c>
    </row>
    <row r="2797" ht="15.75" customHeight="1">
      <c r="A2797" s="2">
        <f t="shared" si="46"/>
        <v>2796</v>
      </c>
      <c r="B2797" s="2">
        <v>2014.0</v>
      </c>
      <c r="C2797" s="2">
        <v>4.0</v>
      </c>
      <c r="D2797" s="2">
        <v>4.0</v>
      </c>
      <c r="E2797" s="2">
        <v>1.0</v>
      </c>
      <c r="F2797" s="2" t="s">
        <v>16</v>
      </c>
      <c r="G2797" s="2" t="s">
        <v>56</v>
      </c>
      <c r="H2797" s="2">
        <v>8.17</v>
      </c>
      <c r="I2797" s="2">
        <v>7.17</v>
      </c>
      <c r="J2797" s="2">
        <f t="shared" si="47"/>
        <v>15.34</v>
      </c>
    </row>
    <row r="2798" ht="15.75" customHeight="1">
      <c r="A2798" s="2">
        <f t="shared" si="46"/>
        <v>2797</v>
      </c>
      <c r="B2798" s="2">
        <v>2014.0</v>
      </c>
      <c r="C2798" s="2">
        <v>4.0</v>
      </c>
      <c r="D2798" s="2">
        <v>4.0</v>
      </c>
      <c r="E2798" s="2">
        <v>1.0</v>
      </c>
      <c r="F2798" s="2" t="s">
        <v>16</v>
      </c>
      <c r="G2798" s="2" t="s">
        <v>42</v>
      </c>
      <c r="H2798" s="2">
        <v>6.67</v>
      </c>
      <c r="I2798" s="2">
        <v>6.67</v>
      </c>
      <c r="J2798" s="2">
        <f t="shared" si="47"/>
        <v>13.34</v>
      </c>
    </row>
    <row r="2799" ht="15.75" customHeight="1">
      <c r="A2799" s="2">
        <f t="shared" si="46"/>
        <v>2798</v>
      </c>
      <c r="B2799" s="2">
        <v>2014.0</v>
      </c>
      <c r="C2799" s="2">
        <v>4.0</v>
      </c>
      <c r="D2799" s="2">
        <v>4.0</v>
      </c>
      <c r="E2799" s="2">
        <v>2.0</v>
      </c>
      <c r="F2799" s="2" t="s">
        <v>16</v>
      </c>
      <c r="G2799" s="2" t="s">
        <v>32</v>
      </c>
      <c r="H2799" s="2">
        <v>7.0</v>
      </c>
      <c r="I2799" s="2">
        <v>3.43</v>
      </c>
      <c r="J2799" s="2">
        <f t="shared" si="47"/>
        <v>10.43</v>
      </c>
    </row>
    <row r="2800" ht="15.75" customHeight="1">
      <c r="A2800" s="2">
        <f t="shared" si="46"/>
        <v>2799</v>
      </c>
      <c r="B2800" s="2">
        <v>2014.0</v>
      </c>
      <c r="C2800" s="2">
        <v>4.0</v>
      </c>
      <c r="D2800" s="2">
        <v>4.0</v>
      </c>
      <c r="E2800" s="2">
        <v>2.0</v>
      </c>
      <c r="F2800" s="2" t="s">
        <v>16</v>
      </c>
      <c r="G2800" s="2" t="s">
        <v>59</v>
      </c>
      <c r="H2800" s="2">
        <v>9.1</v>
      </c>
      <c r="I2800" s="2">
        <v>6.17</v>
      </c>
      <c r="J2800" s="2">
        <f t="shared" si="47"/>
        <v>15.27</v>
      </c>
    </row>
    <row r="2801" ht="15.75" customHeight="1">
      <c r="A2801" s="2">
        <f t="shared" si="46"/>
        <v>2800</v>
      </c>
      <c r="B2801" s="2">
        <v>2014.0</v>
      </c>
      <c r="C2801" s="2">
        <v>4.0</v>
      </c>
      <c r="D2801" s="2">
        <v>4.0</v>
      </c>
      <c r="E2801" s="2">
        <v>2.0</v>
      </c>
      <c r="F2801" s="2" t="s">
        <v>16</v>
      </c>
      <c r="G2801" s="2" t="s">
        <v>37</v>
      </c>
      <c r="H2801" s="2">
        <v>2.97</v>
      </c>
      <c r="I2801" s="2">
        <v>2.33</v>
      </c>
      <c r="J2801" s="2">
        <f t="shared" si="47"/>
        <v>5.3</v>
      </c>
    </row>
    <row r="2802" ht="15.75" customHeight="1">
      <c r="A2802" s="2">
        <f t="shared" si="46"/>
        <v>2801</v>
      </c>
      <c r="B2802" s="2">
        <v>2014.0</v>
      </c>
      <c r="C2802" s="2">
        <v>4.0</v>
      </c>
      <c r="D2802" s="2">
        <v>4.0</v>
      </c>
      <c r="E2802" s="2">
        <v>3.0</v>
      </c>
      <c r="F2802" s="2" t="s">
        <v>16</v>
      </c>
      <c r="G2802" s="2" t="s">
        <v>39</v>
      </c>
      <c r="H2802" s="2">
        <v>7.07</v>
      </c>
      <c r="I2802" s="2">
        <v>4.17</v>
      </c>
      <c r="J2802" s="2">
        <f t="shared" si="47"/>
        <v>11.24</v>
      </c>
    </row>
    <row r="2803" ht="15.75" customHeight="1">
      <c r="A2803" s="2">
        <f t="shared" si="46"/>
        <v>2802</v>
      </c>
      <c r="B2803" s="2">
        <v>2014.0</v>
      </c>
      <c r="C2803" s="2">
        <v>4.0</v>
      </c>
      <c r="D2803" s="2">
        <v>4.0</v>
      </c>
      <c r="E2803" s="2">
        <v>3.0</v>
      </c>
      <c r="F2803" s="2" t="s">
        <v>16</v>
      </c>
      <c r="G2803" s="2" t="s">
        <v>38</v>
      </c>
      <c r="H2803" s="2">
        <v>8.17</v>
      </c>
      <c r="I2803" s="2">
        <v>2.93</v>
      </c>
      <c r="J2803" s="2">
        <f t="shared" si="47"/>
        <v>11.1</v>
      </c>
    </row>
    <row r="2804" ht="15.75" customHeight="1">
      <c r="A2804" s="2">
        <f t="shared" si="46"/>
        <v>2803</v>
      </c>
      <c r="B2804" s="2">
        <v>2014.0</v>
      </c>
      <c r="C2804" s="2">
        <v>4.0</v>
      </c>
      <c r="D2804" s="2">
        <v>4.0</v>
      </c>
      <c r="E2804" s="2">
        <v>3.0</v>
      </c>
      <c r="F2804" s="2" t="s">
        <v>16</v>
      </c>
      <c r="G2804" s="2" t="s">
        <v>28</v>
      </c>
      <c r="H2804" s="2">
        <v>6.0</v>
      </c>
      <c r="I2804" s="2">
        <v>5.53</v>
      </c>
      <c r="J2804" s="2">
        <f t="shared" si="47"/>
        <v>11.53</v>
      </c>
    </row>
    <row r="2805" ht="15.75" customHeight="1">
      <c r="A2805" s="2">
        <f t="shared" si="46"/>
        <v>2804</v>
      </c>
      <c r="B2805" s="2">
        <v>2014.0</v>
      </c>
      <c r="C2805" s="2">
        <v>4.0</v>
      </c>
      <c r="D2805" s="2">
        <v>4.0</v>
      </c>
      <c r="E2805" s="2">
        <v>4.0</v>
      </c>
      <c r="F2805" s="2" t="s">
        <v>16</v>
      </c>
      <c r="G2805" s="2" t="s">
        <v>45</v>
      </c>
      <c r="H2805" s="2">
        <v>4.83</v>
      </c>
      <c r="I2805" s="2">
        <v>3.0</v>
      </c>
      <c r="J2805" s="2">
        <f t="shared" si="47"/>
        <v>7.83</v>
      </c>
    </row>
    <row r="2806" ht="15.75" customHeight="1">
      <c r="A2806" s="2">
        <f t="shared" si="46"/>
        <v>2805</v>
      </c>
      <c r="B2806" s="2">
        <v>2014.0</v>
      </c>
      <c r="C2806" s="2">
        <v>4.0</v>
      </c>
      <c r="D2806" s="2">
        <v>4.0</v>
      </c>
      <c r="E2806" s="2">
        <v>4.0</v>
      </c>
      <c r="F2806" s="2" t="s">
        <v>16</v>
      </c>
      <c r="G2806" s="2" t="s">
        <v>27</v>
      </c>
      <c r="H2806" s="2">
        <v>1.7</v>
      </c>
      <c r="I2806" s="2">
        <v>1.5</v>
      </c>
      <c r="J2806" s="2">
        <f t="shared" si="47"/>
        <v>3.2</v>
      </c>
    </row>
    <row r="2807" ht="15.75" customHeight="1">
      <c r="A2807" s="2">
        <f t="shared" si="46"/>
        <v>2806</v>
      </c>
      <c r="B2807" s="2">
        <v>2014.0</v>
      </c>
      <c r="C2807" s="2">
        <v>4.0</v>
      </c>
      <c r="D2807" s="2">
        <v>4.0</v>
      </c>
      <c r="E2807" s="2">
        <v>4.0</v>
      </c>
      <c r="F2807" s="2" t="s">
        <v>16</v>
      </c>
      <c r="G2807" s="2" t="s">
        <v>62</v>
      </c>
      <c r="H2807" s="2">
        <v>5.83</v>
      </c>
      <c r="I2807" s="2">
        <v>3.17</v>
      </c>
      <c r="J2807" s="2">
        <f t="shared" si="47"/>
        <v>9</v>
      </c>
    </row>
    <row r="2808" ht="15.75" customHeight="1">
      <c r="A2808" s="2">
        <f t="shared" si="46"/>
        <v>2807</v>
      </c>
      <c r="B2808" s="2">
        <v>2014.0</v>
      </c>
      <c r="C2808" s="2">
        <v>4.0</v>
      </c>
      <c r="D2808" s="2">
        <v>5.0</v>
      </c>
      <c r="E2808" s="2">
        <v>1.0</v>
      </c>
      <c r="F2808" s="2" t="s">
        <v>16</v>
      </c>
      <c r="G2808" s="2" t="s">
        <v>42</v>
      </c>
      <c r="H2808" s="2">
        <v>3.73</v>
      </c>
      <c r="I2808" s="2">
        <v>0.0</v>
      </c>
      <c r="J2808" s="2">
        <f t="shared" si="47"/>
        <v>3.73</v>
      </c>
    </row>
    <row r="2809" ht="15.75" customHeight="1">
      <c r="A2809" s="2">
        <f t="shared" si="46"/>
        <v>2808</v>
      </c>
      <c r="B2809" s="2">
        <v>2014.0</v>
      </c>
      <c r="C2809" s="2">
        <v>4.0</v>
      </c>
      <c r="D2809" s="2">
        <v>5.0</v>
      </c>
      <c r="E2809" s="2">
        <v>1.0</v>
      </c>
      <c r="F2809" s="2" t="s">
        <v>16</v>
      </c>
      <c r="G2809" s="2" t="s">
        <v>37</v>
      </c>
      <c r="H2809" s="2">
        <v>10.0</v>
      </c>
      <c r="I2809" s="2">
        <v>5.5</v>
      </c>
      <c r="J2809" s="2">
        <f t="shared" si="47"/>
        <v>15.5</v>
      </c>
    </row>
    <row r="2810" ht="15.75" customHeight="1">
      <c r="A2810" s="2">
        <f t="shared" si="46"/>
        <v>2809</v>
      </c>
      <c r="B2810" s="2">
        <v>2014.0</v>
      </c>
      <c r="C2810" s="2">
        <v>4.0</v>
      </c>
      <c r="D2810" s="2">
        <v>5.0</v>
      </c>
      <c r="E2810" s="2">
        <v>2.0</v>
      </c>
      <c r="F2810" s="2" t="s">
        <v>16</v>
      </c>
      <c r="G2810" s="2" t="s">
        <v>32</v>
      </c>
      <c r="H2810" s="2">
        <v>6.83</v>
      </c>
      <c r="I2810" s="2">
        <v>0.0</v>
      </c>
      <c r="J2810" s="2">
        <f t="shared" si="47"/>
        <v>6.83</v>
      </c>
    </row>
    <row r="2811" ht="15.75" customHeight="1">
      <c r="A2811" s="2">
        <f t="shared" si="46"/>
        <v>2810</v>
      </c>
      <c r="B2811" s="2">
        <v>2014.0</v>
      </c>
      <c r="C2811" s="2">
        <v>4.0</v>
      </c>
      <c r="D2811" s="2">
        <v>5.0</v>
      </c>
      <c r="E2811" s="2">
        <v>2.0</v>
      </c>
      <c r="F2811" s="2" t="s">
        <v>16</v>
      </c>
      <c r="G2811" s="2" t="s">
        <v>122</v>
      </c>
      <c r="H2811" s="2">
        <v>3.33</v>
      </c>
      <c r="I2811" s="2">
        <v>3.17</v>
      </c>
      <c r="J2811" s="2">
        <f t="shared" si="47"/>
        <v>6.5</v>
      </c>
    </row>
    <row r="2812" ht="15.75" customHeight="1">
      <c r="A2812" s="2">
        <f t="shared" si="46"/>
        <v>2811</v>
      </c>
      <c r="B2812" s="2">
        <v>2014.0</v>
      </c>
      <c r="C2812" s="2">
        <v>4.0</v>
      </c>
      <c r="D2812" s="2">
        <v>5.0</v>
      </c>
      <c r="E2812" s="2">
        <v>3.0</v>
      </c>
      <c r="F2812" s="2" t="s">
        <v>16</v>
      </c>
      <c r="G2812" s="2" t="s">
        <v>39</v>
      </c>
      <c r="H2812" s="2">
        <v>5.5</v>
      </c>
      <c r="I2812" s="2">
        <v>2.6</v>
      </c>
      <c r="J2812" s="2">
        <f t="shared" si="47"/>
        <v>8.1</v>
      </c>
    </row>
    <row r="2813" ht="15.75" customHeight="1">
      <c r="A2813" s="2">
        <f t="shared" si="46"/>
        <v>2812</v>
      </c>
      <c r="B2813" s="2">
        <v>2014.0</v>
      </c>
      <c r="C2813" s="2">
        <v>4.0</v>
      </c>
      <c r="D2813" s="2">
        <v>5.0</v>
      </c>
      <c r="E2813" s="2">
        <v>3.0</v>
      </c>
      <c r="F2813" s="2" t="s">
        <v>16</v>
      </c>
      <c r="G2813" s="2" t="s">
        <v>27</v>
      </c>
      <c r="H2813" s="2">
        <v>4.5</v>
      </c>
      <c r="I2813" s="2">
        <v>4.1</v>
      </c>
      <c r="J2813" s="2">
        <f t="shared" si="47"/>
        <v>8.6</v>
      </c>
    </row>
    <row r="2814" ht="15.75" customHeight="1">
      <c r="A2814" s="2">
        <f t="shared" si="46"/>
        <v>2813</v>
      </c>
      <c r="B2814" s="2">
        <v>2014.0</v>
      </c>
      <c r="C2814" s="2">
        <v>4.0</v>
      </c>
      <c r="D2814" s="2">
        <v>5.0</v>
      </c>
      <c r="E2814" s="2">
        <v>4.0</v>
      </c>
      <c r="F2814" s="2" t="s">
        <v>16</v>
      </c>
      <c r="G2814" s="2" t="s">
        <v>45</v>
      </c>
      <c r="H2814" s="2">
        <v>4.17</v>
      </c>
      <c r="I2814" s="2">
        <v>4.0</v>
      </c>
      <c r="J2814" s="2">
        <f t="shared" si="47"/>
        <v>8.17</v>
      </c>
    </row>
    <row r="2815" ht="15.75" customHeight="1">
      <c r="A2815" s="2">
        <f t="shared" si="46"/>
        <v>2814</v>
      </c>
      <c r="B2815" s="2">
        <v>2014.0</v>
      </c>
      <c r="C2815" s="2">
        <v>4.0</v>
      </c>
      <c r="D2815" s="2">
        <v>5.0</v>
      </c>
      <c r="E2815" s="2">
        <v>4.0</v>
      </c>
      <c r="F2815" s="2" t="s">
        <v>16</v>
      </c>
      <c r="G2815" s="2" t="s">
        <v>38</v>
      </c>
      <c r="H2815" s="2">
        <v>5.93</v>
      </c>
      <c r="I2815" s="2">
        <v>5.83</v>
      </c>
      <c r="J2815" s="2">
        <f t="shared" si="47"/>
        <v>11.76</v>
      </c>
    </row>
    <row r="2816" ht="15.75" customHeight="1">
      <c r="A2816" s="2">
        <f t="shared" si="46"/>
        <v>2815</v>
      </c>
      <c r="B2816" s="2">
        <v>2014.0</v>
      </c>
      <c r="C2816" s="2">
        <v>4.0</v>
      </c>
      <c r="D2816" s="2">
        <v>6.0</v>
      </c>
      <c r="E2816" s="2">
        <v>1.0</v>
      </c>
      <c r="F2816" s="2" t="s">
        <v>16</v>
      </c>
      <c r="G2816" s="2" t="s">
        <v>56</v>
      </c>
      <c r="H2816" s="2">
        <v>6.97</v>
      </c>
      <c r="I2816" s="2">
        <v>5.4</v>
      </c>
      <c r="J2816" s="2">
        <f t="shared" si="47"/>
        <v>12.37</v>
      </c>
    </row>
    <row r="2817" ht="15.75" customHeight="1">
      <c r="A2817" s="2">
        <f t="shared" si="46"/>
        <v>2816</v>
      </c>
      <c r="B2817" s="2">
        <v>2014.0</v>
      </c>
      <c r="C2817" s="2">
        <v>4.0</v>
      </c>
      <c r="D2817" s="2">
        <v>6.0</v>
      </c>
      <c r="E2817" s="2">
        <v>1.0</v>
      </c>
      <c r="F2817" s="2" t="s">
        <v>16</v>
      </c>
      <c r="G2817" s="2" t="s">
        <v>37</v>
      </c>
      <c r="H2817" s="2">
        <v>7.33</v>
      </c>
      <c r="I2817" s="2">
        <v>7.17</v>
      </c>
      <c r="J2817" s="2">
        <f t="shared" si="47"/>
        <v>14.5</v>
      </c>
    </row>
    <row r="2818" ht="15.75" customHeight="1">
      <c r="A2818" s="2">
        <f t="shared" si="46"/>
        <v>2817</v>
      </c>
      <c r="B2818" s="2">
        <v>2014.0</v>
      </c>
      <c r="C2818" s="2">
        <v>4.0</v>
      </c>
      <c r="D2818" s="2">
        <v>6.0</v>
      </c>
      <c r="E2818" s="2">
        <v>2.0</v>
      </c>
      <c r="F2818" s="2" t="s">
        <v>16</v>
      </c>
      <c r="G2818" s="2" t="s">
        <v>59</v>
      </c>
      <c r="H2818" s="2">
        <v>4.9</v>
      </c>
      <c r="I2818" s="2">
        <v>2.5</v>
      </c>
      <c r="J2818" s="2">
        <f t="shared" si="47"/>
        <v>7.4</v>
      </c>
    </row>
    <row r="2819" ht="15.75" customHeight="1">
      <c r="A2819" s="2">
        <f t="shared" si="46"/>
        <v>2818</v>
      </c>
      <c r="B2819" s="2">
        <v>2014.0</v>
      </c>
      <c r="C2819" s="2">
        <v>4.0</v>
      </c>
      <c r="D2819" s="2">
        <v>6.0</v>
      </c>
      <c r="E2819" s="2">
        <v>2.0</v>
      </c>
      <c r="F2819" s="2" t="s">
        <v>16</v>
      </c>
      <c r="G2819" s="2" t="s">
        <v>32</v>
      </c>
      <c r="H2819" s="2">
        <v>6.67</v>
      </c>
      <c r="I2819" s="2">
        <v>5.77</v>
      </c>
      <c r="J2819" s="2">
        <f t="shared" si="47"/>
        <v>12.44</v>
      </c>
    </row>
    <row r="2820" ht="15.75" customHeight="1">
      <c r="A2820" s="2">
        <f t="shared" si="46"/>
        <v>2819</v>
      </c>
      <c r="B2820" s="2">
        <v>2014.0</v>
      </c>
      <c r="C2820" s="2">
        <v>4.0</v>
      </c>
      <c r="D2820" s="2">
        <v>6.0</v>
      </c>
      <c r="E2820" s="2">
        <v>3.0</v>
      </c>
      <c r="F2820" s="2" t="s">
        <v>16</v>
      </c>
      <c r="G2820" s="2" t="s">
        <v>28</v>
      </c>
      <c r="H2820" s="2">
        <v>6.17</v>
      </c>
      <c r="I2820" s="2">
        <v>5.5</v>
      </c>
      <c r="J2820" s="2">
        <f t="shared" si="47"/>
        <v>11.67</v>
      </c>
    </row>
    <row r="2821" ht="15.75" customHeight="1">
      <c r="A2821" s="2">
        <f t="shared" si="46"/>
        <v>2820</v>
      </c>
      <c r="B2821" s="2">
        <v>2014.0</v>
      </c>
      <c r="C2821" s="2">
        <v>4.0</v>
      </c>
      <c r="D2821" s="2">
        <v>6.0</v>
      </c>
      <c r="E2821" s="2">
        <v>3.0</v>
      </c>
      <c r="F2821" s="2" t="s">
        <v>16</v>
      </c>
      <c r="G2821" s="2" t="s">
        <v>27</v>
      </c>
      <c r="H2821" s="2">
        <v>8.73</v>
      </c>
      <c r="I2821" s="2">
        <v>8.1</v>
      </c>
      <c r="J2821" s="2">
        <f t="shared" si="47"/>
        <v>16.83</v>
      </c>
    </row>
    <row r="2822" ht="15.75" customHeight="1">
      <c r="A2822" s="2">
        <f t="shared" si="46"/>
        <v>2821</v>
      </c>
      <c r="B2822" s="2">
        <v>2014.0</v>
      </c>
      <c r="C2822" s="2">
        <v>4.0</v>
      </c>
      <c r="D2822" s="2">
        <v>6.0</v>
      </c>
      <c r="E2822" s="2">
        <v>4.0</v>
      </c>
      <c r="F2822" s="2" t="s">
        <v>16</v>
      </c>
      <c r="G2822" s="2" t="s">
        <v>62</v>
      </c>
      <c r="H2822" s="2">
        <v>7.93</v>
      </c>
      <c r="I2822" s="2">
        <v>7.73</v>
      </c>
      <c r="J2822" s="2">
        <f t="shared" si="47"/>
        <v>15.66</v>
      </c>
    </row>
    <row r="2823" ht="15.75" customHeight="1">
      <c r="A2823" s="2">
        <f t="shared" si="46"/>
        <v>2822</v>
      </c>
      <c r="B2823" s="2">
        <v>2014.0</v>
      </c>
      <c r="C2823" s="2">
        <v>4.0</v>
      </c>
      <c r="D2823" s="2">
        <v>6.0</v>
      </c>
      <c r="E2823" s="2">
        <v>4.0</v>
      </c>
      <c r="F2823" s="2" t="s">
        <v>16</v>
      </c>
      <c r="G2823" s="2" t="s">
        <v>38</v>
      </c>
      <c r="H2823" s="2">
        <v>4.33</v>
      </c>
      <c r="I2823" s="2">
        <v>2.87</v>
      </c>
      <c r="J2823" s="2">
        <f t="shared" si="47"/>
        <v>7.2</v>
      </c>
    </row>
    <row r="2824" ht="15.75" customHeight="1">
      <c r="A2824" s="2">
        <f t="shared" si="46"/>
        <v>2823</v>
      </c>
      <c r="B2824" s="2">
        <v>2014.0</v>
      </c>
      <c r="C2824" s="2">
        <v>4.0</v>
      </c>
      <c r="D2824" s="2">
        <v>7.0</v>
      </c>
      <c r="E2824" s="2">
        <v>1.0</v>
      </c>
      <c r="F2824" s="2" t="s">
        <v>16</v>
      </c>
      <c r="G2824" s="2" t="s">
        <v>37</v>
      </c>
      <c r="H2824" s="2">
        <v>7.67</v>
      </c>
      <c r="I2824" s="2">
        <v>6.5</v>
      </c>
      <c r="J2824" s="2">
        <f t="shared" si="47"/>
        <v>14.17</v>
      </c>
    </row>
    <row r="2825" ht="15.75" customHeight="1">
      <c r="A2825" s="2">
        <f t="shared" si="46"/>
        <v>2824</v>
      </c>
      <c r="B2825" s="2">
        <v>2014.0</v>
      </c>
      <c r="C2825" s="2">
        <v>4.0</v>
      </c>
      <c r="D2825" s="2">
        <v>7.0</v>
      </c>
      <c r="E2825" s="2">
        <v>1.0</v>
      </c>
      <c r="F2825" s="2" t="s">
        <v>16</v>
      </c>
      <c r="G2825" s="2" t="s">
        <v>32</v>
      </c>
      <c r="H2825" s="2">
        <v>7.6</v>
      </c>
      <c r="I2825" s="2">
        <v>7.13</v>
      </c>
      <c r="J2825" s="2">
        <f t="shared" si="47"/>
        <v>14.73</v>
      </c>
    </row>
    <row r="2826" ht="15.75" customHeight="1">
      <c r="A2826" s="2">
        <f t="shared" si="46"/>
        <v>2825</v>
      </c>
      <c r="B2826" s="2">
        <v>2014.0</v>
      </c>
      <c r="C2826" s="2">
        <v>4.0</v>
      </c>
      <c r="D2826" s="2">
        <v>7.0</v>
      </c>
      <c r="E2826" s="2">
        <v>2.0</v>
      </c>
      <c r="F2826" s="2" t="s">
        <v>16</v>
      </c>
      <c r="G2826" s="2" t="s">
        <v>27</v>
      </c>
      <c r="H2826" s="2">
        <v>8.7</v>
      </c>
      <c r="I2826" s="2">
        <v>6.6</v>
      </c>
      <c r="J2826" s="2">
        <f t="shared" si="47"/>
        <v>15.3</v>
      </c>
    </row>
    <row r="2827" ht="15.75" customHeight="1">
      <c r="A2827" s="2">
        <f t="shared" si="46"/>
        <v>2826</v>
      </c>
      <c r="B2827" s="2">
        <v>2014.0</v>
      </c>
      <c r="C2827" s="2">
        <v>4.0</v>
      </c>
      <c r="D2827" s="2">
        <v>7.0</v>
      </c>
      <c r="E2827" s="2">
        <v>2.0</v>
      </c>
      <c r="F2827" s="2" t="s">
        <v>16</v>
      </c>
      <c r="G2827" s="2" t="s">
        <v>62</v>
      </c>
      <c r="H2827" s="2">
        <v>7.0</v>
      </c>
      <c r="I2827" s="2">
        <v>5.33</v>
      </c>
      <c r="J2827" s="2">
        <f t="shared" si="47"/>
        <v>12.33</v>
      </c>
    </row>
    <row r="2828" ht="15.75" customHeight="1">
      <c r="A2828" s="2">
        <f t="shared" si="46"/>
        <v>2827</v>
      </c>
      <c r="B2828" s="2">
        <v>2014.0</v>
      </c>
      <c r="C2828" s="2">
        <v>4.0</v>
      </c>
      <c r="D2828" s="2">
        <v>8.0</v>
      </c>
      <c r="E2828" s="2">
        <v>1.0</v>
      </c>
      <c r="F2828" s="2" t="s">
        <v>16</v>
      </c>
      <c r="G2828" s="2" t="s">
        <v>32</v>
      </c>
      <c r="H2828" s="2">
        <v>5.93</v>
      </c>
      <c r="I2828" s="2">
        <v>5.0</v>
      </c>
      <c r="J2828" s="2">
        <f t="shared" si="47"/>
        <v>10.93</v>
      </c>
    </row>
    <row r="2829" ht="15.75" customHeight="1">
      <c r="A2829" s="2">
        <f t="shared" si="46"/>
        <v>2828</v>
      </c>
      <c r="B2829" s="2">
        <v>2014.0</v>
      </c>
      <c r="C2829" s="2">
        <v>4.0</v>
      </c>
      <c r="D2829" s="2">
        <v>8.0</v>
      </c>
      <c r="E2829" s="2">
        <v>1.0</v>
      </c>
      <c r="F2829" s="2" t="s">
        <v>16</v>
      </c>
      <c r="G2829" s="2" t="s">
        <v>27</v>
      </c>
      <c r="H2829" s="2">
        <v>7.17</v>
      </c>
      <c r="I2829" s="2">
        <v>6.67</v>
      </c>
      <c r="J2829" s="2">
        <f t="shared" si="47"/>
        <v>13.84</v>
      </c>
    </row>
    <row r="2830" ht="15.75" customHeight="1">
      <c r="A2830" s="2">
        <f t="shared" si="46"/>
        <v>2829</v>
      </c>
      <c r="B2830" s="13">
        <v>2014.0</v>
      </c>
      <c r="C2830" s="13">
        <v>5.0</v>
      </c>
      <c r="D2830" s="13">
        <v>3.0</v>
      </c>
      <c r="E2830" s="13">
        <v>1.0</v>
      </c>
      <c r="F2830" s="13" t="s">
        <v>16</v>
      </c>
      <c r="G2830" s="2" t="s">
        <v>41</v>
      </c>
      <c r="H2830" s="13">
        <v>8.9</v>
      </c>
      <c r="I2830" s="13">
        <v>6.17</v>
      </c>
      <c r="J2830" s="2">
        <f t="shared" si="47"/>
        <v>15.07</v>
      </c>
    </row>
    <row r="2831" ht="15.75" customHeight="1">
      <c r="A2831" s="2">
        <f t="shared" si="46"/>
        <v>2830</v>
      </c>
      <c r="B2831" s="13">
        <v>2014.0</v>
      </c>
      <c r="C2831" s="13">
        <v>5.0</v>
      </c>
      <c r="D2831" s="13">
        <v>3.0</v>
      </c>
      <c r="E2831" s="13">
        <v>1.0</v>
      </c>
      <c r="F2831" s="13" t="s">
        <v>16</v>
      </c>
      <c r="G2831" s="2" t="s">
        <v>76</v>
      </c>
      <c r="H2831" s="13">
        <v>4.77</v>
      </c>
      <c r="I2831" s="13">
        <v>3.67</v>
      </c>
      <c r="J2831" s="2">
        <f t="shared" si="47"/>
        <v>8.44</v>
      </c>
    </row>
    <row r="2832" ht="15.75" customHeight="1">
      <c r="A2832" s="2">
        <f t="shared" si="46"/>
        <v>2831</v>
      </c>
      <c r="B2832" s="13">
        <v>2014.0</v>
      </c>
      <c r="C2832" s="13">
        <v>5.0</v>
      </c>
      <c r="D2832" s="13">
        <v>3.0</v>
      </c>
      <c r="E2832" s="13">
        <v>2.0</v>
      </c>
      <c r="F2832" s="13" t="s">
        <v>16</v>
      </c>
      <c r="G2832" s="2" t="s">
        <v>56</v>
      </c>
      <c r="H2832" s="13">
        <v>8.93</v>
      </c>
      <c r="I2832" s="13">
        <v>7.4</v>
      </c>
      <c r="J2832" s="2">
        <f t="shared" si="47"/>
        <v>16.33</v>
      </c>
    </row>
    <row r="2833" ht="15.75" customHeight="1">
      <c r="A2833" s="2">
        <f t="shared" si="46"/>
        <v>2832</v>
      </c>
      <c r="B2833" s="13">
        <v>2014.0</v>
      </c>
      <c r="C2833" s="13">
        <v>5.0</v>
      </c>
      <c r="D2833" s="13">
        <v>3.0</v>
      </c>
      <c r="E2833" s="13">
        <v>2.0</v>
      </c>
      <c r="F2833" s="13" t="s">
        <v>16</v>
      </c>
      <c r="G2833" s="2" t="s">
        <v>60</v>
      </c>
      <c r="H2833" s="13">
        <v>6.67</v>
      </c>
      <c r="I2833" s="13">
        <v>6.67</v>
      </c>
      <c r="J2833" s="2">
        <f t="shared" si="47"/>
        <v>13.34</v>
      </c>
    </row>
    <row r="2834" ht="15.75" customHeight="1">
      <c r="A2834" s="2">
        <f t="shared" si="46"/>
        <v>2833</v>
      </c>
      <c r="B2834" s="13">
        <v>2014.0</v>
      </c>
      <c r="C2834" s="13">
        <v>5.0</v>
      </c>
      <c r="D2834" s="13">
        <v>3.0</v>
      </c>
      <c r="E2834" s="13">
        <v>3.0</v>
      </c>
      <c r="F2834" s="13" t="s">
        <v>16</v>
      </c>
      <c r="G2834" s="2" t="s">
        <v>27</v>
      </c>
      <c r="H2834" s="13">
        <v>9.5</v>
      </c>
      <c r="I2834" s="13">
        <v>9.2</v>
      </c>
      <c r="J2834" s="2">
        <f t="shared" si="47"/>
        <v>18.7</v>
      </c>
    </row>
    <row r="2835" ht="15.75" customHeight="1">
      <c r="A2835" s="2">
        <f t="shared" si="46"/>
        <v>2834</v>
      </c>
      <c r="B2835" s="13">
        <v>2014.0</v>
      </c>
      <c r="C2835" s="13">
        <v>5.0</v>
      </c>
      <c r="D2835" s="13">
        <v>3.0</v>
      </c>
      <c r="E2835" s="13">
        <v>3.0</v>
      </c>
      <c r="F2835" s="13" t="s">
        <v>16</v>
      </c>
      <c r="G2835" s="2" t="s">
        <v>50</v>
      </c>
      <c r="H2835" s="13">
        <v>7.67</v>
      </c>
      <c r="I2835" s="13">
        <v>2.9</v>
      </c>
      <c r="J2835" s="2">
        <f t="shared" si="47"/>
        <v>10.57</v>
      </c>
    </row>
    <row r="2836" ht="15.75" customHeight="1">
      <c r="A2836" s="2">
        <f t="shared" si="46"/>
        <v>2835</v>
      </c>
      <c r="B2836" s="13">
        <v>2014.0</v>
      </c>
      <c r="C2836" s="13">
        <v>5.0</v>
      </c>
      <c r="D2836" s="13">
        <v>3.0</v>
      </c>
      <c r="E2836" s="13">
        <v>4.0</v>
      </c>
      <c r="F2836" s="13" t="s">
        <v>16</v>
      </c>
      <c r="G2836" s="2" t="s">
        <v>28</v>
      </c>
      <c r="H2836" s="13">
        <v>6.5</v>
      </c>
      <c r="I2836" s="13">
        <v>5.93</v>
      </c>
      <c r="J2836" s="2">
        <f t="shared" si="47"/>
        <v>12.43</v>
      </c>
    </row>
    <row r="2837" ht="15.75" customHeight="1">
      <c r="A2837" s="2">
        <f t="shared" si="46"/>
        <v>2836</v>
      </c>
      <c r="B2837" s="13">
        <v>2014.0</v>
      </c>
      <c r="C2837" s="13">
        <v>5.0</v>
      </c>
      <c r="D2837" s="13">
        <v>3.0</v>
      </c>
      <c r="E2837" s="13">
        <v>4.0</v>
      </c>
      <c r="F2837" s="13" t="s">
        <v>16</v>
      </c>
      <c r="G2837" s="2" t="s">
        <v>33</v>
      </c>
      <c r="H2837" s="13">
        <v>8.27</v>
      </c>
      <c r="I2837" s="13">
        <v>5.43</v>
      </c>
      <c r="J2837" s="2">
        <f t="shared" si="47"/>
        <v>13.7</v>
      </c>
    </row>
    <row r="2838" ht="15.75" customHeight="1">
      <c r="A2838" s="2">
        <f t="shared" si="46"/>
        <v>2837</v>
      </c>
      <c r="B2838" s="13">
        <v>2014.0</v>
      </c>
      <c r="C2838" s="13">
        <v>5.0</v>
      </c>
      <c r="D2838" s="13">
        <v>3.0</v>
      </c>
      <c r="E2838" s="13">
        <v>5.0</v>
      </c>
      <c r="F2838" s="13" t="s">
        <v>16</v>
      </c>
      <c r="G2838" s="2" t="s">
        <v>59</v>
      </c>
      <c r="H2838" s="13">
        <v>8.43</v>
      </c>
      <c r="I2838" s="13">
        <v>7.5</v>
      </c>
      <c r="J2838" s="2">
        <f t="shared" si="47"/>
        <v>15.93</v>
      </c>
    </row>
    <row r="2839" ht="15.75" customHeight="1">
      <c r="A2839" s="2">
        <f t="shared" si="46"/>
        <v>2838</v>
      </c>
      <c r="B2839" s="13">
        <v>2014.0</v>
      </c>
      <c r="C2839" s="13">
        <v>5.0</v>
      </c>
      <c r="D2839" s="13">
        <v>3.0</v>
      </c>
      <c r="E2839" s="13">
        <v>5.0</v>
      </c>
      <c r="F2839" s="13" t="s">
        <v>16</v>
      </c>
      <c r="G2839" s="2" t="s">
        <v>57</v>
      </c>
      <c r="H2839" s="13">
        <v>9.33</v>
      </c>
      <c r="I2839" s="13">
        <v>6.83</v>
      </c>
      <c r="J2839" s="2">
        <f t="shared" si="47"/>
        <v>16.16</v>
      </c>
    </row>
    <row r="2840" ht="15.75" customHeight="1">
      <c r="A2840" s="2">
        <f t="shared" si="46"/>
        <v>2839</v>
      </c>
      <c r="B2840" s="13">
        <v>2014.0</v>
      </c>
      <c r="C2840" s="13">
        <v>5.0</v>
      </c>
      <c r="D2840" s="13">
        <v>3.0</v>
      </c>
      <c r="E2840" s="13">
        <v>6.0</v>
      </c>
      <c r="F2840" s="13" t="s">
        <v>16</v>
      </c>
      <c r="G2840" s="2" t="s">
        <v>37</v>
      </c>
      <c r="H2840" s="2">
        <v>8.5</v>
      </c>
      <c r="I2840" s="13">
        <v>7.83</v>
      </c>
      <c r="J2840" s="2">
        <f t="shared" si="47"/>
        <v>16.33</v>
      </c>
    </row>
    <row r="2841" ht="15.75" customHeight="1">
      <c r="A2841" s="2">
        <f t="shared" si="46"/>
        <v>2840</v>
      </c>
      <c r="B2841" s="13">
        <v>2014.0</v>
      </c>
      <c r="C2841" s="13">
        <v>5.0</v>
      </c>
      <c r="D2841" s="13">
        <v>3.0</v>
      </c>
      <c r="E2841" s="13">
        <v>6.0</v>
      </c>
      <c r="F2841" s="13" t="s">
        <v>16</v>
      </c>
      <c r="G2841" s="2" t="s">
        <v>130</v>
      </c>
      <c r="H2841" s="13">
        <v>5.33</v>
      </c>
      <c r="I2841" s="13">
        <v>4.1</v>
      </c>
      <c r="J2841" s="2">
        <f t="shared" si="47"/>
        <v>9.43</v>
      </c>
    </row>
    <row r="2842" ht="15.75" customHeight="1">
      <c r="A2842" s="2">
        <f t="shared" si="46"/>
        <v>2841</v>
      </c>
      <c r="B2842" s="13">
        <v>2014.0</v>
      </c>
      <c r="C2842" s="13">
        <v>5.0</v>
      </c>
      <c r="D2842" s="13">
        <v>3.0</v>
      </c>
      <c r="E2842" s="13">
        <v>7.0</v>
      </c>
      <c r="F2842" s="13" t="s">
        <v>16</v>
      </c>
      <c r="G2842" s="2" t="s">
        <v>39</v>
      </c>
      <c r="H2842" s="13">
        <v>7.83</v>
      </c>
      <c r="I2842" s="13">
        <v>7.53</v>
      </c>
      <c r="J2842" s="2">
        <f t="shared" si="47"/>
        <v>15.36</v>
      </c>
    </row>
    <row r="2843" ht="15.75" customHeight="1">
      <c r="A2843" s="2">
        <f t="shared" si="46"/>
        <v>2842</v>
      </c>
      <c r="B2843" s="13">
        <v>2014.0</v>
      </c>
      <c r="C2843" s="13">
        <v>5.0</v>
      </c>
      <c r="D2843" s="13">
        <v>3.0</v>
      </c>
      <c r="E2843" s="13">
        <v>7.0</v>
      </c>
      <c r="F2843" s="13" t="s">
        <v>16</v>
      </c>
      <c r="G2843" s="2" t="s">
        <v>99</v>
      </c>
      <c r="H2843" s="13">
        <v>4.93</v>
      </c>
      <c r="I2843" s="13">
        <v>4.67</v>
      </c>
      <c r="J2843" s="2">
        <f t="shared" si="47"/>
        <v>9.6</v>
      </c>
    </row>
    <row r="2844" ht="15.75" customHeight="1">
      <c r="A2844" s="2">
        <f t="shared" si="46"/>
        <v>2843</v>
      </c>
      <c r="B2844" s="13">
        <v>2014.0</v>
      </c>
      <c r="C2844" s="13">
        <v>5.0</v>
      </c>
      <c r="D2844" s="13">
        <v>3.0</v>
      </c>
      <c r="E2844" s="13">
        <v>8.0</v>
      </c>
      <c r="F2844" s="13" t="s">
        <v>16</v>
      </c>
      <c r="G2844" s="2" t="s">
        <v>26</v>
      </c>
      <c r="H2844" s="13">
        <v>8.5</v>
      </c>
      <c r="I2844" s="13">
        <v>7.67</v>
      </c>
      <c r="J2844" s="2">
        <f t="shared" si="47"/>
        <v>16.17</v>
      </c>
    </row>
    <row r="2845" ht="15.75" customHeight="1">
      <c r="A2845" s="2">
        <f t="shared" si="46"/>
        <v>2844</v>
      </c>
      <c r="B2845" s="13">
        <v>2014.0</v>
      </c>
      <c r="C2845" s="13">
        <v>5.0</v>
      </c>
      <c r="D2845" s="13">
        <v>3.0</v>
      </c>
      <c r="E2845" s="13">
        <v>8.0</v>
      </c>
      <c r="F2845" s="13" t="s">
        <v>16</v>
      </c>
      <c r="G2845" s="2" t="s">
        <v>38</v>
      </c>
      <c r="H2845" s="13">
        <v>2.5</v>
      </c>
      <c r="I2845" s="13">
        <v>1.53</v>
      </c>
      <c r="J2845" s="2">
        <f t="shared" si="47"/>
        <v>4.03</v>
      </c>
    </row>
    <row r="2846" ht="15.75" customHeight="1">
      <c r="A2846" s="2">
        <f t="shared" si="46"/>
        <v>2845</v>
      </c>
      <c r="B2846" s="13">
        <v>2014.0</v>
      </c>
      <c r="C2846" s="13">
        <v>5.0</v>
      </c>
      <c r="D2846" s="13">
        <v>3.0</v>
      </c>
      <c r="E2846" s="13">
        <v>9.0</v>
      </c>
      <c r="F2846" s="13" t="s">
        <v>16</v>
      </c>
      <c r="G2846" s="2" t="s">
        <v>30</v>
      </c>
      <c r="H2846" s="13">
        <v>8.0</v>
      </c>
      <c r="I2846" s="13">
        <v>7.63</v>
      </c>
      <c r="J2846" s="2">
        <f t="shared" si="47"/>
        <v>15.63</v>
      </c>
    </row>
    <row r="2847" ht="15.75" customHeight="1">
      <c r="A2847" s="2">
        <f t="shared" si="46"/>
        <v>2846</v>
      </c>
      <c r="B2847" s="13">
        <v>2014.0</v>
      </c>
      <c r="C2847" s="13">
        <v>5.0</v>
      </c>
      <c r="D2847" s="13">
        <v>3.0</v>
      </c>
      <c r="E2847" s="13">
        <v>9.0</v>
      </c>
      <c r="F2847" s="13" t="s">
        <v>16</v>
      </c>
      <c r="G2847" s="2" t="s">
        <v>123</v>
      </c>
      <c r="H2847" s="13">
        <v>8.23</v>
      </c>
      <c r="I2847" s="13">
        <v>6.87</v>
      </c>
      <c r="J2847" s="2">
        <f t="shared" si="47"/>
        <v>15.1</v>
      </c>
    </row>
    <row r="2848" ht="15.75" customHeight="1">
      <c r="A2848" s="2">
        <f t="shared" si="46"/>
        <v>2847</v>
      </c>
      <c r="B2848" s="13">
        <v>2014.0</v>
      </c>
      <c r="C2848" s="13">
        <v>5.0</v>
      </c>
      <c r="D2848" s="13">
        <v>3.0</v>
      </c>
      <c r="E2848" s="13">
        <v>10.0</v>
      </c>
      <c r="F2848" s="13" t="s">
        <v>16</v>
      </c>
      <c r="G2848" s="2" t="s">
        <v>42</v>
      </c>
      <c r="H2848" s="13">
        <v>9.33</v>
      </c>
      <c r="I2848" s="13">
        <v>9.3</v>
      </c>
      <c r="J2848" s="2">
        <f t="shared" si="47"/>
        <v>18.63</v>
      </c>
    </row>
    <row r="2849" ht="15.75" customHeight="1">
      <c r="A2849" s="2">
        <f t="shared" si="46"/>
        <v>2848</v>
      </c>
      <c r="B2849" s="13">
        <v>2014.0</v>
      </c>
      <c r="C2849" s="13">
        <v>5.0</v>
      </c>
      <c r="D2849" s="13">
        <v>3.0</v>
      </c>
      <c r="E2849" s="13">
        <v>10.0</v>
      </c>
      <c r="F2849" s="13" t="s">
        <v>16</v>
      </c>
      <c r="G2849" s="2" t="s">
        <v>47</v>
      </c>
      <c r="H2849" s="13">
        <v>6.87</v>
      </c>
      <c r="I2849" s="13">
        <v>6.73</v>
      </c>
      <c r="J2849" s="2">
        <f t="shared" si="47"/>
        <v>13.6</v>
      </c>
    </row>
    <row r="2850" ht="15.75" customHeight="1">
      <c r="A2850" s="2">
        <f t="shared" si="46"/>
        <v>2849</v>
      </c>
      <c r="B2850" s="13">
        <v>2014.0</v>
      </c>
      <c r="C2850" s="13">
        <v>5.0</v>
      </c>
      <c r="D2850" s="13">
        <v>3.0</v>
      </c>
      <c r="E2850" s="13">
        <v>11.0</v>
      </c>
      <c r="F2850" s="13" t="s">
        <v>16</v>
      </c>
      <c r="G2850" s="2" t="s">
        <v>31</v>
      </c>
      <c r="H2850" s="13">
        <v>7.83</v>
      </c>
      <c r="I2850" s="13">
        <v>4.77</v>
      </c>
      <c r="J2850" s="2">
        <f t="shared" si="47"/>
        <v>12.6</v>
      </c>
    </row>
    <row r="2851" ht="15.75" customHeight="1">
      <c r="A2851" s="2">
        <f t="shared" si="46"/>
        <v>2850</v>
      </c>
      <c r="B2851" s="13">
        <v>2014.0</v>
      </c>
      <c r="C2851" s="13">
        <v>5.0</v>
      </c>
      <c r="D2851" s="13">
        <v>3.0</v>
      </c>
      <c r="E2851" s="13">
        <v>11.0</v>
      </c>
      <c r="F2851" s="13" t="s">
        <v>16</v>
      </c>
      <c r="G2851" s="2" t="s">
        <v>32</v>
      </c>
      <c r="H2851" s="13">
        <v>8.07</v>
      </c>
      <c r="I2851" s="13">
        <v>7.0</v>
      </c>
      <c r="J2851" s="2">
        <f t="shared" si="47"/>
        <v>15.07</v>
      </c>
    </row>
    <row r="2852" ht="15.75" customHeight="1">
      <c r="A2852" s="2">
        <f t="shared" si="46"/>
        <v>2851</v>
      </c>
      <c r="B2852" s="13">
        <v>2014.0</v>
      </c>
      <c r="C2852" s="13">
        <v>5.0</v>
      </c>
      <c r="D2852" s="13">
        <v>3.0</v>
      </c>
      <c r="E2852" s="13">
        <v>12.0</v>
      </c>
      <c r="F2852" s="13" t="s">
        <v>16</v>
      </c>
      <c r="G2852" s="2" t="s">
        <v>62</v>
      </c>
      <c r="H2852" s="13">
        <v>6.17</v>
      </c>
      <c r="I2852" s="13">
        <v>5.07</v>
      </c>
      <c r="J2852" s="2">
        <f t="shared" si="47"/>
        <v>11.24</v>
      </c>
    </row>
    <row r="2853" ht="15.75" customHeight="1">
      <c r="A2853" s="2">
        <f t="shared" si="46"/>
        <v>2852</v>
      </c>
      <c r="B2853" s="13">
        <v>2014.0</v>
      </c>
      <c r="C2853" s="13">
        <v>5.0</v>
      </c>
      <c r="D2853" s="13">
        <v>3.0</v>
      </c>
      <c r="E2853" s="13">
        <v>12.0</v>
      </c>
      <c r="F2853" s="13" t="s">
        <v>16</v>
      </c>
      <c r="G2853" s="2" t="s">
        <v>120</v>
      </c>
      <c r="H2853" s="13">
        <v>5.57</v>
      </c>
      <c r="I2853" s="13">
        <v>5.17</v>
      </c>
      <c r="J2853" s="2">
        <f t="shared" si="47"/>
        <v>10.74</v>
      </c>
    </row>
    <row r="2854" ht="15.75" customHeight="1">
      <c r="A2854" s="2">
        <f t="shared" si="46"/>
        <v>2853</v>
      </c>
      <c r="B2854" s="13">
        <v>2014.0</v>
      </c>
      <c r="C2854" s="13">
        <v>5.0</v>
      </c>
      <c r="D2854" s="13">
        <v>4.0</v>
      </c>
      <c r="E2854" s="13">
        <v>1.0</v>
      </c>
      <c r="F2854" s="13" t="s">
        <v>16</v>
      </c>
      <c r="G2854" s="2" t="s">
        <v>41</v>
      </c>
      <c r="H2854" s="13">
        <v>7.57</v>
      </c>
      <c r="I2854" s="13">
        <v>6.17</v>
      </c>
      <c r="J2854" s="2">
        <f t="shared" si="47"/>
        <v>13.74</v>
      </c>
    </row>
    <row r="2855" ht="15.75" customHeight="1">
      <c r="A2855" s="2">
        <f t="shared" si="46"/>
        <v>2854</v>
      </c>
      <c r="B2855" s="13">
        <v>2014.0</v>
      </c>
      <c r="C2855" s="13">
        <v>5.0</v>
      </c>
      <c r="D2855" s="13">
        <v>4.0</v>
      </c>
      <c r="E2855" s="13">
        <v>1.0</v>
      </c>
      <c r="F2855" s="13" t="s">
        <v>16</v>
      </c>
      <c r="G2855" s="2" t="s">
        <v>56</v>
      </c>
      <c r="H2855" s="13">
        <v>7.0</v>
      </c>
      <c r="I2855" s="13">
        <v>6.83</v>
      </c>
      <c r="J2855" s="2">
        <f t="shared" si="47"/>
        <v>13.83</v>
      </c>
    </row>
    <row r="2856" ht="15.75" customHeight="1">
      <c r="A2856" s="2">
        <f t="shared" si="46"/>
        <v>2855</v>
      </c>
      <c r="B2856" s="13">
        <v>2014.0</v>
      </c>
      <c r="C2856" s="13">
        <v>5.0</v>
      </c>
      <c r="D2856" s="13">
        <v>4.0</v>
      </c>
      <c r="E2856" s="13">
        <v>1.0</v>
      </c>
      <c r="F2856" s="13" t="s">
        <v>16</v>
      </c>
      <c r="G2856" s="2" t="s">
        <v>27</v>
      </c>
      <c r="H2856" s="13">
        <v>3.5</v>
      </c>
      <c r="I2856" s="13">
        <v>2.63</v>
      </c>
      <c r="J2856" s="2">
        <f t="shared" si="47"/>
        <v>6.13</v>
      </c>
    </row>
    <row r="2857" ht="15.75" customHeight="1">
      <c r="A2857" s="2">
        <f t="shared" si="46"/>
        <v>2856</v>
      </c>
      <c r="B2857" s="13">
        <v>2014.0</v>
      </c>
      <c r="C2857" s="13">
        <v>5.0</v>
      </c>
      <c r="D2857" s="13">
        <v>4.0</v>
      </c>
      <c r="E2857" s="13">
        <v>2.0</v>
      </c>
      <c r="F2857" s="13" t="s">
        <v>16</v>
      </c>
      <c r="G2857" s="2" t="s">
        <v>33</v>
      </c>
      <c r="H2857" s="13">
        <v>7.5</v>
      </c>
      <c r="I2857" s="13">
        <v>7.27</v>
      </c>
      <c r="J2857" s="2">
        <f t="shared" si="47"/>
        <v>14.77</v>
      </c>
    </row>
    <row r="2858" ht="15.75" customHeight="1">
      <c r="A2858" s="2">
        <f t="shared" si="46"/>
        <v>2857</v>
      </c>
      <c r="B2858" s="13">
        <v>2014.0</v>
      </c>
      <c r="C2858" s="13">
        <v>5.0</v>
      </c>
      <c r="D2858" s="13">
        <v>4.0</v>
      </c>
      <c r="E2858" s="13">
        <v>2.0</v>
      </c>
      <c r="F2858" s="13" t="s">
        <v>16</v>
      </c>
      <c r="G2858" s="2" t="s">
        <v>57</v>
      </c>
      <c r="H2858" s="13">
        <v>7.57</v>
      </c>
      <c r="I2858" s="13">
        <v>5.5</v>
      </c>
      <c r="J2858" s="2">
        <f t="shared" si="47"/>
        <v>13.07</v>
      </c>
    </row>
    <row r="2859" ht="15.75" customHeight="1">
      <c r="A2859" s="2">
        <f t="shared" si="46"/>
        <v>2858</v>
      </c>
      <c r="B2859" s="13">
        <v>2014.0</v>
      </c>
      <c r="C2859" s="13">
        <v>5.0</v>
      </c>
      <c r="D2859" s="13">
        <v>4.0</v>
      </c>
      <c r="E2859" s="13">
        <v>2.0</v>
      </c>
      <c r="F2859" s="13" t="s">
        <v>16</v>
      </c>
      <c r="G2859" s="2" t="s">
        <v>37</v>
      </c>
      <c r="H2859" s="13">
        <v>8.3</v>
      </c>
      <c r="I2859" s="13">
        <v>6.7</v>
      </c>
      <c r="J2859" s="2">
        <f t="shared" si="47"/>
        <v>15</v>
      </c>
    </row>
    <row r="2860" ht="15.75" customHeight="1">
      <c r="A2860" s="2">
        <f t="shared" si="46"/>
        <v>2859</v>
      </c>
      <c r="B2860" s="13">
        <v>2014.0</v>
      </c>
      <c r="C2860" s="13">
        <v>5.0</v>
      </c>
      <c r="D2860" s="13">
        <v>4.0</v>
      </c>
      <c r="E2860" s="13">
        <v>3.0</v>
      </c>
      <c r="F2860" s="13" t="s">
        <v>16</v>
      </c>
      <c r="G2860" s="2" t="s">
        <v>39</v>
      </c>
      <c r="H2860" s="13">
        <v>5.5</v>
      </c>
      <c r="I2860" s="13">
        <v>4.33</v>
      </c>
      <c r="J2860" s="2">
        <f t="shared" si="47"/>
        <v>9.83</v>
      </c>
    </row>
    <row r="2861" ht="15.75" customHeight="1">
      <c r="A2861" s="2">
        <f t="shared" si="46"/>
        <v>2860</v>
      </c>
      <c r="B2861" s="13">
        <v>2014.0</v>
      </c>
      <c r="C2861" s="13">
        <v>5.0</v>
      </c>
      <c r="D2861" s="13">
        <v>4.0</v>
      </c>
      <c r="E2861" s="13">
        <v>3.0</v>
      </c>
      <c r="F2861" s="13" t="s">
        <v>16</v>
      </c>
      <c r="G2861" s="2" t="s">
        <v>26</v>
      </c>
      <c r="H2861" s="13">
        <v>5.93</v>
      </c>
      <c r="I2861" s="13">
        <v>5.0</v>
      </c>
      <c r="J2861" s="2">
        <f t="shared" si="47"/>
        <v>10.93</v>
      </c>
    </row>
    <row r="2862" ht="15.75" customHeight="1">
      <c r="A2862" s="2">
        <f t="shared" si="46"/>
        <v>2861</v>
      </c>
      <c r="B2862" s="13">
        <v>2014.0</v>
      </c>
      <c r="C2862" s="13">
        <v>5.0</v>
      </c>
      <c r="D2862" s="13">
        <v>4.0</v>
      </c>
      <c r="E2862" s="13">
        <v>3.0</v>
      </c>
      <c r="F2862" s="13" t="s">
        <v>16</v>
      </c>
      <c r="G2862" s="2" t="s">
        <v>30</v>
      </c>
      <c r="H2862" s="13">
        <v>8.03</v>
      </c>
      <c r="I2862" s="13">
        <v>7.17</v>
      </c>
      <c r="J2862" s="2">
        <f t="shared" si="47"/>
        <v>15.2</v>
      </c>
    </row>
    <row r="2863" ht="15.75" customHeight="1">
      <c r="A2863" s="2">
        <f t="shared" si="46"/>
        <v>2862</v>
      </c>
      <c r="B2863" s="13">
        <v>2014.0</v>
      </c>
      <c r="C2863" s="13">
        <v>5.0</v>
      </c>
      <c r="D2863" s="13">
        <v>4.0</v>
      </c>
      <c r="E2863" s="13">
        <v>4.0</v>
      </c>
      <c r="F2863" s="13" t="s">
        <v>16</v>
      </c>
      <c r="G2863" s="2" t="s">
        <v>42</v>
      </c>
      <c r="H2863" s="13">
        <v>7.47</v>
      </c>
      <c r="I2863" s="13">
        <v>6.67</v>
      </c>
      <c r="J2863" s="2">
        <f t="shared" si="47"/>
        <v>14.14</v>
      </c>
    </row>
    <row r="2864" ht="15.75" customHeight="1">
      <c r="A2864" s="2">
        <f t="shared" si="46"/>
        <v>2863</v>
      </c>
      <c r="B2864" s="13">
        <v>2014.0</v>
      </c>
      <c r="C2864" s="13">
        <v>5.0</v>
      </c>
      <c r="D2864" s="13">
        <v>4.0</v>
      </c>
      <c r="E2864" s="13">
        <v>4.0</v>
      </c>
      <c r="F2864" s="13" t="s">
        <v>16</v>
      </c>
      <c r="G2864" s="2" t="s">
        <v>32</v>
      </c>
      <c r="H2864" s="13">
        <v>7.17</v>
      </c>
      <c r="I2864" s="13">
        <v>7.1</v>
      </c>
      <c r="J2864" s="2">
        <f t="shared" si="47"/>
        <v>14.27</v>
      </c>
    </row>
    <row r="2865" ht="15.75" customHeight="1">
      <c r="A2865" s="2">
        <f t="shared" si="46"/>
        <v>2864</v>
      </c>
      <c r="B2865" s="13">
        <v>2014.0</v>
      </c>
      <c r="C2865" s="13">
        <v>5.0</v>
      </c>
      <c r="D2865" s="13">
        <v>4.0</v>
      </c>
      <c r="E2865" s="13">
        <v>4.0</v>
      </c>
      <c r="F2865" s="13" t="s">
        <v>16</v>
      </c>
      <c r="G2865" s="2" t="s">
        <v>62</v>
      </c>
      <c r="H2865" s="13">
        <v>6.87</v>
      </c>
      <c r="I2865" s="13">
        <v>4.5</v>
      </c>
      <c r="J2865" s="2">
        <f t="shared" si="47"/>
        <v>11.37</v>
      </c>
    </row>
    <row r="2866" ht="15.75" customHeight="1">
      <c r="A2866" s="2">
        <f t="shared" si="46"/>
        <v>2865</v>
      </c>
      <c r="B2866" s="13">
        <v>2014.0</v>
      </c>
      <c r="C2866" s="13">
        <v>5.0</v>
      </c>
      <c r="D2866" s="13">
        <v>5.0</v>
      </c>
      <c r="E2866" s="13">
        <v>1.0</v>
      </c>
      <c r="F2866" s="13" t="s">
        <v>16</v>
      </c>
      <c r="G2866" s="2" t="s">
        <v>41</v>
      </c>
      <c r="H2866" s="13">
        <v>8.27</v>
      </c>
      <c r="I2866" s="13">
        <v>7.63</v>
      </c>
      <c r="J2866" s="2">
        <f t="shared" si="47"/>
        <v>15.9</v>
      </c>
    </row>
    <row r="2867" ht="15.75" customHeight="1">
      <c r="A2867" s="2">
        <f t="shared" si="46"/>
        <v>2866</v>
      </c>
      <c r="B2867" s="13">
        <v>2014.0</v>
      </c>
      <c r="C2867" s="13">
        <v>5.0</v>
      </c>
      <c r="D2867" s="13">
        <v>5.0</v>
      </c>
      <c r="E2867" s="13">
        <v>1.0</v>
      </c>
      <c r="F2867" s="13" t="s">
        <v>16</v>
      </c>
      <c r="G2867" s="2" t="s">
        <v>57</v>
      </c>
      <c r="H2867" s="13">
        <v>8.43</v>
      </c>
      <c r="I2867" s="13">
        <v>6.43</v>
      </c>
      <c r="J2867" s="2">
        <f t="shared" si="47"/>
        <v>14.86</v>
      </c>
    </row>
    <row r="2868" ht="15.75" customHeight="1">
      <c r="A2868" s="2">
        <f t="shared" si="46"/>
        <v>2867</v>
      </c>
      <c r="B2868" s="13">
        <v>2014.0</v>
      </c>
      <c r="C2868" s="13">
        <v>5.0</v>
      </c>
      <c r="D2868" s="13">
        <v>5.0</v>
      </c>
      <c r="E2868" s="13">
        <v>2.0</v>
      </c>
      <c r="F2868" s="13" t="s">
        <v>16</v>
      </c>
      <c r="G2868" s="2" t="s">
        <v>33</v>
      </c>
      <c r="H2868" s="13">
        <v>4.17</v>
      </c>
      <c r="I2868" s="13">
        <v>4.03</v>
      </c>
      <c r="J2868" s="2">
        <f t="shared" si="47"/>
        <v>8.2</v>
      </c>
    </row>
    <row r="2869" ht="15.75" customHeight="1">
      <c r="A2869" s="2">
        <f t="shared" si="46"/>
        <v>2868</v>
      </c>
      <c r="B2869" s="13">
        <v>2014.0</v>
      </c>
      <c r="C2869" s="13">
        <v>5.0</v>
      </c>
      <c r="D2869" s="13">
        <v>5.0</v>
      </c>
      <c r="E2869" s="13">
        <v>2.0</v>
      </c>
      <c r="F2869" s="13" t="s">
        <v>16</v>
      </c>
      <c r="G2869" s="2" t="s">
        <v>27</v>
      </c>
      <c r="H2869" s="13">
        <v>8.27</v>
      </c>
      <c r="I2869" s="13">
        <v>5.17</v>
      </c>
      <c r="J2869" s="2">
        <f t="shared" si="47"/>
        <v>13.44</v>
      </c>
    </row>
    <row r="2870" ht="15.75" customHeight="1">
      <c r="A2870" s="2">
        <f t="shared" si="46"/>
        <v>2869</v>
      </c>
      <c r="B2870" s="13">
        <v>2014.0</v>
      </c>
      <c r="C2870" s="13">
        <v>5.0</v>
      </c>
      <c r="D2870" s="13">
        <v>5.0</v>
      </c>
      <c r="E2870" s="13">
        <v>3.0</v>
      </c>
      <c r="F2870" s="13" t="s">
        <v>16</v>
      </c>
      <c r="G2870" s="2" t="s">
        <v>26</v>
      </c>
      <c r="H2870" s="13">
        <v>9.87</v>
      </c>
      <c r="I2870" s="13">
        <v>6.83</v>
      </c>
      <c r="J2870" s="2">
        <f t="shared" si="47"/>
        <v>16.7</v>
      </c>
    </row>
    <row r="2871" ht="15.75" customHeight="1">
      <c r="A2871" s="2">
        <f t="shared" si="46"/>
        <v>2870</v>
      </c>
      <c r="B2871" s="13">
        <v>2014.0</v>
      </c>
      <c r="C2871" s="13">
        <v>5.0</v>
      </c>
      <c r="D2871" s="13">
        <v>5.0</v>
      </c>
      <c r="E2871" s="13">
        <v>3.0</v>
      </c>
      <c r="F2871" s="13" t="s">
        <v>16</v>
      </c>
      <c r="G2871" s="2" t="s">
        <v>62</v>
      </c>
      <c r="H2871" s="13">
        <v>6.17</v>
      </c>
      <c r="I2871" s="13">
        <v>6.17</v>
      </c>
      <c r="J2871" s="2">
        <f t="shared" si="47"/>
        <v>12.34</v>
      </c>
    </row>
    <row r="2872" ht="15.75" customHeight="1">
      <c r="A2872" s="2">
        <f t="shared" si="46"/>
        <v>2871</v>
      </c>
      <c r="B2872" s="13">
        <v>2014.0</v>
      </c>
      <c r="C2872" s="13">
        <v>5.0</v>
      </c>
      <c r="D2872" s="13">
        <v>5.0</v>
      </c>
      <c r="E2872" s="13">
        <v>4.0</v>
      </c>
      <c r="F2872" s="13" t="s">
        <v>16</v>
      </c>
      <c r="G2872" s="2" t="s">
        <v>42</v>
      </c>
      <c r="H2872" s="13">
        <v>7.0</v>
      </c>
      <c r="I2872" s="13">
        <v>5.67</v>
      </c>
      <c r="J2872" s="2">
        <f t="shared" si="47"/>
        <v>12.67</v>
      </c>
    </row>
    <row r="2873" ht="15.75" customHeight="1">
      <c r="A2873" s="2">
        <f t="shared" si="46"/>
        <v>2872</v>
      </c>
      <c r="B2873" s="13">
        <v>2014.0</v>
      </c>
      <c r="C2873" s="13">
        <v>5.0</v>
      </c>
      <c r="D2873" s="13">
        <v>5.0</v>
      </c>
      <c r="E2873" s="13">
        <v>4.0</v>
      </c>
      <c r="F2873" s="13" t="s">
        <v>16</v>
      </c>
      <c r="G2873" s="2" t="s">
        <v>39</v>
      </c>
      <c r="H2873" s="13">
        <v>6.17</v>
      </c>
      <c r="I2873" s="13">
        <v>3.93</v>
      </c>
      <c r="J2873" s="2">
        <f t="shared" si="47"/>
        <v>10.1</v>
      </c>
    </row>
    <row r="2874" ht="15.75" customHeight="1">
      <c r="A2874" s="2">
        <f t="shared" si="46"/>
        <v>2873</v>
      </c>
      <c r="B2874" s="13">
        <v>2014.0</v>
      </c>
      <c r="C2874" s="13">
        <v>5.0</v>
      </c>
      <c r="D2874" s="13">
        <v>6.0</v>
      </c>
      <c r="E2874" s="13">
        <v>1.0</v>
      </c>
      <c r="F2874" s="13" t="s">
        <v>16</v>
      </c>
      <c r="G2874" s="2" t="s">
        <v>56</v>
      </c>
      <c r="H2874" s="13">
        <v>8.17</v>
      </c>
      <c r="I2874" s="13">
        <v>6.1</v>
      </c>
      <c r="J2874" s="2">
        <f t="shared" si="47"/>
        <v>14.27</v>
      </c>
    </row>
    <row r="2875" ht="15.75" customHeight="1">
      <c r="A2875" s="2">
        <f t="shared" si="46"/>
        <v>2874</v>
      </c>
      <c r="B2875" s="13">
        <v>2014.0</v>
      </c>
      <c r="C2875" s="13">
        <v>5.0</v>
      </c>
      <c r="D2875" s="13">
        <v>6.0</v>
      </c>
      <c r="E2875" s="13">
        <v>1.0</v>
      </c>
      <c r="F2875" s="13" t="s">
        <v>16</v>
      </c>
      <c r="G2875" s="2" t="s">
        <v>41</v>
      </c>
      <c r="H2875" s="13">
        <v>4.67</v>
      </c>
      <c r="I2875" s="13">
        <v>2.83</v>
      </c>
      <c r="J2875" s="2">
        <f t="shared" si="47"/>
        <v>7.5</v>
      </c>
    </row>
    <row r="2876" ht="15.75" customHeight="1">
      <c r="A2876" s="2">
        <f t="shared" si="46"/>
        <v>2875</v>
      </c>
      <c r="B2876" s="13">
        <v>2014.0</v>
      </c>
      <c r="C2876" s="13">
        <v>5.0</v>
      </c>
      <c r="D2876" s="13">
        <v>6.0</v>
      </c>
      <c r="E2876" s="13">
        <v>2.0</v>
      </c>
      <c r="F2876" s="13" t="s">
        <v>16</v>
      </c>
      <c r="G2876" s="2" t="s">
        <v>37</v>
      </c>
      <c r="H2876" s="13">
        <v>5.07</v>
      </c>
      <c r="I2876" s="13">
        <v>3.83</v>
      </c>
      <c r="J2876" s="2">
        <f t="shared" si="47"/>
        <v>8.9</v>
      </c>
    </row>
    <row r="2877" ht="15.75" customHeight="1">
      <c r="A2877" s="2">
        <f t="shared" si="46"/>
        <v>2876</v>
      </c>
      <c r="B2877" s="13">
        <v>2014.0</v>
      </c>
      <c r="C2877" s="13">
        <v>5.0</v>
      </c>
      <c r="D2877" s="13">
        <v>6.0</v>
      </c>
      <c r="E2877" s="13">
        <v>2.0</v>
      </c>
      <c r="F2877" s="13" t="s">
        <v>16</v>
      </c>
      <c r="G2877" s="2" t="s">
        <v>27</v>
      </c>
      <c r="H2877" s="13">
        <v>7.33</v>
      </c>
      <c r="I2877" s="13">
        <v>6.0</v>
      </c>
      <c r="J2877" s="2">
        <f t="shared" si="47"/>
        <v>13.33</v>
      </c>
    </row>
    <row r="2878" ht="15.75" customHeight="1">
      <c r="A2878" s="2">
        <f t="shared" si="46"/>
        <v>2877</v>
      </c>
      <c r="B2878" s="13">
        <v>2014.0</v>
      </c>
      <c r="C2878" s="13">
        <v>5.0</v>
      </c>
      <c r="D2878" s="13">
        <v>6.0</v>
      </c>
      <c r="E2878" s="13">
        <v>3.0</v>
      </c>
      <c r="F2878" s="13" t="s">
        <v>16</v>
      </c>
      <c r="G2878" s="2" t="s">
        <v>30</v>
      </c>
      <c r="H2878" s="13">
        <v>7.37</v>
      </c>
      <c r="I2878" s="13">
        <v>6.83</v>
      </c>
      <c r="J2878" s="2">
        <f t="shared" si="47"/>
        <v>14.2</v>
      </c>
    </row>
    <row r="2879" ht="15.75" customHeight="1">
      <c r="A2879" s="2">
        <f t="shared" si="46"/>
        <v>2878</v>
      </c>
      <c r="B2879" s="13">
        <v>2014.0</v>
      </c>
      <c r="C2879" s="13">
        <v>5.0</v>
      </c>
      <c r="D2879" s="13">
        <v>6.0</v>
      </c>
      <c r="E2879" s="13">
        <v>3.0</v>
      </c>
      <c r="F2879" s="13" t="s">
        <v>16</v>
      </c>
      <c r="G2879" s="2" t="s">
        <v>26</v>
      </c>
      <c r="H2879" s="13">
        <v>4.67</v>
      </c>
      <c r="I2879" s="13">
        <v>1.67</v>
      </c>
      <c r="J2879" s="2">
        <f t="shared" si="47"/>
        <v>6.34</v>
      </c>
    </row>
    <row r="2880" ht="15.75" customHeight="1">
      <c r="A2880" s="2">
        <f t="shared" si="46"/>
        <v>2879</v>
      </c>
      <c r="B2880" s="13">
        <v>2014.0</v>
      </c>
      <c r="C2880" s="13">
        <v>5.0</v>
      </c>
      <c r="D2880" s="13">
        <v>6.0</v>
      </c>
      <c r="E2880" s="13">
        <v>4.0</v>
      </c>
      <c r="F2880" s="13" t="s">
        <v>16</v>
      </c>
      <c r="G2880" s="2" t="s">
        <v>32</v>
      </c>
      <c r="H2880" s="13">
        <v>9.23</v>
      </c>
      <c r="I2880" s="13">
        <v>9.13</v>
      </c>
      <c r="J2880" s="2">
        <f t="shared" si="47"/>
        <v>18.36</v>
      </c>
    </row>
    <row r="2881" ht="15.75" customHeight="1">
      <c r="A2881" s="2">
        <f t="shared" si="46"/>
        <v>2880</v>
      </c>
      <c r="B2881" s="13">
        <v>2014.0</v>
      </c>
      <c r="C2881" s="13">
        <v>5.0</v>
      </c>
      <c r="D2881" s="13">
        <v>6.0</v>
      </c>
      <c r="E2881" s="13">
        <v>4.0</v>
      </c>
      <c r="F2881" s="13" t="s">
        <v>16</v>
      </c>
      <c r="G2881" s="2" t="s">
        <v>42</v>
      </c>
      <c r="H2881" s="13">
        <v>8.57</v>
      </c>
      <c r="I2881" s="2">
        <v>8.5</v>
      </c>
      <c r="J2881" s="2">
        <f t="shared" si="47"/>
        <v>17.07</v>
      </c>
    </row>
    <row r="2882" ht="15.75" customHeight="1">
      <c r="A2882" s="2">
        <f t="shared" si="46"/>
        <v>2881</v>
      </c>
      <c r="B2882" s="13">
        <v>2014.0</v>
      </c>
      <c r="C2882" s="13">
        <v>5.0</v>
      </c>
      <c r="D2882" s="13">
        <v>7.0</v>
      </c>
      <c r="E2882" s="13">
        <v>1.0</v>
      </c>
      <c r="F2882" s="13" t="s">
        <v>16</v>
      </c>
      <c r="G2882" s="2" t="s">
        <v>56</v>
      </c>
      <c r="H2882" s="13">
        <v>7.83</v>
      </c>
      <c r="I2882" s="13">
        <v>6.17</v>
      </c>
      <c r="J2882" s="2">
        <f t="shared" si="47"/>
        <v>14</v>
      </c>
    </row>
    <row r="2883" ht="15.75" customHeight="1">
      <c r="A2883" s="2">
        <f t="shared" si="46"/>
        <v>2882</v>
      </c>
      <c r="B2883" s="13">
        <v>2014.0</v>
      </c>
      <c r="C2883" s="13">
        <v>5.0</v>
      </c>
      <c r="D2883" s="13">
        <v>7.0</v>
      </c>
      <c r="E2883" s="13">
        <v>1.0</v>
      </c>
      <c r="F2883" s="13" t="s">
        <v>16</v>
      </c>
      <c r="G2883" s="2" t="s">
        <v>27</v>
      </c>
      <c r="H2883" s="13">
        <v>7.33</v>
      </c>
      <c r="I2883" s="13">
        <v>4.77</v>
      </c>
      <c r="J2883" s="2">
        <f t="shared" si="47"/>
        <v>12.1</v>
      </c>
    </row>
    <row r="2884" ht="15.75" customHeight="1">
      <c r="A2884" s="2">
        <f t="shared" si="46"/>
        <v>2883</v>
      </c>
      <c r="B2884" s="13">
        <v>2014.0</v>
      </c>
      <c r="C2884" s="13">
        <v>5.0</v>
      </c>
      <c r="D2884" s="13">
        <v>7.0</v>
      </c>
      <c r="E2884" s="13">
        <v>2.0</v>
      </c>
      <c r="F2884" s="13" t="s">
        <v>16</v>
      </c>
      <c r="G2884" s="2" t="s">
        <v>30</v>
      </c>
      <c r="H2884" s="13">
        <v>9.07</v>
      </c>
      <c r="I2884" s="13">
        <v>8.43</v>
      </c>
      <c r="J2884" s="2">
        <f t="shared" si="47"/>
        <v>17.5</v>
      </c>
    </row>
    <row r="2885" ht="15.75" customHeight="1">
      <c r="A2885" s="2">
        <f t="shared" si="46"/>
        <v>2884</v>
      </c>
      <c r="B2885" s="13">
        <v>2014.0</v>
      </c>
      <c r="C2885" s="13">
        <v>5.0</v>
      </c>
      <c r="D2885" s="13">
        <v>7.0</v>
      </c>
      <c r="E2885" s="13">
        <v>2.0</v>
      </c>
      <c r="F2885" s="13" t="s">
        <v>16</v>
      </c>
      <c r="G2885" s="2" t="s">
        <v>32</v>
      </c>
      <c r="H2885" s="13">
        <v>5.4</v>
      </c>
      <c r="I2885" s="13">
        <v>4.17</v>
      </c>
      <c r="J2885" s="2">
        <f t="shared" si="47"/>
        <v>9.57</v>
      </c>
    </row>
    <row r="2886" ht="15.75" customHeight="1">
      <c r="A2886" s="2">
        <f t="shared" si="46"/>
        <v>2885</v>
      </c>
      <c r="B2886" s="13">
        <v>2014.0</v>
      </c>
      <c r="C2886" s="13">
        <v>5.0</v>
      </c>
      <c r="D2886" s="13">
        <v>8.0</v>
      </c>
      <c r="E2886" s="13">
        <v>1.0</v>
      </c>
      <c r="F2886" s="13" t="s">
        <v>16</v>
      </c>
      <c r="G2886" s="2" t="s">
        <v>30</v>
      </c>
      <c r="H2886" s="13">
        <v>9.87</v>
      </c>
      <c r="I2886" s="13">
        <v>8.53</v>
      </c>
      <c r="J2886" s="2">
        <f t="shared" si="47"/>
        <v>18.4</v>
      </c>
    </row>
    <row r="2887" ht="15.75" customHeight="1">
      <c r="A2887" s="2">
        <f t="shared" si="46"/>
        <v>2886</v>
      </c>
      <c r="B2887" s="13">
        <v>2014.0</v>
      </c>
      <c r="C2887" s="13">
        <v>5.0</v>
      </c>
      <c r="D2887" s="13">
        <v>8.0</v>
      </c>
      <c r="E2887" s="13">
        <v>1.0</v>
      </c>
      <c r="F2887" s="13" t="s">
        <v>16</v>
      </c>
      <c r="G2887" s="2" t="s">
        <v>56</v>
      </c>
      <c r="H2887" s="13">
        <v>8.17</v>
      </c>
      <c r="I2887" s="13">
        <v>6.6</v>
      </c>
      <c r="J2887" s="2">
        <f t="shared" si="47"/>
        <v>14.77</v>
      </c>
    </row>
    <row r="2888" ht="15.75" customHeight="1">
      <c r="A2888" s="2">
        <f t="shared" si="46"/>
        <v>2887</v>
      </c>
      <c r="B2888" s="13">
        <v>2014.0</v>
      </c>
      <c r="C2888" s="13">
        <v>6.0</v>
      </c>
      <c r="D2888" s="13">
        <v>3.0</v>
      </c>
      <c r="E2888" s="13">
        <v>1.0</v>
      </c>
      <c r="F2888" s="13" t="s">
        <v>16</v>
      </c>
      <c r="G2888" s="2" t="s">
        <v>39</v>
      </c>
      <c r="H2888" s="13">
        <v>7.83</v>
      </c>
      <c r="I2888" s="13">
        <v>7.0</v>
      </c>
      <c r="J2888" s="2">
        <f t="shared" si="47"/>
        <v>14.83</v>
      </c>
    </row>
    <row r="2889" ht="15.75" customHeight="1">
      <c r="A2889" s="2">
        <f t="shared" si="46"/>
        <v>2888</v>
      </c>
      <c r="B2889" s="13">
        <v>2014.0</v>
      </c>
      <c r="C2889" s="13">
        <v>6.0</v>
      </c>
      <c r="D2889" s="13">
        <v>3.0</v>
      </c>
      <c r="E2889" s="13">
        <v>1.0</v>
      </c>
      <c r="F2889" s="13" t="s">
        <v>16</v>
      </c>
      <c r="G2889" s="2" t="s">
        <v>29</v>
      </c>
      <c r="H2889" s="13">
        <v>5.33</v>
      </c>
      <c r="I2889" s="13">
        <v>3.17</v>
      </c>
      <c r="J2889" s="2">
        <f t="shared" si="47"/>
        <v>8.5</v>
      </c>
    </row>
    <row r="2890" ht="15.75" customHeight="1">
      <c r="A2890" s="2">
        <f t="shared" si="46"/>
        <v>2889</v>
      </c>
      <c r="B2890" s="13">
        <v>2014.0</v>
      </c>
      <c r="C2890" s="13">
        <v>6.0</v>
      </c>
      <c r="D2890" s="13">
        <v>3.0</v>
      </c>
      <c r="E2890" s="13">
        <v>2.0</v>
      </c>
      <c r="F2890" s="13" t="s">
        <v>16</v>
      </c>
      <c r="G2890" s="2" t="s">
        <v>45</v>
      </c>
      <c r="H2890" s="13">
        <v>6.6</v>
      </c>
      <c r="I2890" s="13">
        <v>5.13</v>
      </c>
      <c r="J2890" s="2">
        <f t="shared" si="47"/>
        <v>11.73</v>
      </c>
    </row>
    <row r="2891" ht="15.75" customHeight="1">
      <c r="A2891" s="2">
        <f t="shared" si="46"/>
        <v>2890</v>
      </c>
      <c r="B2891" s="13">
        <v>2014.0</v>
      </c>
      <c r="C2891" s="13">
        <v>6.0</v>
      </c>
      <c r="D2891" s="13">
        <v>3.0</v>
      </c>
      <c r="E2891" s="13">
        <v>2.0</v>
      </c>
      <c r="F2891" s="13" t="s">
        <v>16</v>
      </c>
      <c r="G2891" s="2" t="s">
        <v>55</v>
      </c>
      <c r="H2891" s="13">
        <v>5.6</v>
      </c>
      <c r="I2891" s="13">
        <v>5.17</v>
      </c>
      <c r="J2891" s="2">
        <f t="shared" si="47"/>
        <v>10.77</v>
      </c>
    </row>
    <row r="2892" ht="15.75" customHeight="1">
      <c r="A2892" s="2">
        <f t="shared" si="46"/>
        <v>2891</v>
      </c>
      <c r="B2892" s="13">
        <v>2014.0</v>
      </c>
      <c r="C2892" s="13">
        <v>6.0</v>
      </c>
      <c r="D2892" s="13">
        <v>3.0</v>
      </c>
      <c r="E2892" s="13">
        <v>3.0</v>
      </c>
      <c r="F2892" s="13" t="s">
        <v>16</v>
      </c>
      <c r="G2892" s="2" t="s">
        <v>62</v>
      </c>
      <c r="H2892" s="13">
        <v>6.77</v>
      </c>
      <c r="I2892" s="13">
        <v>5.97</v>
      </c>
      <c r="J2892" s="2">
        <f t="shared" si="47"/>
        <v>12.74</v>
      </c>
    </row>
    <row r="2893" ht="15.75" customHeight="1">
      <c r="A2893" s="2">
        <f t="shared" si="46"/>
        <v>2892</v>
      </c>
      <c r="B2893" s="13">
        <v>2014.0</v>
      </c>
      <c r="C2893" s="13">
        <v>6.0</v>
      </c>
      <c r="D2893" s="13">
        <v>3.0</v>
      </c>
      <c r="E2893" s="13">
        <v>3.0</v>
      </c>
      <c r="F2893" s="13" t="s">
        <v>16</v>
      </c>
      <c r="G2893" s="2" t="s">
        <v>47</v>
      </c>
      <c r="H2893" s="13">
        <v>6.33</v>
      </c>
      <c r="I2893" s="13">
        <v>6.0</v>
      </c>
      <c r="J2893" s="2">
        <f t="shared" si="47"/>
        <v>12.33</v>
      </c>
    </row>
    <row r="2894" ht="15.75" customHeight="1">
      <c r="A2894" s="2">
        <f t="shared" si="46"/>
        <v>2893</v>
      </c>
      <c r="B2894" s="13">
        <v>2014.0</v>
      </c>
      <c r="C2894" s="13">
        <v>6.0</v>
      </c>
      <c r="D2894" s="13">
        <v>3.0</v>
      </c>
      <c r="E2894" s="13">
        <v>4.0</v>
      </c>
      <c r="F2894" s="13" t="s">
        <v>16</v>
      </c>
      <c r="G2894" s="2" t="s">
        <v>42</v>
      </c>
      <c r="H2894" s="13">
        <v>8.87</v>
      </c>
      <c r="I2894" s="13">
        <v>6.17</v>
      </c>
      <c r="J2894" s="2">
        <f t="shared" si="47"/>
        <v>15.04</v>
      </c>
    </row>
    <row r="2895" ht="15.75" customHeight="1">
      <c r="A2895" s="2">
        <f t="shared" si="46"/>
        <v>2894</v>
      </c>
      <c r="B2895" s="13">
        <v>2014.0</v>
      </c>
      <c r="C2895" s="13">
        <v>6.0</v>
      </c>
      <c r="D2895" s="13">
        <v>3.0</v>
      </c>
      <c r="E2895" s="13">
        <v>4.0</v>
      </c>
      <c r="F2895" s="13" t="s">
        <v>16</v>
      </c>
      <c r="G2895" s="2" t="s">
        <v>38</v>
      </c>
      <c r="H2895" s="13">
        <v>7.87</v>
      </c>
      <c r="I2895" s="13">
        <v>6.5</v>
      </c>
      <c r="J2895" s="2">
        <f t="shared" si="47"/>
        <v>14.37</v>
      </c>
    </row>
    <row r="2896" ht="15.75" customHeight="1">
      <c r="A2896" s="2">
        <f t="shared" si="46"/>
        <v>2895</v>
      </c>
      <c r="B2896" s="13">
        <v>2014.0</v>
      </c>
      <c r="C2896" s="13">
        <v>6.0</v>
      </c>
      <c r="D2896" s="13">
        <v>3.0</v>
      </c>
      <c r="E2896" s="13">
        <v>5.0</v>
      </c>
      <c r="F2896" s="13" t="s">
        <v>16</v>
      </c>
      <c r="G2896" s="2" t="s">
        <v>32</v>
      </c>
      <c r="H2896" s="13">
        <v>6.77</v>
      </c>
      <c r="I2896" s="13">
        <v>6.53</v>
      </c>
      <c r="J2896" s="2">
        <f t="shared" si="47"/>
        <v>13.3</v>
      </c>
    </row>
    <row r="2897" ht="15.75" customHeight="1">
      <c r="A2897" s="2">
        <f t="shared" si="46"/>
        <v>2896</v>
      </c>
      <c r="B2897" s="13">
        <v>2014.0</v>
      </c>
      <c r="C2897" s="13">
        <v>6.0</v>
      </c>
      <c r="D2897" s="13">
        <v>3.0</v>
      </c>
      <c r="E2897" s="13">
        <v>5.0</v>
      </c>
      <c r="F2897" s="13" t="s">
        <v>16</v>
      </c>
      <c r="G2897" s="2" t="s">
        <v>31</v>
      </c>
      <c r="H2897" s="13">
        <v>7.1</v>
      </c>
      <c r="I2897" s="13">
        <v>4.0</v>
      </c>
      <c r="J2897" s="2">
        <f t="shared" si="47"/>
        <v>11.1</v>
      </c>
    </row>
    <row r="2898" ht="15.75" customHeight="1">
      <c r="A2898" s="2">
        <f t="shared" si="46"/>
        <v>2897</v>
      </c>
      <c r="B2898" s="13">
        <v>2014.0</v>
      </c>
      <c r="C2898" s="13">
        <v>6.0</v>
      </c>
      <c r="D2898" s="13">
        <v>3.0</v>
      </c>
      <c r="E2898" s="13">
        <v>6.0</v>
      </c>
      <c r="F2898" s="13" t="s">
        <v>16</v>
      </c>
      <c r="G2898" s="2" t="s">
        <v>37</v>
      </c>
      <c r="H2898" s="13">
        <v>7.97</v>
      </c>
      <c r="I2898" s="13">
        <v>7.4</v>
      </c>
      <c r="J2898" s="2">
        <f t="shared" si="47"/>
        <v>15.37</v>
      </c>
    </row>
    <row r="2899" ht="15.75" customHeight="1">
      <c r="A2899" s="2">
        <f t="shared" si="46"/>
        <v>2898</v>
      </c>
      <c r="B2899" s="13">
        <v>2014.0</v>
      </c>
      <c r="C2899" s="13">
        <v>6.0</v>
      </c>
      <c r="D2899" s="13">
        <v>3.0</v>
      </c>
      <c r="E2899" s="13">
        <v>6.0</v>
      </c>
      <c r="F2899" s="13" t="s">
        <v>16</v>
      </c>
      <c r="G2899" s="2" t="s">
        <v>129</v>
      </c>
      <c r="H2899" s="13">
        <v>9.33</v>
      </c>
      <c r="I2899" s="13">
        <v>9.03</v>
      </c>
      <c r="J2899" s="2">
        <f t="shared" si="47"/>
        <v>18.36</v>
      </c>
    </row>
    <row r="2900" ht="15.75" customHeight="1">
      <c r="A2900" s="2">
        <f t="shared" si="46"/>
        <v>2899</v>
      </c>
      <c r="B2900" s="13">
        <v>2014.0</v>
      </c>
      <c r="C2900" s="13">
        <v>6.0</v>
      </c>
      <c r="D2900" s="13">
        <v>3.0</v>
      </c>
      <c r="E2900" s="13">
        <v>7.0</v>
      </c>
      <c r="F2900" s="13" t="s">
        <v>16</v>
      </c>
      <c r="G2900" s="2" t="s">
        <v>30</v>
      </c>
      <c r="H2900" s="13">
        <v>9.43</v>
      </c>
      <c r="I2900" s="13">
        <v>6.03</v>
      </c>
      <c r="J2900" s="2">
        <f t="shared" si="47"/>
        <v>15.46</v>
      </c>
    </row>
    <row r="2901" ht="15.75" customHeight="1">
      <c r="A2901" s="2">
        <f t="shared" si="46"/>
        <v>2900</v>
      </c>
      <c r="B2901" s="13">
        <v>2014.0</v>
      </c>
      <c r="C2901" s="13">
        <v>6.0</v>
      </c>
      <c r="D2901" s="13">
        <v>3.0</v>
      </c>
      <c r="E2901" s="13">
        <v>7.0</v>
      </c>
      <c r="F2901" s="13" t="s">
        <v>16</v>
      </c>
      <c r="G2901" s="2" t="s">
        <v>107</v>
      </c>
      <c r="H2901" s="13">
        <v>8.0</v>
      </c>
      <c r="I2901" s="13">
        <v>7.17</v>
      </c>
      <c r="J2901" s="2">
        <f t="shared" si="47"/>
        <v>15.17</v>
      </c>
    </row>
    <row r="2902" ht="15.75" customHeight="1">
      <c r="A2902" s="2">
        <f t="shared" si="46"/>
        <v>2901</v>
      </c>
      <c r="B2902" s="13">
        <v>2014.0</v>
      </c>
      <c r="C2902" s="13">
        <v>6.0</v>
      </c>
      <c r="D2902" s="13">
        <v>3.0</v>
      </c>
      <c r="E2902" s="13">
        <v>8.0</v>
      </c>
      <c r="F2902" s="13" t="s">
        <v>16</v>
      </c>
      <c r="G2902" s="2" t="s">
        <v>26</v>
      </c>
      <c r="H2902" s="13">
        <v>4.5</v>
      </c>
      <c r="I2902" s="13">
        <v>3.5</v>
      </c>
      <c r="J2902" s="2">
        <f t="shared" si="47"/>
        <v>8</v>
      </c>
    </row>
    <row r="2903" ht="15.75" customHeight="1">
      <c r="A2903" s="2">
        <f t="shared" si="46"/>
        <v>2902</v>
      </c>
      <c r="B2903" s="13">
        <v>2014.0</v>
      </c>
      <c r="C2903" s="13">
        <v>6.0</v>
      </c>
      <c r="D2903" s="13">
        <v>3.0</v>
      </c>
      <c r="E2903" s="13">
        <v>8.0</v>
      </c>
      <c r="F2903" s="13" t="s">
        <v>16</v>
      </c>
      <c r="G2903" s="2" t="s">
        <v>57</v>
      </c>
      <c r="H2903" s="13">
        <v>7.33</v>
      </c>
      <c r="I2903" s="13">
        <v>6.07</v>
      </c>
      <c r="J2903" s="2">
        <f t="shared" si="47"/>
        <v>13.4</v>
      </c>
    </row>
    <row r="2904" ht="15.75" customHeight="1">
      <c r="A2904" s="2">
        <f t="shared" si="46"/>
        <v>2903</v>
      </c>
      <c r="B2904" s="13">
        <v>2014.0</v>
      </c>
      <c r="C2904" s="13">
        <v>6.0</v>
      </c>
      <c r="D2904" s="13">
        <v>3.0</v>
      </c>
      <c r="E2904" s="13">
        <v>9.0</v>
      </c>
      <c r="F2904" s="13" t="s">
        <v>16</v>
      </c>
      <c r="G2904" s="2" t="s">
        <v>56</v>
      </c>
      <c r="H2904" s="13">
        <v>3.67</v>
      </c>
      <c r="I2904" s="13">
        <v>1.77</v>
      </c>
      <c r="J2904" s="2">
        <f t="shared" si="47"/>
        <v>5.44</v>
      </c>
    </row>
    <row r="2905" ht="15.75" customHeight="1">
      <c r="A2905" s="2">
        <f t="shared" si="46"/>
        <v>2904</v>
      </c>
      <c r="B2905" s="13">
        <v>2014.0</v>
      </c>
      <c r="C2905" s="13">
        <v>6.0</v>
      </c>
      <c r="D2905" s="13">
        <v>3.0</v>
      </c>
      <c r="E2905" s="13">
        <v>9.0</v>
      </c>
      <c r="F2905" s="13" t="s">
        <v>16</v>
      </c>
      <c r="G2905" s="2" t="s">
        <v>123</v>
      </c>
      <c r="H2905" s="13">
        <v>6.67</v>
      </c>
      <c r="I2905" s="13">
        <v>4.93</v>
      </c>
      <c r="J2905" s="2">
        <f t="shared" si="47"/>
        <v>11.6</v>
      </c>
    </row>
    <row r="2906" ht="15.75" customHeight="1">
      <c r="A2906" s="2">
        <f t="shared" si="46"/>
        <v>2905</v>
      </c>
      <c r="B2906" s="13">
        <v>2014.0</v>
      </c>
      <c r="C2906" s="13">
        <v>6.0</v>
      </c>
      <c r="D2906" s="13">
        <v>3.0</v>
      </c>
      <c r="E2906" s="13">
        <v>10.0</v>
      </c>
      <c r="F2906" s="13" t="s">
        <v>16</v>
      </c>
      <c r="G2906" s="2" t="s">
        <v>41</v>
      </c>
      <c r="H2906" s="13">
        <v>8.5</v>
      </c>
      <c r="I2906" s="13">
        <v>7.83</v>
      </c>
      <c r="J2906" s="2">
        <f t="shared" si="47"/>
        <v>16.33</v>
      </c>
    </row>
    <row r="2907" ht="15.75" customHeight="1">
      <c r="A2907" s="2">
        <f t="shared" si="46"/>
        <v>2906</v>
      </c>
      <c r="B2907" s="13">
        <v>2014.0</v>
      </c>
      <c r="C2907" s="13">
        <v>6.0</v>
      </c>
      <c r="D2907" s="13">
        <v>3.0</v>
      </c>
      <c r="E2907" s="13">
        <v>10.0</v>
      </c>
      <c r="F2907" s="13" t="s">
        <v>16</v>
      </c>
      <c r="G2907" s="2" t="s">
        <v>60</v>
      </c>
      <c r="H2907" s="13">
        <v>7.0</v>
      </c>
      <c r="I2907" s="13">
        <v>3.27</v>
      </c>
      <c r="J2907" s="2">
        <f t="shared" si="47"/>
        <v>10.27</v>
      </c>
    </row>
    <row r="2908" ht="15.75" customHeight="1">
      <c r="A2908" s="2">
        <f t="shared" si="46"/>
        <v>2907</v>
      </c>
      <c r="B2908" s="13">
        <v>2014.0</v>
      </c>
      <c r="C2908" s="13">
        <v>6.0</v>
      </c>
      <c r="D2908" s="13">
        <v>3.0</v>
      </c>
      <c r="E2908" s="13">
        <v>11.0</v>
      </c>
      <c r="F2908" s="13" t="s">
        <v>16</v>
      </c>
      <c r="G2908" s="2" t="s">
        <v>28</v>
      </c>
      <c r="H2908" s="13">
        <v>8.0</v>
      </c>
      <c r="I2908" s="13">
        <v>5.87</v>
      </c>
      <c r="J2908" s="2">
        <f t="shared" si="47"/>
        <v>13.87</v>
      </c>
    </row>
    <row r="2909" ht="15.75" customHeight="1">
      <c r="A2909" s="2">
        <f t="shared" si="46"/>
        <v>2908</v>
      </c>
      <c r="B2909" s="13">
        <v>2014.0</v>
      </c>
      <c r="C2909" s="13">
        <v>6.0</v>
      </c>
      <c r="D2909" s="13">
        <v>3.0</v>
      </c>
      <c r="E2909" s="13">
        <v>11.0</v>
      </c>
      <c r="F2909" s="13" t="s">
        <v>16</v>
      </c>
      <c r="G2909" s="2" t="s">
        <v>125</v>
      </c>
      <c r="H2909" s="13">
        <v>7.0</v>
      </c>
      <c r="I2909" s="13">
        <v>7.0</v>
      </c>
      <c r="J2909" s="2">
        <f t="shared" si="47"/>
        <v>14</v>
      </c>
    </row>
    <row r="2910" ht="15.75" customHeight="1">
      <c r="A2910" s="2">
        <f t="shared" si="46"/>
        <v>2909</v>
      </c>
      <c r="B2910" s="13">
        <v>2014.0</v>
      </c>
      <c r="C2910" s="13">
        <v>6.0</v>
      </c>
      <c r="D2910" s="13">
        <v>3.0</v>
      </c>
      <c r="E2910" s="13">
        <v>12.0</v>
      </c>
      <c r="F2910" s="13" t="s">
        <v>16</v>
      </c>
      <c r="G2910" s="2" t="s">
        <v>27</v>
      </c>
      <c r="H2910" s="13">
        <v>5.33</v>
      </c>
      <c r="I2910" s="13">
        <v>5.27</v>
      </c>
      <c r="J2910" s="2">
        <f t="shared" si="47"/>
        <v>10.6</v>
      </c>
    </row>
    <row r="2911" ht="15.75" customHeight="1">
      <c r="A2911" s="2">
        <f t="shared" si="46"/>
        <v>2910</v>
      </c>
      <c r="B2911" s="13">
        <v>2014.0</v>
      </c>
      <c r="C2911" s="13">
        <v>6.0</v>
      </c>
      <c r="D2911" s="13">
        <v>3.0</v>
      </c>
      <c r="E2911" s="13">
        <v>12.0</v>
      </c>
      <c r="F2911" s="13" t="s">
        <v>16</v>
      </c>
      <c r="G2911" s="2" t="s">
        <v>76</v>
      </c>
      <c r="H2911" s="13">
        <v>6.33</v>
      </c>
      <c r="I2911" s="13">
        <v>5.17</v>
      </c>
      <c r="J2911" s="2">
        <f t="shared" si="47"/>
        <v>11.5</v>
      </c>
    </row>
    <row r="2912" ht="15.75" customHeight="1">
      <c r="A2912" s="2">
        <f t="shared" si="46"/>
        <v>2911</v>
      </c>
      <c r="B2912" s="13">
        <v>2014.0</v>
      </c>
      <c r="C2912" s="13">
        <v>6.0</v>
      </c>
      <c r="D2912" s="13">
        <v>4.0</v>
      </c>
      <c r="E2912" s="13">
        <v>1.0</v>
      </c>
      <c r="F2912" s="13" t="s">
        <v>16</v>
      </c>
      <c r="G2912" s="2" t="s">
        <v>39</v>
      </c>
      <c r="H2912" s="13">
        <v>8.77</v>
      </c>
      <c r="I2912" s="13">
        <v>7.67</v>
      </c>
      <c r="J2912" s="2">
        <f t="shared" si="47"/>
        <v>16.44</v>
      </c>
    </row>
    <row r="2913" ht="15.75" customHeight="1">
      <c r="A2913" s="2">
        <f t="shared" si="46"/>
        <v>2912</v>
      </c>
      <c r="B2913" s="13">
        <v>2014.0</v>
      </c>
      <c r="C2913" s="13">
        <v>6.0</v>
      </c>
      <c r="D2913" s="13">
        <v>4.0</v>
      </c>
      <c r="E2913" s="13">
        <v>1.0</v>
      </c>
      <c r="F2913" s="13" t="s">
        <v>16</v>
      </c>
      <c r="G2913" s="2" t="s">
        <v>45</v>
      </c>
      <c r="H2913" s="13">
        <v>5.5</v>
      </c>
      <c r="I2913" s="13">
        <v>2.97</v>
      </c>
      <c r="J2913" s="2">
        <f t="shared" si="47"/>
        <v>8.47</v>
      </c>
    </row>
    <row r="2914" ht="15.75" customHeight="1">
      <c r="A2914" s="2">
        <f t="shared" si="46"/>
        <v>2913</v>
      </c>
      <c r="B2914" s="13">
        <v>2014.0</v>
      </c>
      <c r="C2914" s="13">
        <v>6.0</v>
      </c>
      <c r="D2914" s="13">
        <v>4.0</v>
      </c>
      <c r="E2914" s="13">
        <v>1.0</v>
      </c>
      <c r="F2914" s="13" t="s">
        <v>16</v>
      </c>
      <c r="G2914" s="2" t="s">
        <v>62</v>
      </c>
      <c r="H2914" s="13">
        <v>5.0</v>
      </c>
      <c r="I2914" s="13">
        <v>3.4</v>
      </c>
      <c r="J2914" s="2">
        <f t="shared" si="47"/>
        <v>8.4</v>
      </c>
    </row>
    <row r="2915" ht="15.75" customHeight="1">
      <c r="A2915" s="2">
        <f t="shared" si="46"/>
        <v>2914</v>
      </c>
      <c r="B2915" s="13">
        <v>2014.0</v>
      </c>
      <c r="C2915" s="13">
        <v>6.0</v>
      </c>
      <c r="D2915" s="13">
        <v>4.0</v>
      </c>
      <c r="E2915" s="13">
        <v>2.0</v>
      </c>
      <c r="F2915" s="13" t="s">
        <v>16</v>
      </c>
      <c r="G2915" s="2" t="s">
        <v>42</v>
      </c>
      <c r="H2915" s="13">
        <v>5.27</v>
      </c>
      <c r="I2915" s="13">
        <v>5.1</v>
      </c>
      <c r="J2915" s="2">
        <f t="shared" si="47"/>
        <v>10.37</v>
      </c>
    </row>
    <row r="2916" ht="15.75" customHeight="1">
      <c r="A2916" s="2">
        <f t="shared" si="46"/>
        <v>2915</v>
      </c>
      <c r="B2916" s="13">
        <v>2014.0</v>
      </c>
      <c r="C2916" s="13">
        <v>6.0</v>
      </c>
      <c r="D2916" s="13">
        <v>4.0</v>
      </c>
      <c r="E2916" s="13">
        <v>2.0</v>
      </c>
      <c r="F2916" s="13" t="s">
        <v>16</v>
      </c>
      <c r="G2916" s="2" t="s">
        <v>32</v>
      </c>
      <c r="H2916" s="13">
        <v>7.67</v>
      </c>
      <c r="I2916" s="13">
        <v>4.5</v>
      </c>
      <c r="J2916" s="2">
        <f t="shared" si="47"/>
        <v>12.17</v>
      </c>
    </row>
    <row r="2917" ht="15.75" customHeight="1">
      <c r="A2917" s="2">
        <f t="shared" si="46"/>
        <v>2916</v>
      </c>
      <c r="B2917" s="13">
        <v>2014.0</v>
      </c>
      <c r="C2917" s="13">
        <v>6.0</v>
      </c>
      <c r="D2917" s="13">
        <v>4.0</v>
      </c>
      <c r="E2917" s="13">
        <v>2.0</v>
      </c>
      <c r="F2917" s="13" t="s">
        <v>16</v>
      </c>
      <c r="G2917" s="2" t="s">
        <v>129</v>
      </c>
      <c r="H2917" s="13">
        <v>8.67</v>
      </c>
      <c r="I2917" s="13">
        <v>6.67</v>
      </c>
      <c r="J2917" s="2">
        <f t="shared" si="47"/>
        <v>15.34</v>
      </c>
    </row>
    <row r="2918" ht="15.75" customHeight="1">
      <c r="A2918" s="2">
        <f t="shared" si="46"/>
        <v>2917</v>
      </c>
      <c r="B2918" s="13">
        <v>2014.0</v>
      </c>
      <c r="C2918" s="13">
        <v>6.0</v>
      </c>
      <c r="D2918" s="13">
        <v>4.0</v>
      </c>
      <c r="E2918" s="13">
        <v>3.0</v>
      </c>
      <c r="F2918" s="13" t="s">
        <v>16</v>
      </c>
      <c r="G2918" s="2" t="s">
        <v>30</v>
      </c>
      <c r="H2918" s="13">
        <v>7.43</v>
      </c>
      <c r="I2918" s="13">
        <v>6.33</v>
      </c>
      <c r="J2918" s="2">
        <f t="shared" si="47"/>
        <v>13.76</v>
      </c>
    </row>
    <row r="2919" ht="15.75" customHeight="1">
      <c r="A2919" s="2">
        <f t="shared" si="46"/>
        <v>2918</v>
      </c>
      <c r="B2919" s="13">
        <v>2014.0</v>
      </c>
      <c r="C2919" s="13">
        <v>6.0</v>
      </c>
      <c r="D2919" s="13">
        <v>4.0</v>
      </c>
      <c r="E2919" s="13">
        <v>3.0</v>
      </c>
      <c r="F2919" s="13" t="s">
        <v>16</v>
      </c>
      <c r="G2919" s="2" t="s">
        <v>57</v>
      </c>
      <c r="H2919" s="13">
        <v>8.67</v>
      </c>
      <c r="I2919" s="13">
        <v>6.93</v>
      </c>
      <c r="J2919" s="2">
        <f t="shared" si="47"/>
        <v>15.6</v>
      </c>
    </row>
    <row r="2920" ht="15.75" customHeight="1">
      <c r="A2920" s="2">
        <f t="shared" si="46"/>
        <v>2919</v>
      </c>
      <c r="B2920" s="13">
        <v>2014.0</v>
      </c>
      <c r="C2920" s="13">
        <v>6.0</v>
      </c>
      <c r="D2920" s="13">
        <v>4.0</v>
      </c>
      <c r="E2920" s="13">
        <v>3.0</v>
      </c>
      <c r="F2920" s="13" t="s">
        <v>16</v>
      </c>
      <c r="G2920" s="2" t="s">
        <v>123</v>
      </c>
      <c r="H2920" s="13">
        <v>8.17</v>
      </c>
      <c r="I2920" s="13">
        <v>5.53</v>
      </c>
      <c r="J2920" s="2">
        <f t="shared" si="47"/>
        <v>13.7</v>
      </c>
    </row>
    <row r="2921" ht="15.75" customHeight="1">
      <c r="A2921" s="2">
        <f t="shared" si="46"/>
        <v>2920</v>
      </c>
      <c r="B2921" s="13">
        <v>2014.0</v>
      </c>
      <c r="C2921" s="13">
        <v>6.0</v>
      </c>
      <c r="D2921" s="13">
        <v>4.0</v>
      </c>
      <c r="E2921" s="13">
        <v>4.0</v>
      </c>
      <c r="F2921" s="13" t="s">
        <v>16</v>
      </c>
      <c r="G2921" s="2" t="s">
        <v>41</v>
      </c>
      <c r="H2921" s="13">
        <v>6.67</v>
      </c>
      <c r="I2921" s="13">
        <v>5.73</v>
      </c>
      <c r="J2921" s="2">
        <f t="shared" si="47"/>
        <v>12.4</v>
      </c>
    </row>
    <row r="2922" ht="15.75" customHeight="1">
      <c r="A2922" s="2">
        <f t="shared" si="46"/>
        <v>2921</v>
      </c>
      <c r="B2922" s="13">
        <v>2014.0</v>
      </c>
      <c r="C2922" s="13">
        <v>6.0</v>
      </c>
      <c r="D2922" s="13">
        <v>4.0</v>
      </c>
      <c r="E2922" s="13">
        <v>4.0</v>
      </c>
      <c r="F2922" s="13" t="s">
        <v>16</v>
      </c>
      <c r="G2922" s="2" t="s">
        <v>125</v>
      </c>
      <c r="H2922" s="13">
        <v>5.27</v>
      </c>
      <c r="I2922" s="13">
        <v>5.23</v>
      </c>
      <c r="J2922" s="2">
        <f t="shared" si="47"/>
        <v>10.5</v>
      </c>
    </row>
    <row r="2923" ht="15.75" customHeight="1">
      <c r="A2923" s="2">
        <f t="shared" si="46"/>
        <v>2922</v>
      </c>
      <c r="B2923" s="13">
        <v>2014.0</v>
      </c>
      <c r="C2923" s="13">
        <v>6.0</v>
      </c>
      <c r="D2923" s="13">
        <v>4.0</v>
      </c>
      <c r="E2923" s="13">
        <v>4.0</v>
      </c>
      <c r="F2923" s="13" t="s">
        <v>16</v>
      </c>
      <c r="G2923" s="2" t="s">
        <v>76</v>
      </c>
      <c r="H2923" s="13">
        <v>7.0</v>
      </c>
      <c r="I2923" s="13">
        <v>5.57</v>
      </c>
      <c r="J2923" s="2">
        <f t="shared" si="47"/>
        <v>12.57</v>
      </c>
    </row>
    <row r="2924" ht="15.75" customHeight="1">
      <c r="A2924" s="2">
        <f t="shared" si="46"/>
        <v>2923</v>
      </c>
      <c r="B2924" s="13">
        <v>2014.0</v>
      </c>
      <c r="C2924" s="13">
        <v>6.0</v>
      </c>
      <c r="D2924" s="13">
        <v>5.0</v>
      </c>
      <c r="E2924" s="13">
        <v>1.0</v>
      </c>
      <c r="F2924" s="13" t="s">
        <v>16</v>
      </c>
      <c r="G2924" s="2" t="s">
        <v>45</v>
      </c>
      <c r="H2924" s="13">
        <v>5.67</v>
      </c>
      <c r="I2924" s="13">
        <v>3.37</v>
      </c>
      <c r="J2924" s="2">
        <f t="shared" si="47"/>
        <v>9.04</v>
      </c>
    </row>
    <row r="2925" ht="15.75" customHeight="1">
      <c r="A2925" s="2">
        <f t="shared" si="46"/>
        <v>2924</v>
      </c>
      <c r="B2925" s="13">
        <v>2014.0</v>
      </c>
      <c r="C2925" s="13">
        <v>6.0</v>
      </c>
      <c r="D2925" s="13">
        <v>5.0</v>
      </c>
      <c r="E2925" s="13">
        <v>1.0</v>
      </c>
      <c r="F2925" s="13" t="s">
        <v>16</v>
      </c>
      <c r="G2925" s="2" t="s">
        <v>42</v>
      </c>
      <c r="H2925" s="13">
        <v>6.33</v>
      </c>
      <c r="I2925" s="13">
        <v>4.0</v>
      </c>
      <c r="J2925" s="2">
        <f t="shared" si="47"/>
        <v>10.33</v>
      </c>
    </row>
    <row r="2926" ht="15.75" customHeight="1">
      <c r="A2926" s="2">
        <f t="shared" si="46"/>
        <v>2925</v>
      </c>
      <c r="B2926" s="13">
        <v>2014.0</v>
      </c>
      <c r="C2926" s="13">
        <v>6.0</v>
      </c>
      <c r="D2926" s="13">
        <v>5.0</v>
      </c>
      <c r="E2926" s="13">
        <v>2.0</v>
      </c>
      <c r="F2926" s="13" t="s">
        <v>16</v>
      </c>
      <c r="G2926" s="2" t="s">
        <v>32</v>
      </c>
      <c r="H2926" s="13">
        <v>5.17</v>
      </c>
      <c r="I2926" s="13">
        <v>4.17</v>
      </c>
      <c r="J2926" s="2">
        <f t="shared" si="47"/>
        <v>9.34</v>
      </c>
    </row>
    <row r="2927" ht="15.75" customHeight="1">
      <c r="A2927" s="2">
        <f t="shared" si="46"/>
        <v>2926</v>
      </c>
      <c r="B2927" s="13">
        <v>2014.0</v>
      </c>
      <c r="C2927" s="13">
        <v>6.0</v>
      </c>
      <c r="D2927" s="13">
        <v>5.0</v>
      </c>
      <c r="E2927" s="13">
        <v>2.0</v>
      </c>
      <c r="F2927" s="13" t="s">
        <v>16</v>
      </c>
      <c r="G2927" s="2" t="s">
        <v>62</v>
      </c>
      <c r="H2927" s="13">
        <v>7.0</v>
      </c>
      <c r="I2927" s="13">
        <v>5.83</v>
      </c>
      <c r="J2927" s="2">
        <f t="shared" si="47"/>
        <v>12.83</v>
      </c>
    </row>
    <row r="2928" ht="15.75" customHeight="1">
      <c r="A2928" s="2">
        <f t="shared" si="46"/>
        <v>2927</v>
      </c>
      <c r="B2928" s="13">
        <v>2014.0</v>
      </c>
      <c r="C2928" s="13">
        <v>6.0</v>
      </c>
      <c r="D2928" s="13">
        <v>5.0</v>
      </c>
      <c r="E2928" s="13">
        <v>3.0</v>
      </c>
      <c r="F2928" s="13" t="s">
        <v>16</v>
      </c>
      <c r="G2928" s="2" t="s">
        <v>30</v>
      </c>
      <c r="H2928" s="13">
        <v>6.17</v>
      </c>
      <c r="I2928" s="13">
        <v>5.0</v>
      </c>
      <c r="J2928" s="2">
        <f t="shared" si="47"/>
        <v>11.17</v>
      </c>
    </row>
    <row r="2929" ht="15.75" customHeight="1">
      <c r="A2929" s="2">
        <f t="shared" si="46"/>
        <v>2928</v>
      </c>
      <c r="B2929" s="13">
        <v>2014.0</v>
      </c>
      <c r="C2929" s="13">
        <v>6.0</v>
      </c>
      <c r="D2929" s="13">
        <v>5.0</v>
      </c>
      <c r="E2929" s="13">
        <v>3.0</v>
      </c>
      <c r="F2929" s="13" t="s">
        <v>16</v>
      </c>
      <c r="G2929" s="2" t="s">
        <v>125</v>
      </c>
      <c r="H2929" s="13">
        <v>5.93</v>
      </c>
      <c r="I2929" s="13">
        <v>5.17</v>
      </c>
      <c r="J2929" s="2">
        <f t="shared" si="47"/>
        <v>11.1</v>
      </c>
    </row>
    <row r="2930" ht="15.75" customHeight="1">
      <c r="A2930" s="2">
        <f t="shared" si="46"/>
        <v>2929</v>
      </c>
      <c r="B2930" s="13">
        <v>2014.0</v>
      </c>
      <c r="C2930" s="13">
        <v>6.0</v>
      </c>
      <c r="D2930" s="13">
        <v>5.0</v>
      </c>
      <c r="E2930" s="13">
        <v>4.0</v>
      </c>
      <c r="F2930" s="13" t="s">
        <v>16</v>
      </c>
      <c r="G2930" s="2" t="s">
        <v>41</v>
      </c>
      <c r="H2930" s="13">
        <v>8.17</v>
      </c>
      <c r="I2930" s="13">
        <v>7.5</v>
      </c>
      <c r="J2930" s="2">
        <f t="shared" si="47"/>
        <v>15.67</v>
      </c>
    </row>
    <row r="2931" ht="15.75" customHeight="1">
      <c r="A2931" s="2">
        <f t="shared" si="46"/>
        <v>2930</v>
      </c>
      <c r="B2931" s="13">
        <v>2014.0</v>
      </c>
      <c r="C2931" s="13">
        <v>6.0</v>
      </c>
      <c r="D2931" s="13">
        <v>5.0</v>
      </c>
      <c r="E2931" s="13">
        <v>4.0</v>
      </c>
      <c r="F2931" s="13" t="s">
        <v>16</v>
      </c>
      <c r="G2931" s="2" t="s">
        <v>123</v>
      </c>
      <c r="H2931" s="13">
        <v>4.83</v>
      </c>
      <c r="I2931" s="13">
        <v>3.3</v>
      </c>
      <c r="J2931" s="2">
        <f t="shared" si="47"/>
        <v>8.13</v>
      </c>
    </row>
    <row r="2932" ht="15.75" customHeight="1">
      <c r="A2932" s="2">
        <f t="shared" si="46"/>
        <v>2931</v>
      </c>
      <c r="B2932" s="13">
        <v>2014.0</v>
      </c>
      <c r="C2932" s="13">
        <v>6.0</v>
      </c>
      <c r="D2932" s="13">
        <v>6.0</v>
      </c>
      <c r="E2932" s="13">
        <v>1.0</v>
      </c>
      <c r="F2932" s="13" t="s">
        <v>16</v>
      </c>
      <c r="G2932" s="2" t="s">
        <v>39</v>
      </c>
      <c r="H2932" s="13">
        <v>7.67</v>
      </c>
      <c r="I2932" s="13">
        <v>6.83</v>
      </c>
      <c r="J2932" s="2">
        <f t="shared" si="47"/>
        <v>14.5</v>
      </c>
    </row>
    <row r="2933" ht="15.75" customHeight="1">
      <c r="A2933" s="2">
        <f t="shared" si="46"/>
        <v>2932</v>
      </c>
      <c r="B2933" s="13">
        <v>2014.0</v>
      </c>
      <c r="C2933" s="13">
        <v>6.0</v>
      </c>
      <c r="D2933" s="13">
        <v>6.0</v>
      </c>
      <c r="E2933" s="13">
        <v>1.0</v>
      </c>
      <c r="F2933" s="13" t="s">
        <v>16</v>
      </c>
      <c r="G2933" s="2" t="s">
        <v>42</v>
      </c>
      <c r="H2933" s="13">
        <v>5.83</v>
      </c>
      <c r="I2933" s="13">
        <v>4.5</v>
      </c>
      <c r="J2933" s="2">
        <f t="shared" si="47"/>
        <v>10.33</v>
      </c>
    </row>
    <row r="2934" ht="15.75" customHeight="1">
      <c r="A2934" s="2">
        <f t="shared" si="46"/>
        <v>2933</v>
      </c>
      <c r="B2934" s="13">
        <v>2014.0</v>
      </c>
      <c r="C2934" s="13">
        <v>6.0</v>
      </c>
      <c r="D2934" s="13">
        <v>6.0</v>
      </c>
      <c r="E2934" s="13">
        <v>2.0</v>
      </c>
      <c r="F2934" s="13" t="s">
        <v>16</v>
      </c>
      <c r="G2934" s="2" t="s">
        <v>129</v>
      </c>
      <c r="H2934" s="13">
        <v>9.0</v>
      </c>
      <c r="I2934" s="13">
        <v>8.83</v>
      </c>
      <c r="J2934" s="2">
        <f t="shared" si="47"/>
        <v>17.83</v>
      </c>
    </row>
    <row r="2935" ht="15.75" customHeight="1">
      <c r="A2935" s="2">
        <f t="shared" si="46"/>
        <v>2934</v>
      </c>
      <c r="B2935" s="13">
        <v>2014.0</v>
      </c>
      <c r="C2935" s="13">
        <v>6.0</v>
      </c>
      <c r="D2935" s="13">
        <v>6.0</v>
      </c>
      <c r="E2935" s="13">
        <v>2.0</v>
      </c>
      <c r="F2935" s="13" t="s">
        <v>16</v>
      </c>
      <c r="G2935" s="2" t="s">
        <v>62</v>
      </c>
      <c r="H2935" s="13">
        <v>9.27</v>
      </c>
      <c r="I2935" s="13">
        <v>7.17</v>
      </c>
      <c r="J2935" s="2">
        <f t="shared" si="47"/>
        <v>16.44</v>
      </c>
    </row>
    <row r="2936" ht="15.75" customHeight="1">
      <c r="A2936" s="2">
        <f t="shared" si="46"/>
        <v>2935</v>
      </c>
      <c r="B2936" s="13">
        <v>2014.0</v>
      </c>
      <c r="C2936" s="13">
        <v>6.0</v>
      </c>
      <c r="D2936" s="13">
        <v>6.0</v>
      </c>
      <c r="E2936" s="13">
        <v>3.0</v>
      </c>
      <c r="F2936" s="13" t="s">
        <v>16</v>
      </c>
      <c r="G2936" s="2" t="s">
        <v>57</v>
      </c>
      <c r="H2936" s="13">
        <v>9.23</v>
      </c>
      <c r="I2936" s="13">
        <v>8.17</v>
      </c>
      <c r="J2936" s="2">
        <f t="shared" si="47"/>
        <v>17.4</v>
      </c>
    </row>
    <row r="2937" ht="15.75" customHeight="1">
      <c r="A2937" s="2">
        <f t="shared" si="46"/>
        <v>2936</v>
      </c>
      <c r="B2937" s="13">
        <v>2014.0</v>
      </c>
      <c r="C2937" s="13">
        <v>6.0</v>
      </c>
      <c r="D2937" s="13">
        <v>6.0</v>
      </c>
      <c r="E2937" s="13">
        <v>3.0</v>
      </c>
      <c r="F2937" s="13" t="s">
        <v>16</v>
      </c>
      <c r="G2937" s="2" t="s">
        <v>30</v>
      </c>
      <c r="H2937" s="13">
        <v>9.4</v>
      </c>
      <c r="I2937" s="13">
        <v>6.67</v>
      </c>
      <c r="J2937" s="2">
        <f t="shared" si="47"/>
        <v>16.07</v>
      </c>
    </row>
    <row r="2938" ht="15.75" customHeight="1">
      <c r="A2938" s="2">
        <f t="shared" si="46"/>
        <v>2937</v>
      </c>
      <c r="B2938" s="13">
        <v>2014.0</v>
      </c>
      <c r="C2938" s="13">
        <v>6.0</v>
      </c>
      <c r="D2938" s="13">
        <v>6.0</v>
      </c>
      <c r="E2938" s="13">
        <v>4.0</v>
      </c>
      <c r="F2938" s="13" t="s">
        <v>16</v>
      </c>
      <c r="G2938" s="2" t="s">
        <v>76</v>
      </c>
      <c r="H2938" s="13">
        <v>5.67</v>
      </c>
      <c r="I2938" s="13">
        <v>4.0</v>
      </c>
      <c r="J2938" s="2">
        <f t="shared" si="47"/>
        <v>9.67</v>
      </c>
    </row>
    <row r="2939" ht="15.75" customHeight="1">
      <c r="A2939" s="2">
        <f t="shared" si="46"/>
        <v>2938</v>
      </c>
      <c r="B2939" s="13">
        <v>2014.0</v>
      </c>
      <c r="C2939" s="13">
        <v>6.0</v>
      </c>
      <c r="D2939" s="13">
        <v>6.0</v>
      </c>
      <c r="E2939" s="13">
        <v>4.0</v>
      </c>
      <c r="F2939" s="13" t="s">
        <v>16</v>
      </c>
      <c r="G2939" s="2" t="s">
        <v>41</v>
      </c>
      <c r="H2939" s="13">
        <v>8.33</v>
      </c>
      <c r="I2939" s="13">
        <v>8.33</v>
      </c>
      <c r="J2939" s="2">
        <f t="shared" si="47"/>
        <v>16.66</v>
      </c>
    </row>
    <row r="2940" ht="15.75" customHeight="1">
      <c r="A2940" s="2">
        <f t="shared" si="46"/>
        <v>2939</v>
      </c>
      <c r="B2940" s="13">
        <v>2014.0</v>
      </c>
      <c r="C2940" s="13">
        <v>6.0</v>
      </c>
      <c r="D2940" s="13">
        <v>7.0</v>
      </c>
      <c r="E2940" s="13">
        <v>1.0</v>
      </c>
      <c r="F2940" s="13" t="s">
        <v>16</v>
      </c>
      <c r="G2940" s="2" t="s">
        <v>39</v>
      </c>
      <c r="H2940" s="13">
        <v>10.0</v>
      </c>
      <c r="I2940" s="13">
        <v>8.83</v>
      </c>
      <c r="J2940" s="2">
        <f t="shared" si="47"/>
        <v>18.83</v>
      </c>
    </row>
    <row r="2941" ht="15.75" customHeight="1">
      <c r="A2941" s="2">
        <f t="shared" si="46"/>
        <v>2940</v>
      </c>
      <c r="B2941" s="13">
        <v>2014.0</v>
      </c>
      <c r="C2941" s="13">
        <v>6.0</v>
      </c>
      <c r="D2941" s="13">
        <v>7.0</v>
      </c>
      <c r="E2941" s="13">
        <v>1.0</v>
      </c>
      <c r="F2941" s="13" t="s">
        <v>16</v>
      </c>
      <c r="G2941" s="2" t="s">
        <v>129</v>
      </c>
      <c r="H2941" s="13">
        <v>9.77</v>
      </c>
      <c r="I2941" s="13">
        <v>5.77</v>
      </c>
      <c r="J2941" s="2">
        <f t="shared" si="47"/>
        <v>15.54</v>
      </c>
    </row>
    <row r="2942" ht="15.75" customHeight="1">
      <c r="A2942" s="2">
        <f t="shared" si="46"/>
        <v>2941</v>
      </c>
      <c r="B2942" s="13">
        <v>2014.0</v>
      </c>
      <c r="C2942" s="13">
        <v>6.0</v>
      </c>
      <c r="D2942" s="13">
        <v>7.0</v>
      </c>
      <c r="E2942" s="13">
        <v>2.0</v>
      </c>
      <c r="F2942" s="13" t="s">
        <v>16</v>
      </c>
      <c r="G2942" s="2" t="s">
        <v>57</v>
      </c>
      <c r="H2942" s="13">
        <v>7.23</v>
      </c>
      <c r="I2942" s="13">
        <v>5.27</v>
      </c>
      <c r="J2942" s="2">
        <f t="shared" si="47"/>
        <v>12.5</v>
      </c>
    </row>
    <row r="2943" ht="15.75" customHeight="1">
      <c r="A2943" s="2">
        <f t="shared" si="46"/>
        <v>2942</v>
      </c>
      <c r="B2943" s="13">
        <v>2014.0</v>
      </c>
      <c r="C2943" s="13">
        <v>6.0</v>
      </c>
      <c r="D2943" s="13">
        <v>7.0</v>
      </c>
      <c r="E2943" s="13">
        <v>2.0</v>
      </c>
      <c r="F2943" s="13" t="s">
        <v>16</v>
      </c>
      <c r="G2943" s="2" t="s">
        <v>41</v>
      </c>
      <c r="H2943" s="13">
        <v>9.0</v>
      </c>
      <c r="I2943" s="13">
        <v>8.0</v>
      </c>
      <c r="J2943" s="2">
        <f t="shared" si="47"/>
        <v>17</v>
      </c>
    </row>
    <row r="2944" ht="15.75" customHeight="1">
      <c r="A2944" s="2">
        <f t="shared" si="46"/>
        <v>2943</v>
      </c>
      <c r="B2944" s="13">
        <v>2014.0</v>
      </c>
      <c r="C2944" s="13">
        <v>6.0</v>
      </c>
      <c r="D2944" s="13">
        <v>8.0</v>
      </c>
      <c r="E2944" s="13">
        <v>1.0</v>
      </c>
      <c r="F2944" s="13" t="s">
        <v>16</v>
      </c>
      <c r="G2944" s="2" t="s">
        <v>39</v>
      </c>
      <c r="H2944" s="13">
        <v>7.43</v>
      </c>
      <c r="I2944" s="13">
        <v>6.17</v>
      </c>
      <c r="J2944" s="2">
        <f t="shared" si="47"/>
        <v>13.6</v>
      </c>
    </row>
    <row r="2945" ht="15.75" customHeight="1">
      <c r="A2945" s="2">
        <f t="shared" si="46"/>
        <v>2944</v>
      </c>
      <c r="B2945" s="13">
        <v>2014.0</v>
      </c>
      <c r="C2945" s="13">
        <v>6.0</v>
      </c>
      <c r="D2945" s="13">
        <v>8.0</v>
      </c>
      <c r="E2945" s="13">
        <v>1.0</v>
      </c>
      <c r="F2945" s="13" t="s">
        <v>16</v>
      </c>
      <c r="G2945" s="2" t="s">
        <v>41</v>
      </c>
      <c r="H2945" s="13">
        <v>9.0</v>
      </c>
      <c r="I2945" s="13">
        <v>8.0</v>
      </c>
      <c r="J2945" s="2">
        <f t="shared" si="47"/>
        <v>17</v>
      </c>
    </row>
    <row r="2946" ht="15.75" customHeight="1">
      <c r="A2946" s="2">
        <f t="shared" si="46"/>
        <v>2945</v>
      </c>
      <c r="B2946" s="13">
        <v>2014.0</v>
      </c>
      <c r="C2946" s="13">
        <v>7.0</v>
      </c>
      <c r="D2946" s="13">
        <v>1.0</v>
      </c>
      <c r="E2946" s="13">
        <v>1.0</v>
      </c>
      <c r="F2946" s="13" t="s">
        <v>16</v>
      </c>
      <c r="G2946" s="2" t="s">
        <v>37</v>
      </c>
      <c r="H2946" s="13">
        <v>9.4</v>
      </c>
      <c r="I2946" s="13">
        <v>7.0</v>
      </c>
      <c r="J2946" s="2">
        <f t="shared" si="47"/>
        <v>16.4</v>
      </c>
    </row>
    <row r="2947" ht="15.75" customHeight="1">
      <c r="A2947" s="2">
        <f t="shared" si="46"/>
        <v>2946</v>
      </c>
      <c r="B2947" s="13">
        <v>2014.0</v>
      </c>
      <c r="C2947" s="13">
        <v>7.0</v>
      </c>
      <c r="D2947" s="13">
        <v>1.0</v>
      </c>
      <c r="E2947" s="13">
        <v>1.0</v>
      </c>
      <c r="F2947" s="13" t="s">
        <v>16</v>
      </c>
      <c r="G2947" s="2" t="s">
        <v>38</v>
      </c>
      <c r="H2947" s="13">
        <v>5.67</v>
      </c>
      <c r="I2947" s="13">
        <v>4.67</v>
      </c>
      <c r="J2947" s="2">
        <f t="shared" si="47"/>
        <v>10.34</v>
      </c>
    </row>
    <row r="2948" ht="15.75" customHeight="1">
      <c r="A2948" s="2">
        <f t="shared" si="46"/>
        <v>2947</v>
      </c>
      <c r="B2948" s="13">
        <v>2014.0</v>
      </c>
      <c r="C2948" s="13">
        <v>7.0</v>
      </c>
      <c r="D2948" s="13">
        <v>1.0</v>
      </c>
      <c r="E2948" s="13">
        <v>1.0</v>
      </c>
      <c r="F2948" s="13" t="s">
        <v>16</v>
      </c>
      <c r="G2948" s="2" t="s">
        <v>99</v>
      </c>
      <c r="H2948" s="13">
        <v>3.0</v>
      </c>
      <c r="I2948" s="13">
        <v>1.53</v>
      </c>
      <c r="J2948" s="2">
        <f t="shared" si="47"/>
        <v>4.53</v>
      </c>
    </row>
    <row r="2949" ht="15.75" customHeight="1">
      <c r="A2949" s="2">
        <f t="shared" si="46"/>
        <v>2948</v>
      </c>
      <c r="B2949" s="13">
        <v>2014.0</v>
      </c>
      <c r="C2949" s="13">
        <v>7.0</v>
      </c>
      <c r="D2949" s="13">
        <v>1.0</v>
      </c>
      <c r="E2949" s="13">
        <v>2.0</v>
      </c>
      <c r="F2949" s="13" t="s">
        <v>16</v>
      </c>
      <c r="G2949" s="2" t="s">
        <v>27</v>
      </c>
      <c r="H2949" s="13">
        <v>6.83</v>
      </c>
      <c r="I2949" s="13">
        <v>2.83</v>
      </c>
      <c r="J2949" s="2">
        <f t="shared" si="47"/>
        <v>9.66</v>
      </c>
    </row>
    <row r="2950" ht="15.75" customHeight="1">
      <c r="A2950" s="2">
        <f t="shared" si="46"/>
        <v>2949</v>
      </c>
      <c r="B2950" s="13">
        <v>2014.0</v>
      </c>
      <c r="C2950" s="13">
        <v>7.0</v>
      </c>
      <c r="D2950" s="13">
        <v>1.0</v>
      </c>
      <c r="E2950" s="13">
        <v>2.0</v>
      </c>
      <c r="F2950" s="13" t="s">
        <v>16</v>
      </c>
      <c r="G2950" s="2" t="s">
        <v>129</v>
      </c>
      <c r="H2950" s="13">
        <v>6.0</v>
      </c>
      <c r="I2950" s="13">
        <v>1.63</v>
      </c>
      <c r="J2950" s="2">
        <f t="shared" si="47"/>
        <v>7.63</v>
      </c>
    </row>
    <row r="2951" ht="15.75" customHeight="1">
      <c r="A2951" s="2">
        <f t="shared" si="46"/>
        <v>2950</v>
      </c>
      <c r="B2951" s="13">
        <v>2014.0</v>
      </c>
      <c r="C2951" s="13">
        <v>7.0</v>
      </c>
      <c r="D2951" s="13">
        <v>1.0</v>
      </c>
      <c r="E2951" s="13">
        <v>2.0</v>
      </c>
      <c r="F2951" s="13" t="s">
        <v>16</v>
      </c>
      <c r="G2951" s="2" t="s">
        <v>131</v>
      </c>
      <c r="H2951" s="13">
        <v>4.0</v>
      </c>
      <c r="I2951" s="13">
        <v>3.17</v>
      </c>
      <c r="J2951" s="2">
        <f t="shared" si="47"/>
        <v>7.17</v>
      </c>
    </row>
    <row r="2952" ht="15.75" customHeight="1">
      <c r="A2952" s="2">
        <f t="shared" si="46"/>
        <v>2951</v>
      </c>
      <c r="B2952" s="13">
        <v>2014.0</v>
      </c>
      <c r="C2952" s="13">
        <v>7.0</v>
      </c>
      <c r="D2952" s="13">
        <v>1.0</v>
      </c>
      <c r="E2952" s="13">
        <v>3.0</v>
      </c>
      <c r="F2952" s="13" t="s">
        <v>16</v>
      </c>
      <c r="G2952" s="2" t="s">
        <v>62</v>
      </c>
      <c r="H2952" s="13">
        <v>6.83</v>
      </c>
      <c r="I2952" s="13">
        <v>5.67</v>
      </c>
      <c r="J2952" s="2">
        <f t="shared" si="47"/>
        <v>12.5</v>
      </c>
    </row>
    <row r="2953" ht="15.75" customHeight="1">
      <c r="A2953" s="2">
        <f t="shared" si="46"/>
        <v>2952</v>
      </c>
      <c r="B2953" s="13">
        <v>2014.0</v>
      </c>
      <c r="C2953" s="13">
        <v>7.0</v>
      </c>
      <c r="D2953" s="13">
        <v>1.0</v>
      </c>
      <c r="E2953" s="13">
        <v>3.0</v>
      </c>
      <c r="F2953" s="13" t="s">
        <v>16</v>
      </c>
      <c r="G2953" s="2" t="s">
        <v>29</v>
      </c>
      <c r="H2953" s="13">
        <v>2.87</v>
      </c>
      <c r="I2953" s="13">
        <v>2.2</v>
      </c>
      <c r="J2953" s="2">
        <f t="shared" si="47"/>
        <v>5.07</v>
      </c>
    </row>
    <row r="2954" ht="15.75" customHeight="1">
      <c r="A2954" s="2">
        <f t="shared" si="46"/>
        <v>2953</v>
      </c>
      <c r="B2954" s="13">
        <v>2014.0</v>
      </c>
      <c r="C2954" s="13">
        <v>7.0</v>
      </c>
      <c r="D2954" s="13">
        <v>1.0</v>
      </c>
      <c r="E2954" s="13">
        <v>3.0</v>
      </c>
      <c r="F2954" s="13" t="s">
        <v>16</v>
      </c>
      <c r="G2954" s="2" t="s">
        <v>91</v>
      </c>
      <c r="H2954" s="13">
        <v>6.17</v>
      </c>
      <c r="I2954" s="13">
        <v>3.0</v>
      </c>
      <c r="J2954" s="2">
        <f t="shared" si="47"/>
        <v>9.17</v>
      </c>
    </row>
    <row r="2955" ht="15.75" customHeight="1">
      <c r="A2955" s="2">
        <f t="shared" si="46"/>
        <v>2954</v>
      </c>
      <c r="B2955" s="13">
        <v>2014.0</v>
      </c>
      <c r="C2955" s="13">
        <v>7.0</v>
      </c>
      <c r="D2955" s="13">
        <v>1.0</v>
      </c>
      <c r="E2955" s="13">
        <v>4.0</v>
      </c>
      <c r="F2955" s="13" t="s">
        <v>16</v>
      </c>
      <c r="G2955" s="2" t="s">
        <v>41</v>
      </c>
      <c r="H2955" s="13">
        <v>9.13</v>
      </c>
      <c r="I2955" s="13">
        <v>9.03</v>
      </c>
      <c r="J2955" s="2">
        <f t="shared" si="47"/>
        <v>18.16</v>
      </c>
    </row>
    <row r="2956" ht="15.75" customHeight="1">
      <c r="A2956" s="2">
        <f t="shared" si="46"/>
        <v>2955</v>
      </c>
      <c r="B2956" s="13">
        <v>2014.0</v>
      </c>
      <c r="C2956" s="13">
        <v>7.0</v>
      </c>
      <c r="D2956" s="13">
        <v>1.0</v>
      </c>
      <c r="E2956" s="13">
        <v>4.0</v>
      </c>
      <c r="F2956" s="13" t="s">
        <v>16</v>
      </c>
      <c r="G2956" s="2" t="s">
        <v>76</v>
      </c>
      <c r="H2956" s="13">
        <v>5.43</v>
      </c>
      <c r="I2956" s="13">
        <v>2.67</v>
      </c>
      <c r="J2956" s="2">
        <f t="shared" si="47"/>
        <v>8.1</v>
      </c>
    </row>
    <row r="2957" ht="15.75" customHeight="1">
      <c r="A2957" s="2">
        <f t="shared" si="46"/>
        <v>2956</v>
      </c>
      <c r="B2957" s="13">
        <v>2014.0</v>
      </c>
      <c r="C2957" s="13">
        <v>7.0</v>
      </c>
      <c r="D2957" s="13">
        <v>1.0</v>
      </c>
      <c r="E2957" s="13">
        <v>4.0</v>
      </c>
      <c r="F2957" s="13" t="s">
        <v>16</v>
      </c>
      <c r="G2957" s="2" t="s">
        <v>130</v>
      </c>
      <c r="H2957" s="13">
        <v>5.0</v>
      </c>
      <c r="I2957" s="13">
        <v>4.47</v>
      </c>
      <c r="J2957" s="2">
        <f t="shared" si="47"/>
        <v>9.47</v>
      </c>
    </row>
    <row r="2958" ht="15.75" customHeight="1">
      <c r="A2958" s="2">
        <f t="shared" si="46"/>
        <v>2957</v>
      </c>
      <c r="B2958" s="13">
        <v>2014.0</v>
      </c>
      <c r="C2958" s="13">
        <v>7.0</v>
      </c>
      <c r="D2958" s="13">
        <v>1.0</v>
      </c>
      <c r="E2958" s="13">
        <v>5.0</v>
      </c>
      <c r="F2958" s="13" t="s">
        <v>16</v>
      </c>
      <c r="G2958" s="2" t="s">
        <v>39</v>
      </c>
      <c r="H2958" s="13">
        <v>9.8</v>
      </c>
      <c r="I2958" s="13">
        <v>6.5</v>
      </c>
      <c r="J2958" s="2">
        <f t="shared" si="47"/>
        <v>16.3</v>
      </c>
    </row>
    <row r="2959" ht="15.75" customHeight="1">
      <c r="A2959" s="2">
        <f t="shared" si="46"/>
        <v>2958</v>
      </c>
      <c r="B2959" s="13">
        <v>2014.0</v>
      </c>
      <c r="C2959" s="13">
        <v>7.0</v>
      </c>
      <c r="D2959" s="13">
        <v>1.0</v>
      </c>
      <c r="E2959" s="13">
        <v>5.0</v>
      </c>
      <c r="F2959" s="13" t="s">
        <v>16</v>
      </c>
      <c r="G2959" s="2" t="s">
        <v>47</v>
      </c>
      <c r="H2959" s="13">
        <v>9.97</v>
      </c>
      <c r="I2959" s="13">
        <v>6.33</v>
      </c>
      <c r="J2959" s="2">
        <f t="shared" si="47"/>
        <v>16.3</v>
      </c>
    </row>
    <row r="2960" ht="15.75" customHeight="1">
      <c r="A2960" s="2">
        <f t="shared" si="46"/>
        <v>2959</v>
      </c>
      <c r="B2960" s="13">
        <v>2014.0</v>
      </c>
      <c r="C2960" s="13">
        <v>7.0</v>
      </c>
      <c r="D2960" s="13">
        <v>1.0</v>
      </c>
      <c r="E2960" s="13">
        <v>5.0</v>
      </c>
      <c r="F2960" s="13" t="s">
        <v>16</v>
      </c>
      <c r="G2960" s="2" t="s">
        <v>132</v>
      </c>
      <c r="H2960" s="13">
        <v>9.27</v>
      </c>
      <c r="I2960" s="13">
        <v>6.5</v>
      </c>
      <c r="J2960" s="2">
        <f t="shared" si="47"/>
        <v>15.77</v>
      </c>
    </row>
    <row r="2961" ht="15.75" customHeight="1">
      <c r="A2961" s="2">
        <f t="shared" si="46"/>
        <v>2960</v>
      </c>
      <c r="B2961" s="13">
        <v>2014.0</v>
      </c>
      <c r="C2961" s="13">
        <v>7.0</v>
      </c>
      <c r="D2961" s="13">
        <v>1.0</v>
      </c>
      <c r="E2961" s="13">
        <v>6.0</v>
      </c>
      <c r="F2961" s="13" t="s">
        <v>16</v>
      </c>
      <c r="G2961" s="2" t="s">
        <v>30</v>
      </c>
      <c r="H2961" s="13">
        <v>7.4</v>
      </c>
      <c r="I2961" s="13">
        <v>6.93</v>
      </c>
      <c r="J2961" s="2">
        <f t="shared" si="47"/>
        <v>14.33</v>
      </c>
    </row>
    <row r="2962" ht="15.75" customHeight="1">
      <c r="A2962" s="2">
        <f t="shared" si="46"/>
        <v>2961</v>
      </c>
      <c r="B2962" s="13">
        <v>2014.0</v>
      </c>
      <c r="C2962" s="13">
        <v>7.0</v>
      </c>
      <c r="D2962" s="13">
        <v>1.0</v>
      </c>
      <c r="E2962" s="13">
        <v>6.0</v>
      </c>
      <c r="F2962" s="13" t="s">
        <v>16</v>
      </c>
      <c r="G2962" s="2" t="s">
        <v>124</v>
      </c>
      <c r="H2962" s="13">
        <v>5.5</v>
      </c>
      <c r="I2962" s="13">
        <v>3.93</v>
      </c>
      <c r="J2962" s="2">
        <f t="shared" si="47"/>
        <v>9.43</v>
      </c>
    </row>
    <row r="2963" ht="15.75" customHeight="1">
      <c r="A2963" s="2">
        <f t="shared" si="46"/>
        <v>2962</v>
      </c>
      <c r="B2963" s="13">
        <v>2014.0</v>
      </c>
      <c r="C2963" s="13">
        <v>7.0</v>
      </c>
      <c r="D2963" s="13">
        <v>1.0</v>
      </c>
      <c r="E2963" s="13">
        <v>6.0</v>
      </c>
      <c r="F2963" s="13" t="s">
        <v>16</v>
      </c>
      <c r="G2963" s="2" t="s">
        <v>115</v>
      </c>
      <c r="H2963" s="13">
        <v>6.67</v>
      </c>
      <c r="I2963" s="13">
        <v>5.5</v>
      </c>
      <c r="J2963" s="2">
        <f t="shared" si="47"/>
        <v>12.17</v>
      </c>
    </row>
    <row r="2964" ht="15.75" customHeight="1">
      <c r="A2964" s="2">
        <f t="shared" si="46"/>
        <v>2963</v>
      </c>
      <c r="B2964" s="13">
        <v>2014.0</v>
      </c>
      <c r="C2964" s="13">
        <v>7.0</v>
      </c>
      <c r="D2964" s="13">
        <v>1.0</v>
      </c>
      <c r="E2964" s="13">
        <v>7.0</v>
      </c>
      <c r="F2964" s="13" t="s">
        <v>16</v>
      </c>
      <c r="G2964" s="2" t="s">
        <v>42</v>
      </c>
      <c r="H2964" s="13">
        <v>7.43</v>
      </c>
      <c r="I2964" s="13">
        <v>5.67</v>
      </c>
      <c r="J2964" s="2">
        <f t="shared" si="47"/>
        <v>13.1</v>
      </c>
    </row>
    <row r="2965" ht="15.75" customHeight="1">
      <c r="A2965" s="2">
        <f t="shared" si="46"/>
        <v>2964</v>
      </c>
      <c r="B2965" s="13">
        <v>2014.0</v>
      </c>
      <c r="C2965" s="13">
        <v>7.0</v>
      </c>
      <c r="D2965" s="13">
        <v>1.0</v>
      </c>
      <c r="E2965" s="13">
        <v>7.0</v>
      </c>
      <c r="F2965" s="13" t="s">
        <v>16</v>
      </c>
      <c r="G2965" s="2" t="s">
        <v>55</v>
      </c>
      <c r="H2965" s="13">
        <v>7.1</v>
      </c>
      <c r="I2965" s="13">
        <v>6.17</v>
      </c>
      <c r="J2965" s="2">
        <f t="shared" si="47"/>
        <v>13.27</v>
      </c>
    </row>
    <row r="2966" ht="15.75" customHeight="1">
      <c r="A2966" s="2">
        <f t="shared" si="46"/>
        <v>2965</v>
      </c>
      <c r="B2966" s="13">
        <v>2014.0</v>
      </c>
      <c r="C2966" s="13">
        <v>7.0</v>
      </c>
      <c r="D2966" s="13">
        <v>1.0</v>
      </c>
      <c r="E2966" s="13">
        <v>7.0</v>
      </c>
      <c r="F2966" s="13" t="s">
        <v>16</v>
      </c>
      <c r="G2966" s="2" t="s">
        <v>126</v>
      </c>
      <c r="H2966" s="13">
        <v>8.33</v>
      </c>
      <c r="I2966" s="13">
        <v>7.0</v>
      </c>
      <c r="J2966" s="2">
        <f t="shared" si="47"/>
        <v>15.33</v>
      </c>
    </row>
    <row r="2967" ht="15.75" customHeight="1">
      <c r="A2967" s="2">
        <f t="shared" si="46"/>
        <v>2966</v>
      </c>
      <c r="B2967" s="13">
        <v>2014.0</v>
      </c>
      <c r="C2967" s="13">
        <v>7.0</v>
      </c>
      <c r="D2967" s="13">
        <v>1.0</v>
      </c>
      <c r="E2967" s="13">
        <v>8.0</v>
      </c>
      <c r="F2967" s="13" t="s">
        <v>16</v>
      </c>
      <c r="G2967" s="2" t="s">
        <v>56</v>
      </c>
      <c r="H2967" s="13">
        <v>9.67</v>
      </c>
      <c r="I2967" s="13">
        <v>6.83</v>
      </c>
      <c r="J2967" s="2">
        <f t="shared" si="47"/>
        <v>16.5</v>
      </c>
    </row>
    <row r="2968" ht="15.75" customHeight="1">
      <c r="A2968" s="2">
        <f t="shared" si="46"/>
        <v>2967</v>
      </c>
      <c r="B2968" s="13">
        <v>2014.0</v>
      </c>
      <c r="C2968" s="13">
        <v>7.0</v>
      </c>
      <c r="D2968" s="13">
        <v>1.0</v>
      </c>
      <c r="E2968" s="13">
        <v>8.0</v>
      </c>
      <c r="F2968" s="13" t="s">
        <v>16</v>
      </c>
      <c r="G2968" s="2" t="s">
        <v>125</v>
      </c>
      <c r="H2968" s="13">
        <v>8.27</v>
      </c>
      <c r="I2968" s="13">
        <v>0.0</v>
      </c>
      <c r="J2968" s="2">
        <f t="shared" si="47"/>
        <v>8.27</v>
      </c>
    </row>
    <row r="2969" ht="15.75" customHeight="1">
      <c r="A2969" s="2">
        <f t="shared" si="46"/>
        <v>2968</v>
      </c>
      <c r="B2969" s="13">
        <v>2014.0</v>
      </c>
      <c r="C2969" s="13">
        <v>7.0</v>
      </c>
      <c r="D2969" s="13">
        <v>1.0</v>
      </c>
      <c r="E2969" s="13">
        <v>8.0</v>
      </c>
      <c r="F2969" s="13" t="s">
        <v>16</v>
      </c>
      <c r="G2969" s="2" t="s">
        <v>120</v>
      </c>
      <c r="H2969" s="13">
        <v>4.33</v>
      </c>
      <c r="I2969" s="13">
        <v>3.93</v>
      </c>
      <c r="J2969" s="2">
        <f t="shared" si="47"/>
        <v>8.26</v>
      </c>
    </row>
    <row r="2970" ht="15.75" customHeight="1">
      <c r="A2970" s="2">
        <f t="shared" si="46"/>
        <v>2969</v>
      </c>
      <c r="B2970" s="13">
        <v>2014.0</v>
      </c>
      <c r="C2970" s="13">
        <v>7.0</v>
      </c>
      <c r="D2970" s="13">
        <v>1.0</v>
      </c>
      <c r="E2970" s="13">
        <v>9.0</v>
      </c>
      <c r="F2970" s="13" t="s">
        <v>16</v>
      </c>
      <c r="G2970" s="2" t="s">
        <v>32</v>
      </c>
      <c r="H2970" s="13">
        <v>7.43</v>
      </c>
      <c r="I2970" s="13">
        <v>6.33</v>
      </c>
      <c r="J2970" s="2">
        <f t="shared" si="47"/>
        <v>13.76</v>
      </c>
    </row>
    <row r="2971" ht="15.75" customHeight="1">
      <c r="A2971" s="2">
        <f t="shared" si="46"/>
        <v>2970</v>
      </c>
      <c r="B2971" s="13">
        <v>2014.0</v>
      </c>
      <c r="C2971" s="13">
        <v>7.0</v>
      </c>
      <c r="D2971" s="13">
        <v>1.0</v>
      </c>
      <c r="E2971" s="13">
        <v>9.0</v>
      </c>
      <c r="F2971" s="13" t="s">
        <v>16</v>
      </c>
      <c r="G2971" s="2" t="s">
        <v>123</v>
      </c>
      <c r="H2971" s="13">
        <v>5.57</v>
      </c>
      <c r="I2971" s="13">
        <v>5.17</v>
      </c>
      <c r="J2971" s="2">
        <f t="shared" si="47"/>
        <v>10.74</v>
      </c>
    </row>
    <row r="2972" ht="15.75" customHeight="1">
      <c r="A2972" s="2">
        <f t="shared" si="46"/>
        <v>2971</v>
      </c>
      <c r="B2972" s="13">
        <v>2014.0</v>
      </c>
      <c r="C2972" s="13">
        <v>7.0</v>
      </c>
      <c r="D2972" s="13">
        <v>1.0</v>
      </c>
      <c r="E2972" s="13">
        <v>9.0</v>
      </c>
      <c r="F2972" s="13" t="s">
        <v>16</v>
      </c>
      <c r="G2972" s="2" t="s">
        <v>107</v>
      </c>
      <c r="H2972" s="13">
        <v>6.17</v>
      </c>
      <c r="I2972" s="13">
        <v>5.27</v>
      </c>
      <c r="J2972" s="2">
        <f t="shared" si="47"/>
        <v>11.44</v>
      </c>
    </row>
    <row r="2973" ht="15.75" customHeight="1">
      <c r="A2973" s="2">
        <f t="shared" si="46"/>
        <v>2972</v>
      </c>
      <c r="B2973" s="13">
        <v>2014.0</v>
      </c>
      <c r="C2973" s="13">
        <v>7.0</v>
      </c>
      <c r="D2973" s="13">
        <v>1.0</v>
      </c>
      <c r="E2973" s="13">
        <v>10.0</v>
      </c>
      <c r="F2973" s="13" t="s">
        <v>16</v>
      </c>
      <c r="G2973" s="2" t="s">
        <v>45</v>
      </c>
      <c r="H2973" s="13">
        <v>7.93</v>
      </c>
      <c r="I2973" s="13">
        <v>0.0</v>
      </c>
      <c r="J2973" s="2">
        <f t="shared" si="47"/>
        <v>7.93</v>
      </c>
    </row>
    <row r="2974" ht="15.75" customHeight="1">
      <c r="A2974" s="2">
        <f t="shared" si="46"/>
        <v>2973</v>
      </c>
      <c r="B2974" s="13">
        <v>2014.0</v>
      </c>
      <c r="C2974" s="13">
        <v>7.0</v>
      </c>
      <c r="D2974" s="13">
        <v>1.0</v>
      </c>
      <c r="E2974" s="13">
        <v>10.0</v>
      </c>
      <c r="F2974" s="13" t="s">
        <v>16</v>
      </c>
      <c r="G2974" s="2" t="s">
        <v>31</v>
      </c>
      <c r="H2974" s="13">
        <v>8.77</v>
      </c>
      <c r="I2974" s="13">
        <v>7.17</v>
      </c>
      <c r="J2974" s="2">
        <f t="shared" si="47"/>
        <v>15.94</v>
      </c>
    </row>
    <row r="2975" ht="15.75" customHeight="1">
      <c r="A2975" s="2">
        <f t="shared" si="46"/>
        <v>2974</v>
      </c>
      <c r="B2975" s="13">
        <v>2014.0</v>
      </c>
      <c r="C2975" s="13">
        <v>7.0</v>
      </c>
      <c r="D2975" s="13">
        <v>1.0</v>
      </c>
      <c r="E2975" s="13">
        <v>10.0</v>
      </c>
      <c r="F2975" s="13" t="s">
        <v>16</v>
      </c>
      <c r="G2975" s="2" t="s">
        <v>35</v>
      </c>
      <c r="H2975" s="13">
        <v>9.17</v>
      </c>
      <c r="I2975" s="13">
        <v>7.47</v>
      </c>
      <c r="J2975" s="2">
        <f t="shared" si="47"/>
        <v>16.64</v>
      </c>
    </row>
    <row r="2976" ht="15.75" customHeight="1">
      <c r="A2976" s="2">
        <f t="shared" si="46"/>
        <v>2975</v>
      </c>
      <c r="B2976" s="13">
        <v>2014.0</v>
      </c>
      <c r="C2976" s="13">
        <v>7.0</v>
      </c>
      <c r="D2976" s="13">
        <v>1.0</v>
      </c>
      <c r="E2976" s="13">
        <v>11.0</v>
      </c>
      <c r="F2976" s="13" t="s">
        <v>16</v>
      </c>
      <c r="G2976" s="2" t="s">
        <v>57</v>
      </c>
      <c r="H2976" s="13">
        <v>3.67</v>
      </c>
      <c r="I2976" s="13">
        <v>2.67</v>
      </c>
      <c r="J2976" s="2">
        <f t="shared" si="47"/>
        <v>6.34</v>
      </c>
    </row>
    <row r="2977" ht="15.75" customHeight="1">
      <c r="A2977" s="2">
        <f t="shared" si="46"/>
        <v>2976</v>
      </c>
      <c r="B2977" s="13">
        <v>2014.0</v>
      </c>
      <c r="C2977" s="13">
        <v>7.0</v>
      </c>
      <c r="D2977" s="13">
        <v>1.0</v>
      </c>
      <c r="E2977" s="13">
        <v>11.0</v>
      </c>
      <c r="F2977" s="13" t="s">
        <v>16</v>
      </c>
      <c r="G2977" s="2" t="s">
        <v>59</v>
      </c>
      <c r="H2977" s="13">
        <v>3.73</v>
      </c>
      <c r="I2977" s="13">
        <v>1.7</v>
      </c>
      <c r="J2977" s="2">
        <f t="shared" si="47"/>
        <v>5.43</v>
      </c>
    </row>
    <row r="2978" ht="15.75" customHeight="1">
      <c r="A2978" s="2">
        <f t="shared" si="46"/>
        <v>2977</v>
      </c>
      <c r="B2978" s="13">
        <v>2014.0</v>
      </c>
      <c r="C2978" s="13">
        <v>7.0</v>
      </c>
      <c r="D2978" s="13">
        <v>1.0</v>
      </c>
      <c r="E2978" s="13">
        <v>11.0</v>
      </c>
      <c r="F2978" s="13" t="s">
        <v>16</v>
      </c>
      <c r="G2978" s="2" t="s">
        <v>122</v>
      </c>
      <c r="H2978" s="13">
        <v>1.93</v>
      </c>
      <c r="I2978" s="13">
        <v>1.17</v>
      </c>
      <c r="J2978" s="2">
        <f t="shared" si="47"/>
        <v>3.1</v>
      </c>
    </row>
    <row r="2979" ht="15.75" customHeight="1">
      <c r="A2979" s="2">
        <f t="shared" si="46"/>
        <v>2978</v>
      </c>
      <c r="B2979" s="13">
        <v>2014.0</v>
      </c>
      <c r="C2979" s="13">
        <v>7.0</v>
      </c>
      <c r="D2979" s="13">
        <v>1.0</v>
      </c>
      <c r="E2979" s="13">
        <v>12.0</v>
      </c>
      <c r="F2979" s="13" t="s">
        <v>16</v>
      </c>
      <c r="G2979" s="2" t="s">
        <v>28</v>
      </c>
      <c r="H2979" s="13">
        <v>5.0</v>
      </c>
      <c r="I2979" s="13">
        <v>3.73</v>
      </c>
      <c r="J2979" s="2">
        <f t="shared" si="47"/>
        <v>8.73</v>
      </c>
    </row>
    <row r="2980" ht="15.75" customHeight="1">
      <c r="A2980" s="2">
        <f t="shared" si="46"/>
        <v>2979</v>
      </c>
      <c r="B2980" s="13">
        <v>2014.0</v>
      </c>
      <c r="C2980" s="13">
        <v>7.0</v>
      </c>
      <c r="D2980" s="13">
        <v>1.0</v>
      </c>
      <c r="E2980" s="13">
        <v>12.0</v>
      </c>
      <c r="F2980" s="13" t="s">
        <v>16</v>
      </c>
      <c r="G2980" s="2" t="s">
        <v>26</v>
      </c>
      <c r="H2980" s="13">
        <v>8.83</v>
      </c>
      <c r="I2980" s="13">
        <v>7.0</v>
      </c>
      <c r="J2980" s="2">
        <f t="shared" si="47"/>
        <v>15.83</v>
      </c>
    </row>
    <row r="2981" ht="15.75" customHeight="1">
      <c r="A2981" s="2">
        <f t="shared" si="46"/>
        <v>2980</v>
      </c>
      <c r="B2981" s="13">
        <v>2014.0</v>
      </c>
      <c r="C2981" s="13">
        <v>7.0</v>
      </c>
      <c r="D2981" s="13">
        <v>1.0</v>
      </c>
      <c r="E2981" s="13">
        <v>12.0</v>
      </c>
      <c r="F2981" s="13" t="s">
        <v>16</v>
      </c>
      <c r="G2981" s="2" t="s">
        <v>60</v>
      </c>
      <c r="H2981" s="13">
        <v>9.57</v>
      </c>
      <c r="I2981" s="13">
        <v>8.67</v>
      </c>
      <c r="J2981" s="2">
        <f t="shared" si="47"/>
        <v>18.24</v>
      </c>
    </row>
    <row r="2982" ht="15.75" customHeight="1">
      <c r="A2982" s="2">
        <f t="shared" si="46"/>
        <v>2981</v>
      </c>
      <c r="B2982" s="13">
        <v>2014.0</v>
      </c>
      <c r="C2982" s="13">
        <v>7.0</v>
      </c>
      <c r="D2982" s="13">
        <v>2.0</v>
      </c>
      <c r="E2982" s="13">
        <v>1.0</v>
      </c>
      <c r="F2982" s="13" t="s">
        <v>16</v>
      </c>
      <c r="G2982" s="2" t="s">
        <v>39</v>
      </c>
      <c r="H2982" s="13">
        <v>9.0</v>
      </c>
      <c r="I2982" s="13">
        <v>8.17</v>
      </c>
      <c r="J2982" s="2">
        <f t="shared" si="47"/>
        <v>17.17</v>
      </c>
    </row>
    <row r="2983" ht="15.75" customHeight="1">
      <c r="A2983" s="2">
        <f t="shared" si="46"/>
        <v>2982</v>
      </c>
      <c r="B2983" s="13">
        <v>2014.0</v>
      </c>
      <c r="C2983" s="13">
        <v>7.0</v>
      </c>
      <c r="D2983" s="13">
        <v>2.0</v>
      </c>
      <c r="E2983" s="13">
        <v>1.0</v>
      </c>
      <c r="F2983" s="13" t="s">
        <v>16</v>
      </c>
      <c r="G2983" s="2" t="s">
        <v>115</v>
      </c>
      <c r="H2983" s="13">
        <v>7.83</v>
      </c>
      <c r="I2983" s="13">
        <v>4.67</v>
      </c>
      <c r="J2983" s="2">
        <f t="shared" si="47"/>
        <v>12.5</v>
      </c>
    </row>
    <row r="2984" ht="15.75" customHeight="1">
      <c r="A2984" s="2">
        <f t="shared" si="46"/>
        <v>2983</v>
      </c>
      <c r="B2984" s="13">
        <v>2014.0</v>
      </c>
      <c r="C2984" s="13">
        <v>7.0</v>
      </c>
      <c r="D2984" s="13">
        <v>2.0</v>
      </c>
      <c r="E2984" s="13">
        <v>2.0</v>
      </c>
      <c r="F2984" s="13" t="s">
        <v>16</v>
      </c>
      <c r="G2984" s="2" t="s">
        <v>42</v>
      </c>
      <c r="H2984" s="13">
        <v>6.67</v>
      </c>
      <c r="I2984" s="13">
        <v>5.1</v>
      </c>
      <c r="J2984" s="2">
        <f t="shared" si="47"/>
        <v>11.77</v>
      </c>
    </row>
    <row r="2985" ht="15.75" customHeight="1">
      <c r="A2985" s="2">
        <f t="shared" si="46"/>
        <v>2984</v>
      </c>
      <c r="B2985" s="13">
        <v>2014.0</v>
      </c>
      <c r="C2985" s="13">
        <v>7.0</v>
      </c>
      <c r="D2985" s="13">
        <v>2.0</v>
      </c>
      <c r="E2985" s="13">
        <v>2.0</v>
      </c>
      <c r="F2985" s="13" t="s">
        <v>16</v>
      </c>
      <c r="G2985" s="2" t="s">
        <v>132</v>
      </c>
      <c r="H2985" s="13">
        <v>10.0</v>
      </c>
      <c r="I2985" s="13">
        <v>2.0</v>
      </c>
      <c r="J2985" s="2">
        <f t="shared" si="47"/>
        <v>12</v>
      </c>
    </row>
    <row r="2986" ht="15.75" customHeight="1">
      <c r="A2986" s="2">
        <f t="shared" si="46"/>
        <v>2985</v>
      </c>
      <c r="B2986" s="13">
        <v>2014.0</v>
      </c>
      <c r="C2986" s="13">
        <v>7.0</v>
      </c>
      <c r="D2986" s="13">
        <v>2.0</v>
      </c>
      <c r="E2986" s="13">
        <v>3.0</v>
      </c>
      <c r="F2986" s="13" t="s">
        <v>16</v>
      </c>
      <c r="G2986" s="2" t="s">
        <v>45</v>
      </c>
      <c r="H2986" s="13">
        <v>9.07</v>
      </c>
      <c r="I2986" s="13">
        <v>8.83</v>
      </c>
      <c r="J2986" s="2">
        <f t="shared" si="47"/>
        <v>17.9</v>
      </c>
    </row>
    <row r="2987" ht="15.75" customHeight="1">
      <c r="A2987" s="2">
        <f t="shared" si="46"/>
        <v>2986</v>
      </c>
      <c r="B2987" s="13">
        <v>2014.0</v>
      </c>
      <c r="C2987" s="13">
        <v>7.0</v>
      </c>
      <c r="D2987" s="13">
        <v>2.0</v>
      </c>
      <c r="E2987" s="13">
        <v>3.0</v>
      </c>
      <c r="F2987" s="13" t="s">
        <v>16</v>
      </c>
      <c r="G2987" s="2" t="s">
        <v>130</v>
      </c>
      <c r="H2987" s="13">
        <v>7.17</v>
      </c>
      <c r="I2987" s="13">
        <v>4.07</v>
      </c>
      <c r="J2987" s="2">
        <f t="shared" si="47"/>
        <v>11.24</v>
      </c>
    </row>
    <row r="2988" ht="15.75" customHeight="1">
      <c r="A2988" s="2">
        <f t="shared" si="46"/>
        <v>2987</v>
      </c>
      <c r="B2988" s="13">
        <v>2014.0</v>
      </c>
      <c r="C2988" s="13">
        <v>7.0</v>
      </c>
      <c r="D2988" s="13">
        <v>2.0</v>
      </c>
      <c r="E2988" s="13">
        <v>4.0</v>
      </c>
      <c r="F2988" s="13" t="s">
        <v>16</v>
      </c>
      <c r="G2988" s="2" t="s">
        <v>28</v>
      </c>
      <c r="H2988" s="13">
        <v>4.33</v>
      </c>
      <c r="I2988" s="13">
        <v>1.0</v>
      </c>
      <c r="J2988" s="2">
        <f t="shared" si="47"/>
        <v>5.33</v>
      </c>
    </row>
    <row r="2989" ht="15.75" customHeight="1">
      <c r="A2989" s="2">
        <f t="shared" si="46"/>
        <v>2988</v>
      </c>
      <c r="B2989" s="13">
        <v>2014.0</v>
      </c>
      <c r="C2989" s="13">
        <v>7.0</v>
      </c>
      <c r="D2989" s="13">
        <v>2.0</v>
      </c>
      <c r="E2989" s="13">
        <v>4.0</v>
      </c>
      <c r="F2989" s="13" t="s">
        <v>16</v>
      </c>
      <c r="G2989" s="2" t="s">
        <v>91</v>
      </c>
      <c r="H2989" s="13">
        <v>6.0</v>
      </c>
      <c r="I2989" s="13">
        <v>5.5</v>
      </c>
      <c r="J2989" s="2">
        <f t="shared" si="47"/>
        <v>11.5</v>
      </c>
    </row>
    <row r="2990" ht="15.75" customHeight="1">
      <c r="A2990" s="2">
        <f t="shared" si="46"/>
        <v>2989</v>
      </c>
      <c r="B2990" s="13">
        <v>2014.0</v>
      </c>
      <c r="C2990" s="13">
        <v>7.0</v>
      </c>
      <c r="D2990" s="13">
        <v>2.0</v>
      </c>
      <c r="E2990" s="13">
        <v>5.0</v>
      </c>
      <c r="F2990" s="13" t="s">
        <v>16</v>
      </c>
      <c r="G2990" s="2" t="s">
        <v>26</v>
      </c>
      <c r="H2990" s="13">
        <v>6.0</v>
      </c>
      <c r="I2990" s="13">
        <v>5.0</v>
      </c>
      <c r="J2990" s="2">
        <f t="shared" si="47"/>
        <v>11</v>
      </c>
    </row>
    <row r="2991" ht="15.75" customHeight="1">
      <c r="A2991" s="2">
        <f t="shared" si="46"/>
        <v>2990</v>
      </c>
      <c r="B2991" s="13">
        <v>2014.0</v>
      </c>
      <c r="C2991" s="13">
        <v>7.0</v>
      </c>
      <c r="D2991" s="13">
        <v>2.0</v>
      </c>
      <c r="E2991" s="13">
        <v>5.0</v>
      </c>
      <c r="F2991" s="13" t="s">
        <v>16</v>
      </c>
      <c r="G2991" s="2" t="s">
        <v>131</v>
      </c>
      <c r="H2991" s="13">
        <v>1.63</v>
      </c>
      <c r="I2991" s="13">
        <v>0.8</v>
      </c>
      <c r="J2991" s="2">
        <f t="shared" si="47"/>
        <v>2.43</v>
      </c>
    </row>
    <row r="2992" ht="15.75" customHeight="1">
      <c r="A2992" s="2">
        <f t="shared" si="46"/>
        <v>2991</v>
      </c>
      <c r="B2992" s="13">
        <v>2014.0</v>
      </c>
      <c r="C2992" s="13">
        <v>7.0</v>
      </c>
      <c r="D2992" s="13">
        <v>2.0</v>
      </c>
      <c r="E2992" s="13">
        <v>6.0</v>
      </c>
      <c r="F2992" s="13" t="s">
        <v>16</v>
      </c>
      <c r="G2992" s="2" t="s">
        <v>59</v>
      </c>
      <c r="H2992" s="13">
        <v>4.0</v>
      </c>
      <c r="I2992" s="13">
        <v>2.33</v>
      </c>
      <c r="J2992" s="2">
        <f t="shared" si="47"/>
        <v>6.33</v>
      </c>
    </row>
    <row r="2993" ht="15.75" customHeight="1">
      <c r="A2993" s="2">
        <f t="shared" si="46"/>
        <v>2992</v>
      </c>
      <c r="B2993" s="13">
        <v>2014.0</v>
      </c>
      <c r="C2993" s="13">
        <v>7.0</v>
      </c>
      <c r="D2993" s="13">
        <v>2.0</v>
      </c>
      <c r="E2993" s="13">
        <v>6.0</v>
      </c>
      <c r="F2993" s="13" t="s">
        <v>16</v>
      </c>
      <c r="G2993" s="2" t="s">
        <v>99</v>
      </c>
      <c r="H2993" s="13">
        <v>2.3</v>
      </c>
      <c r="I2993" s="13">
        <v>0.63</v>
      </c>
      <c r="J2993" s="2">
        <f t="shared" si="47"/>
        <v>2.93</v>
      </c>
    </row>
    <row r="2994" ht="15.75" customHeight="1">
      <c r="A2994" s="2">
        <f t="shared" si="46"/>
        <v>2993</v>
      </c>
      <c r="B2994" s="13">
        <v>2014.0</v>
      </c>
      <c r="C2994" s="13">
        <v>7.0</v>
      </c>
      <c r="D2994" s="13">
        <v>2.0</v>
      </c>
      <c r="E2994" s="13">
        <v>7.0</v>
      </c>
      <c r="F2994" s="13" t="s">
        <v>16</v>
      </c>
      <c r="G2994" s="2" t="s">
        <v>31</v>
      </c>
      <c r="H2994" s="13">
        <v>6.0</v>
      </c>
      <c r="I2994" s="13">
        <v>1.6</v>
      </c>
      <c r="J2994" s="2">
        <f t="shared" si="47"/>
        <v>7.6</v>
      </c>
    </row>
    <row r="2995" ht="15.75" customHeight="1">
      <c r="A2995" s="2">
        <f t="shared" si="46"/>
        <v>2994</v>
      </c>
      <c r="B2995" s="13">
        <v>2014.0</v>
      </c>
      <c r="C2995" s="13">
        <v>7.0</v>
      </c>
      <c r="D2995" s="13">
        <v>2.0</v>
      </c>
      <c r="E2995" s="13">
        <v>7.0</v>
      </c>
      <c r="F2995" s="13" t="s">
        <v>16</v>
      </c>
      <c r="G2995" s="2" t="s">
        <v>120</v>
      </c>
      <c r="H2995" s="13">
        <v>6.67</v>
      </c>
      <c r="I2995" s="13">
        <v>1.1</v>
      </c>
      <c r="J2995" s="2">
        <f t="shared" si="47"/>
        <v>7.77</v>
      </c>
    </row>
    <row r="2996" ht="15.75" customHeight="1">
      <c r="A2996" s="2">
        <f t="shared" si="46"/>
        <v>2995</v>
      </c>
      <c r="B2996" s="13">
        <v>2014.0</v>
      </c>
      <c r="C2996" s="13">
        <v>7.0</v>
      </c>
      <c r="D2996" s="13">
        <v>2.0</v>
      </c>
      <c r="E2996" s="13">
        <v>8.0</v>
      </c>
      <c r="F2996" s="13" t="s">
        <v>16</v>
      </c>
      <c r="G2996" s="2" t="s">
        <v>123</v>
      </c>
      <c r="H2996" s="13">
        <v>8.87</v>
      </c>
      <c r="I2996" s="13">
        <v>8.17</v>
      </c>
      <c r="J2996" s="2">
        <f t="shared" si="47"/>
        <v>17.04</v>
      </c>
    </row>
    <row r="2997" ht="15.75" customHeight="1">
      <c r="A2997" s="2">
        <f t="shared" si="46"/>
        <v>2996</v>
      </c>
      <c r="B2997" s="13">
        <v>2014.0</v>
      </c>
      <c r="C2997" s="13">
        <v>7.0</v>
      </c>
      <c r="D2997" s="13">
        <v>2.0</v>
      </c>
      <c r="E2997" s="13">
        <v>8.0</v>
      </c>
      <c r="F2997" s="13" t="s">
        <v>16</v>
      </c>
      <c r="G2997" s="2" t="s">
        <v>107</v>
      </c>
      <c r="H2997" s="13">
        <v>9.23</v>
      </c>
      <c r="I2997" s="13">
        <v>8.23</v>
      </c>
      <c r="J2997" s="2">
        <f t="shared" si="47"/>
        <v>17.46</v>
      </c>
    </row>
    <row r="2998" ht="15.75" customHeight="1">
      <c r="A2998" s="2">
        <f t="shared" si="46"/>
        <v>2997</v>
      </c>
      <c r="B2998" s="13">
        <v>2014.0</v>
      </c>
      <c r="C2998" s="13">
        <v>7.0</v>
      </c>
      <c r="D2998" s="13">
        <v>2.0</v>
      </c>
      <c r="E2998" s="13">
        <v>9.0</v>
      </c>
      <c r="F2998" s="13" t="s">
        <v>16</v>
      </c>
      <c r="G2998" s="2" t="s">
        <v>125</v>
      </c>
      <c r="H2998" s="13">
        <v>10.0</v>
      </c>
      <c r="I2998" s="13">
        <v>0.0</v>
      </c>
      <c r="J2998" s="2">
        <f t="shared" si="47"/>
        <v>10</v>
      </c>
    </row>
    <row r="2999" ht="15.75" customHeight="1">
      <c r="A2999" s="2">
        <f t="shared" si="46"/>
        <v>2998</v>
      </c>
      <c r="B2999" s="13">
        <v>2014.0</v>
      </c>
      <c r="C2999" s="13">
        <v>7.0</v>
      </c>
      <c r="D2999" s="13">
        <v>2.0</v>
      </c>
      <c r="E2999" s="13">
        <v>9.0</v>
      </c>
      <c r="F2999" s="13" t="s">
        <v>16</v>
      </c>
      <c r="G2999" s="2" t="s">
        <v>122</v>
      </c>
      <c r="H2999" s="13">
        <v>0.0</v>
      </c>
      <c r="I2999" s="13">
        <v>0.0</v>
      </c>
      <c r="J2999" s="2">
        <f t="shared" si="47"/>
        <v>0</v>
      </c>
    </row>
    <row r="3000" ht="15.75" customHeight="1">
      <c r="A3000" s="2">
        <f t="shared" si="46"/>
        <v>2999</v>
      </c>
      <c r="B3000" s="13">
        <v>2014.0</v>
      </c>
      <c r="C3000" s="13">
        <v>7.0</v>
      </c>
      <c r="D3000" s="13">
        <v>2.0</v>
      </c>
      <c r="E3000" s="13">
        <v>10.0</v>
      </c>
      <c r="F3000" s="13" t="s">
        <v>16</v>
      </c>
      <c r="G3000" s="2" t="s">
        <v>55</v>
      </c>
      <c r="H3000" s="13">
        <v>5.83</v>
      </c>
      <c r="I3000" s="13">
        <v>2.77</v>
      </c>
      <c r="J3000" s="2">
        <f t="shared" si="47"/>
        <v>8.6</v>
      </c>
    </row>
    <row r="3001" ht="15.75" customHeight="1">
      <c r="A3001" s="2">
        <f t="shared" si="46"/>
        <v>3000</v>
      </c>
      <c r="B3001" s="13">
        <v>2014.0</v>
      </c>
      <c r="C3001" s="13">
        <v>7.0</v>
      </c>
      <c r="D3001" s="13">
        <v>2.0</v>
      </c>
      <c r="E3001" s="13">
        <v>10.0</v>
      </c>
      <c r="F3001" s="13" t="s">
        <v>16</v>
      </c>
      <c r="G3001" s="2" t="s">
        <v>124</v>
      </c>
      <c r="H3001" s="13">
        <v>5.17</v>
      </c>
      <c r="I3001" s="13">
        <v>5.0</v>
      </c>
      <c r="J3001" s="2">
        <f t="shared" si="47"/>
        <v>10.17</v>
      </c>
    </row>
    <row r="3002" ht="15.75" customHeight="1">
      <c r="A3002" s="2">
        <f t="shared" si="46"/>
        <v>3001</v>
      </c>
      <c r="B3002" s="13">
        <v>2014.0</v>
      </c>
      <c r="C3002" s="13">
        <v>7.0</v>
      </c>
      <c r="D3002" s="13">
        <v>2.0</v>
      </c>
      <c r="E3002" s="13">
        <v>11.0</v>
      </c>
      <c r="F3002" s="13" t="s">
        <v>16</v>
      </c>
      <c r="G3002" s="2" t="s">
        <v>38</v>
      </c>
      <c r="H3002" s="13">
        <v>9.97</v>
      </c>
      <c r="I3002" s="13">
        <v>5.83</v>
      </c>
      <c r="J3002" s="2">
        <f t="shared" si="47"/>
        <v>15.8</v>
      </c>
    </row>
    <row r="3003" ht="15.75" customHeight="1">
      <c r="A3003" s="2">
        <f t="shared" si="46"/>
        <v>3002</v>
      </c>
      <c r="B3003" s="13">
        <v>2014.0</v>
      </c>
      <c r="C3003" s="13">
        <v>7.0</v>
      </c>
      <c r="D3003" s="13">
        <v>2.0</v>
      </c>
      <c r="E3003" s="13">
        <v>11.0</v>
      </c>
      <c r="F3003" s="13" t="s">
        <v>16</v>
      </c>
      <c r="G3003" s="2" t="s">
        <v>76</v>
      </c>
      <c r="H3003" s="13">
        <v>1.3</v>
      </c>
      <c r="I3003" s="13">
        <v>0.7</v>
      </c>
      <c r="J3003" s="2">
        <f t="shared" si="47"/>
        <v>2</v>
      </c>
    </row>
    <row r="3004" ht="15.75" customHeight="1">
      <c r="A3004" s="2">
        <f t="shared" si="46"/>
        <v>3003</v>
      </c>
      <c r="B3004" s="13">
        <v>2014.0</v>
      </c>
      <c r="C3004" s="13">
        <v>7.0</v>
      </c>
      <c r="D3004" s="13">
        <v>2.0</v>
      </c>
      <c r="E3004" s="13">
        <v>12.0</v>
      </c>
      <c r="F3004" s="13" t="s">
        <v>16</v>
      </c>
      <c r="G3004" s="2" t="s">
        <v>129</v>
      </c>
      <c r="H3004" s="13">
        <v>7.1</v>
      </c>
      <c r="I3004" s="13">
        <v>6.17</v>
      </c>
      <c r="J3004" s="2">
        <f t="shared" si="47"/>
        <v>13.27</v>
      </c>
    </row>
    <row r="3005" ht="15.75" customHeight="1">
      <c r="A3005" s="2">
        <f t="shared" si="46"/>
        <v>3004</v>
      </c>
      <c r="B3005" s="13">
        <v>2014.0</v>
      </c>
      <c r="C3005" s="13">
        <v>7.0</v>
      </c>
      <c r="D3005" s="13">
        <v>2.0</v>
      </c>
      <c r="E3005" s="13">
        <v>12.0</v>
      </c>
      <c r="F3005" s="13" t="s">
        <v>16</v>
      </c>
      <c r="G3005" s="2" t="s">
        <v>29</v>
      </c>
      <c r="H3005" s="13">
        <v>6.93</v>
      </c>
      <c r="I3005" s="13">
        <v>1.9</v>
      </c>
      <c r="J3005" s="2">
        <f t="shared" si="47"/>
        <v>8.83</v>
      </c>
    </row>
    <row r="3006" ht="15.75" customHeight="1">
      <c r="A3006" s="2">
        <f t="shared" si="46"/>
        <v>3005</v>
      </c>
      <c r="B3006" s="13">
        <v>2014.0</v>
      </c>
      <c r="C3006" s="13">
        <v>7.0</v>
      </c>
      <c r="D3006" s="13">
        <v>3.0</v>
      </c>
      <c r="E3006" s="13">
        <v>1.0</v>
      </c>
      <c r="F3006" s="13" t="s">
        <v>16</v>
      </c>
      <c r="G3006" s="2" t="s">
        <v>62</v>
      </c>
      <c r="H3006" s="13">
        <v>7.4</v>
      </c>
      <c r="I3006" s="13">
        <v>6.17</v>
      </c>
      <c r="J3006" s="2">
        <f t="shared" si="47"/>
        <v>13.57</v>
      </c>
    </row>
    <row r="3007" ht="15.75" customHeight="1">
      <c r="A3007" s="2">
        <f t="shared" si="46"/>
        <v>3006</v>
      </c>
      <c r="B3007" s="13">
        <v>2014.0</v>
      </c>
      <c r="C3007" s="13">
        <v>7.0</v>
      </c>
      <c r="D3007" s="13">
        <v>3.0</v>
      </c>
      <c r="E3007" s="13">
        <v>1.0</v>
      </c>
      <c r="F3007" s="13" t="s">
        <v>16</v>
      </c>
      <c r="G3007" s="2" t="s">
        <v>120</v>
      </c>
      <c r="H3007" s="13">
        <v>9.67</v>
      </c>
      <c r="I3007" s="13">
        <v>9.0</v>
      </c>
      <c r="J3007" s="2">
        <f t="shared" si="47"/>
        <v>18.67</v>
      </c>
    </row>
    <row r="3008" ht="15.75" customHeight="1">
      <c r="A3008" s="2">
        <f t="shared" si="46"/>
        <v>3007</v>
      </c>
      <c r="B3008" s="13">
        <v>2014.0</v>
      </c>
      <c r="C3008" s="13">
        <v>7.0</v>
      </c>
      <c r="D3008" s="13">
        <v>3.0</v>
      </c>
      <c r="E3008" s="13">
        <v>2.0</v>
      </c>
      <c r="F3008" s="13" t="s">
        <v>16</v>
      </c>
      <c r="G3008" s="2" t="s">
        <v>45</v>
      </c>
      <c r="H3008" s="13">
        <v>7.73</v>
      </c>
      <c r="I3008" s="13">
        <v>7.0</v>
      </c>
      <c r="J3008" s="2">
        <f t="shared" si="47"/>
        <v>14.73</v>
      </c>
    </row>
    <row r="3009" ht="15.75" customHeight="1">
      <c r="A3009" s="2">
        <f t="shared" si="46"/>
        <v>3008</v>
      </c>
      <c r="B3009" s="13">
        <v>2014.0</v>
      </c>
      <c r="C3009" s="13">
        <v>7.0</v>
      </c>
      <c r="D3009" s="13">
        <v>3.0</v>
      </c>
      <c r="E3009" s="13">
        <v>2.0</v>
      </c>
      <c r="F3009" s="13" t="s">
        <v>16</v>
      </c>
      <c r="G3009" s="2" t="s">
        <v>47</v>
      </c>
      <c r="H3009" s="13">
        <v>9.0</v>
      </c>
      <c r="I3009" s="13">
        <v>7.33</v>
      </c>
      <c r="J3009" s="2">
        <f t="shared" si="47"/>
        <v>16.33</v>
      </c>
    </row>
    <row r="3010" ht="15.75" customHeight="1">
      <c r="A3010" s="2">
        <f t="shared" si="46"/>
        <v>3009</v>
      </c>
      <c r="B3010" s="13">
        <v>2014.0</v>
      </c>
      <c r="C3010" s="13">
        <v>7.0</v>
      </c>
      <c r="D3010" s="13">
        <v>3.0</v>
      </c>
      <c r="E3010" s="13">
        <v>3.0</v>
      </c>
      <c r="F3010" s="13" t="s">
        <v>16</v>
      </c>
      <c r="G3010" s="2" t="s">
        <v>27</v>
      </c>
      <c r="H3010" s="13">
        <v>8.27</v>
      </c>
      <c r="I3010" s="13">
        <v>6.63</v>
      </c>
      <c r="J3010" s="2">
        <f t="shared" si="47"/>
        <v>14.9</v>
      </c>
    </row>
    <row r="3011" ht="15.75" customHeight="1">
      <c r="A3011" s="2">
        <f t="shared" si="46"/>
        <v>3010</v>
      </c>
      <c r="B3011" s="13">
        <v>2014.0</v>
      </c>
      <c r="C3011" s="13">
        <v>7.0</v>
      </c>
      <c r="D3011" s="13">
        <v>3.0</v>
      </c>
      <c r="E3011" s="13">
        <v>3.0</v>
      </c>
      <c r="F3011" s="13" t="s">
        <v>16</v>
      </c>
      <c r="G3011" s="2" t="s">
        <v>107</v>
      </c>
      <c r="H3011" s="13">
        <v>8.27</v>
      </c>
      <c r="I3011" s="13">
        <v>6.5</v>
      </c>
      <c r="J3011" s="2">
        <f t="shared" si="47"/>
        <v>14.77</v>
      </c>
    </row>
    <row r="3012" ht="15.75" customHeight="1">
      <c r="A3012" s="2">
        <f t="shared" si="46"/>
        <v>3011</v>
      </c>
      <c r="B3012" s="13">
        <v>2014.0</v>
      </c>
      <c r="C3012" s="13">
        <v>7.0</v>
      </c>
      <c r="D3012" s="13">
        <v>3.0</v>
      </c>
      <c r="E3012" s="13">
        <v>4.0</v>
      </c>
      <c r="F3012" s="13" t="s">
        <v>16</v>
      </c>
      <c r="G3012" s="2" t="s">
        <v>32</v>
      </c>
      <c r="H3012" s="13">
        <v>9.23</v>
      </c>
      <c r="I3012" s="13">
        <v>8.87</v>
      </c>
      <c r="J3012" s="2">
        <f t="shared" si="47"/>
        <v>18.1</v>
      </c>
    </row>
    <row r="3013" ht="15.75" customHeight="1">
      <c r="A3013" s="2">
        <f t="shared" si="46"/>
        <v>3012</v>
      </c>
      <c r="B3013" s="13">
        <v>2014.0</v>
      </c>
      <c r="C3013" s="13">
        <v>7.0</v>
      </c>
      <c r="D3013" s="13">
        <v>3.0</v>
      </c>
      <c r="E3013" s="13">
        <v>4.0</v>
      </c>
      <c r="F3013" s="13" t="s">
        <v>16</v>
      </c>
      <c r="G3013" s="2" t="s">
        <v>124</v>
      </c>
      <c r="H3013" s="13">
        <v>5.67</v>
      </c>
      <c r="I3013" s="13">
        <v>4.5</v>
      </c>
      <c r="J3013" s="2">
        <f t="shared" si="47"/>
        <v>10.17</v>
      </c>
    </row>
    <row r="3014" ht="15.75" customHeight="1">
      <c r="A3014" s="2">
        <f t="shared" si="46"/>
        <v>3013</v>
      </c>
      <c r="B3014" s="13">
        <v>2014.0</v>
      </c>
      <c r="C3014" s="13">
        <v>7.0</v>
      </c>
      <c r="D3014" s="13">
        <v>3.0</v>
      </c>
      <c r="E3014" s="13">
        <v>5.0</v>
      </c>
      <c r="F3014" s="13" t="s">
        <v>16</v>
      </c>
      <c r="G3014" s="2" t="s">
        <v>59</v>
      </c>
      <c r="H3014" s="13">
        <v>8.17</v>
      </c>
      <c r="I3014" s="13">
        <v>4.93</v>
      </c>
      <c r="J3014" s="2">
        <f t="shared" si="47"/>
        <v>13.1</v>
      </c>
    </row>
    <row r="3015" ht="15.75" customHeight="1">
      <c r="A3015" s="2">
        <f t="shared" si="46"/>
        <v>3014</v>
      </c>
      <c r="B3015" s="13">
        <v>2014.0</v>
      </c>
      <c r="C3015" s="13">
        <v>7.0</v>
      </c>
      <c r="D3015" s="13">
        <v>3.0</v>
      </c>
      <c r="E3015" s="13">
        <v>5.0</v>
      </c>
      <c r="F3015" s="13" t="s">
        <v>16</v>
      </c>
      <c r="G3015" s="2" t="s">
        <v>125</v>
      </c>
      <c r="H3015" s="13">
        <v>6.67</v>
      </c>
      <c r="I3015" s="13">
        <v>6.43</v>
      </c>
      <c r="J3015" s="2">
        <f t="shared" si="47"/>
        <v>13.1</v>
      </c>
    </row>
    <row r="3016" ht="15.75" customHeight="1">
      <c r="A3016" s="2">
        <f t="shared" si="46"/>
        <v>3015</v>
      </c>
      <c r="B3016" s="13">
        <v>2014.0</v>
      </c>
      <c r="C3016" s="13">
        <v>7.0</v>
      </c>
      <c r="D3016" s="13">
        <v>3.0</v>
      </c>
      <c r="E3016" s="13">
        <v>6.0</v>
      </c>
      <c r="F3016" s="13" t="s">
        <v>16</v>
      </c>
      <c r="G3016" s="2" t="s">
        <v>30</v>
      </c>
      <c r="H3016" s="13">
        <v>9.77</v>
      </c>
      <c r="I3016" s="13">
        <v>9.03</v>
      </c>
      <c r="J3016" s="2">
        <f t="shared" si="47"/>
        <v>18.8</v>
      </c>
    </row>
    <row r="3017" ht="15.75" customHeight="1">
      <c r="A3017" s="2">
        <f t="shared" si="46"/>
        <v>3016</v>
      </c>
      <c r="B3017" s="13">
        <v>2014.0</v>
      </c>
      <c r="C3017" s="13">
        <v>7.0</v>
      </c>
      <c r="D3017" s="13">
        <v>3.0</v>
      </c>
      <c r="E3017" s="13">
        <v>6.0</v>
      </c>
      <c r="F3017" s="13" t="s">
        <v>16</v>
      </c>
      <c r="G3017" s="2" t="s">
        <v>132</v>
      </c>
      <c r="H3017" s="13">
        <v>9.27</v>
      </c>
      <c r="I3017" s="13">
        <v>4.17</v>
      </c>
      <c r="J3017" s="2">
        <f t="shared" si="47"/>
        <v>13.44</v>
      </c>
    </row>
    <row r="3018" ht="15.75" customHeight="1">
      <c r="A3018" s="2">
        <f t="shared" si="46"/>
        <v>3017</v>
      </c>
      <c r="B3018" s="13">
        <v>2014.0</v>
      </c>
      <c r="C3018" s="13">
        <v>7.0</v>
      </c>
      <c r="D3018" s="13">
        <v>3.0</v>
      </c>
      <c r="E3018" s="13">
        <v>7.0</v>
      </c>
      <c r="F3018" s="13" t="s">
        <v>16</v>
      </c>
      <c r="G3018" s="2" t="s">
        <v>39</v>
      </c>
      <c r="H3018" s="13">
        <v>7.17</v>
      </c>
      <c r="I3018" s="13">
        <v>6.0</v>
      </c>
      <c r="J3018" s="2">
        <f t="shared" si="47"/>
        <v>13.17</v>
      </c>
    </row>
    <row r="3019" ht="15.75" customHeight="1">
      <c r="A3019" s="2">
        <f t="shared" si="46"/>
        <v>3018</v>
      </c>
      <c r="B3019" s="13">
        <v>2014.0</v>
      </c>
      <c r="C3019" s="13">
        <v>7.0</v>
      </c>
      <c r="D3019" s="13">
        <v>3.0</v>
      </c>
      <c r="E3019" s="13">
        <v>7.0</v>
      </c>
      <c r="F3019" s="13" t="s">
        <v>16</v>
      </c>
      <c r="G3019" s="2" t="s">
        <v>91</v>
      </c>
      <c r="H3019" s="13">
        <v>8.73</v>
      </c>
      <c r="I3019" s="13">
        <v>7.5</v>
      </c>
      <c r="J3019" s="2">
        <f t="shared" si="47"/>
        <v>16.23</v>
      </c>
    </row>
    <row r="3020" ht="15.75" customHeight="1">
      <c r="A3020" s="2">
        <f t="shared" si="46"/>
        <v>3019</v>
      </c>
      <c r="B3020" s="13">
        <v>2014.0</v>
      </c>
      <c r="C3020" s="13">
        <v>7.0</v>
      </c>
      <c r="D3020" s="13">
        <v>3.0</v>
      </c>
      <c r="E3020" s="13">
        <v>8.0</v>
      </c>
      <c r="F3020" s="13" t="s">
        <v>16</v>
      </c>
      <c r="G3020" s="2" t="s">
        <v>26</v>
      </c>
      <c r="H3020" s="13">
        <v>10.0</v>
      </c>
      <c r="I3020" s="13">
        <v>9.93</v>
      </c>
      <c r="J3020" s="2">
        <f t="shared" si="47"/>
        <v>19.93</v>
      </c>
    </row>
    <row r="3021" ht="15.75" customHeight="1">
      <c r="A3021" s="2">
        <f t="shared" si="46"/>
        <v>3020</v>
      </c>
      <c r="B3021" s="13">
        <v>2014.0</v>
      </c>
      <c r="C3021" s="13">
        <v>7.0</v>
      </c>
      <c r="D3021" s="13">
        <v>3.0</v>
      </c>
      <c r="E3021" s="13">
        <v>8.0</v>
      </c>
      <c r="F3021" s="13" t="s">
        <v>16</v>
      </c>
      <c r="G3021" s="2" t="s">
        <v>38</v>
      </c>
      <c r="H3021" s="13">
        <v>9.37</v>
      </c>
      <c r="I3021" s="13">
        <v>9.13</v>
      </c>
      <c r="J3021" s="2">
        <f t="shared" si="47"/>
        <v>18.5</v>
      </c>
    </row>
    <row r="3022" ht="15.75" customHeight="1">
      <c r="A3022" s="2">
        <f t="shared" si="46"/>
        <v>3021</v>
      </c>
      <c r="B3022" s="13">
        <v>2014.0</v>
      </c>
      <c r="C3022" s="13">
        <v>7.0</v>
      </c>
      <c r="D3022" s="13">
        <v>3.0</v>
      </c>
      <c r="E3022" s="13">
        <v>9.0</v>
      </c>
      <c r="F3022" s="13" t="s">
        <v>16</v>
      </c>
      <c r="G3022" s="2" t="s">
        <v>56</v>
      </c>
      <c r="H3022" s="13">
        <v>9.13</v>
      </c>
      <c r="I3022" s="13">
        <v>8.93</v>
      </c>
      <c r="J3022" s="2">
        <f t="shared" si="47"/>
        <v>18.06</v>
      </c>
    </row>
    <row r="3023" ht="15.75" customHeight="1">
      <c r="A3023" s="2">
        <f t="shared" si="46"/>
        <v>3022</v>
      </c>
      <c r="B3023" s="13">
        <v>2014.0</v>
      </c>
      <c r="C3023" s="13">
        <v>7.0</v>
      </c>
      <c r="D3023" s="13">
        <v>3.0</v>
      </c>
      <c r="E3023" s="13">
        <v>9.0</v>
      </c>
      <c r="F3023" s="13" t="s">
        <v>16</v>
      </c>
      <c r="G3023" s="2" t="s">
        <v>60</v>
      </c>
      <c r="H3023" s="13">
        <v>10.0</v>
      </c>
      <c r="I3023" s="13">
        <v>8.17</v>
      </c>
      <c r="J3023" s="2">
        <f t="shared" si="47"/>
        <v>18.17</v>
      </c>
    </row>
    <row r="3024" ht="15.75" customHeight="1">
      <c r="A3024" s="2">
        <f t="shared" si="46"/>
        <v>3023</v>
      </c>
      <c r="B3024" s="13">
        <v>2014.0</v>
      </c>
      <c r="C3024" s="13">
        <v>7.0</v>
      </c>
      <c r="D3024" s="13">
        <v>3.0</v>
      </c>
      <c r="E3024" s="13">
        <v>10.0</v>
      </c>
      <c r="F3024" s="13" t="s">
        <v>16</v>
      </c>
      <c r="G3024" s="2" t="s">
        <v>37</v>
      </c>
      <c r="H3024" s="13">
        <v>9.87</v>
      </c>
      <c r="I3024" s="13">
        <v>9.57</v>
      </c>
      <c r="J3024" s="2">
        <f t="shared" si="47"/>
        <v>19.44</v>
      </c>
    </row>
    <row r="3025" ht="15.75" customHeight="1">
      <c r="A3025" s="2">
        <f t="shared" si="46"/>
        <v>3024</v>
      </c>
      <c r="B3025" s="13">
        <v>2014.0</v>
      </c>
      <c r="C3025" s="13">
        <v>7.0</v>
      </c>
      <c r="D3025" s="13">
        <v>3.0</v>
      </c>
      <c r="E3025" s="13">
        <v>10.0</v>
      </c>
      <c r="F3025" s="13" t="s">
        <v>16</v>
      </c>
      <c r="G3025" s="2" t="s">
        <v>35</v>
      </c>
      <c r="H3025" s="13">
        <v>4.33</v>
      </c>
      <c r="I3025" s="13">
        <v>2.1</v>
      </c>
      <c r="J3025" s="2">
        <f t="shared" si="47"/>
        <v>6.43</v>
      </c>
    </row>
    <row r="3026" ht="15.75" customHeight="1">
      <c r="A3026" s="2">
        <f t="shared" si="46"/>
        <v>3025</v>
      </c>
      <c r="B3026" s="13">
        <v>2014.0</v>
      </c>
      <c r="C3026" s="13">
        <v>7.0</v>
      </c>
      <c r="D3026" s="13">
        <v>3.0</v>
      </c>
      <c r="E3026" s="13">
        <v>11.0</v>
      </c>
      <c r="F3026" s="13" t="s">
        <v>16</v>
      </c>
      <c r="G3026" s="2" t="s">
        <v>57</v>
      </c>
      <c r="H3026" s="13">
        <v>9.43</v>
      </c>
      <c r="I3026" s="13">
        <v>8.93</v>
      </c>
      <c r="J3026" s="2">
        <f t="shared" si="47"/>
        <v>18.36</v>
      </c>
    </row>
    <row r="3027" ht="15.75" customHeight="1">
      <c r="A3027" s="2">
        <f t="shared" si="46"/>
        <v>3026</v>
      </c>
      <c r="B3027" s="13">
        <v>2014.0</v>
      </c>
      <c r="C3027" s="13">
        <v>7.0</v>
      </c>
      <c r="D3027" s="13">
        <v>3.0</v>
      </c>
      <c r="E3027" s="13">
        <v>11.0</v>
      </c>
      <c r="F3027" s="13" t="s">
        <v>16</v>
      </c>
      <c r="G3027" s="2" t="s">
        <v>129</v>
      </c>
      <c r="H3027" s="13">
        <v>3.93</v>
      </c>
      <c r="I3027" s="13">
        <v>1.43</v>
      </c>
      <c r="J3027" s="2">
        <f t="shared" si="47"/>
        <v>5.36</v>
      </c>
    </row>
    <row r="3028" ht="15.75" customHeight="1">
      <c r="A3028" s="2">
        <f t="shared" si="46"/>
        <v>3027</v>
      </c>
      <c r="B3028" s="13">
        <v>2014.0</v>
      </c>
      <c r="C3028" s="13">
        <v>7.0</v>
      </c>
      <c r="D3028" s="13">
        <v>3.0</v>
      </c>
      <c r="E3028" s="13">
        <v>12.0</v>
      </c>
      <c r="F3028" s="13" t="s">
        <v>16</v>
      </c>
      <c r="G3028" s="2" t="s">
        <v>41</v>
      </c>
      <c r="H3028" s="13">
        <v>5.67</v>
      </c>
      <c r="I3028" s="13">
        <v>0.27</v>
      </c>
      <c r="J3028" s="2">
        <f t="shared" si="47"/>
        <v>5.94</v>
      </c>
    </row>
    <row r="3029" ht="15.75" customHeight="1">
      <c r="A3029" s="2">
        <f t="shared" si="46"/>
        <v>3028</v>
      </c>
      <c r="B3029" s="13">
        <v>2014.0</v>
      </c>
      <c r="C3029" s="13">
        <v>7.0</v>
      </c>
      <c r="D3029" s="13">
        <v>3.0</v>
      </c>
      <c r="E3029" s="13">
        <v>12.0</v>
      </c>
      <c r="F3029" s="13" t="s">
        <v>16</v>
      </c>
      <c r="G3029" s="2" t="s">
        <v>126</v>
      </c>
      <c r="H3029" s="13">
        <v>9.5</v>
      </c>
      <c r="I3029" s="13">
        <v>7.0</v>
      </c>
      <c r="J3029" s="2">
        <f t="shared" si="47"/>
        <v>16.5</v>
      </c>
    </row>
    <row r="3030" ht="15.75" customHeight="1">
      <c r="A3030" s="2">
        <f t="shared" si="46"/>
        <v>3029</v>
      </c>
      <c r="B3030" s="13">
        <v>2014.0</v>
      </c>
      <c r="C3030" s="13">
        <v>7.0</v>
      </c>
      <c r="D3030" s="13">
        <v>4.0</v>
      </c>
      <c r="E3030" s="13">
        <v>1.0</v>
      </c>
      <c r="F3030" s="13" t="s">
        <v>16</v>
      </c>
      <c r="G3030" s="2" t="s">
        <v>120</v>
      </c>
      <c r="H3030" s="13">
        <v>3.67</v>
      </c>
      <c r="I3030" s="13">
        <v>3.17</v>
      </c>
      <c r="J3030" s="2">
        <f t="shared" si="47"/>
        <v>6.84</v>
      </c>
    </row>
    <row r="3031" ht="15.75" customHeight="1">
      <c r="A3031" s="2">
        <f t="shared" si="46"/>
        <v>3030</v>
      </c>
      <c r="B3031" s="13">
        <v>2014.0</v>
      </c>
      <c r="C3031" s="13">
        <v>7.0</v>
      </c>
      <c r="D3031" s="13">
        <v>4.0</v>
      </c>
      <c r="E3031" s="13">
        <v>1.0</v>
      </c>
      <c r="F3031" s="13" t="s">
        <v>16</v>
      </c>
      <c r="G3031" s="2" t="s">
        <v>47</v>
      </c>
      <c r="H3031" s="13">
        <v>8.83</v>
      </c>
      <c r="I3031" s="13">
        <v>5.83</v>
      </c>
      <c r="J3031" s="2">
        <f t="shared" si="47"/>
        <v>14.66</v>
      </c>
    </row>
    <row r="3032" ht="15.75" customHeight="1">
      <c r="A3032" s="2">
        <f t="shared" si="46"/>
        <v>3031</v>
      </c>
      <c r="B3032" s="13">
        <v>2014.0</v>
      </c>
      <c r="C3032" s="13">
        <v>7.0</v>
      </c>
      <c r="D3032" s="13">
        <v>4.0</v>
      </c>
      <c r="E3032" s="13">
        <v>1.0</v>
      </c>
      <c r="F3032" s="13" t="s">
        <v>16</v>
      </c>
      <c r="G3032" s="2" t="s">
        <v>27</v>
      </c>
      <c r="H3032" s="13">
        <v>7.5</v>
      </c>
      <c r="I3032" s="13">
        <v>6.23</v>
      </c>
      <c r="J3032" s="2">
        <f t="shared" si="47"/>
        <v>13.73</v>
      </c>
    </row>
    <row r="3033" ht="15.75" customHeight="1">
      <c r="A3033" s="2">
        <f t="shared" si="46"/>
        <v>3032</v>
      </c>
      <c r="B3033" s="13">
        <v>2014.0</v>
      </c>
      <c r="C3033" s="13">
        <v>7.0</v>
      </c>
      <c r="D3033" s="13">
        <v>4.0</v>
      </c>
      <c r="E3033" s="13">
        <v>2.0</v>
      </c>
      <c r="F3033" s="13" t="s">
        <v>16</v>
      </c>
      <c r="G3033" s="2" t="s">
        <v>32</v>
      </c>
      <c r="H3033" s="13">
        <v>8.0</v>
      </c>
      <c r="I3033" s="13">
        <v>7.57</v>
      </c>
      <c r="J3033" s="2">
        <f t="shared" si="47"/>
        <v>15.57</v>
      </c>
    </row>
    <row r="3034" ht="15.75" customHeight="1">
      <c r="A3034" s="2">
        <f t="shared" si="46"/>
        <v>3033</v>
      </c>
      <c r="B3034" s="13">
        <v>2014.0</v>
      </c>
      <c r="C3034" s="13">
        <v>7.0</v>
      </c>
      <c r="D3034" s="13">
        <v>4.0</v>
      </c>
      <c r="E3034" s="13">
        <v>2.0</v>
      </c>
      <c r="F3034" s="13" t="s">
        <v>16</v>
      </c>
      <c r="G3034" s="2" t="s">
        <v>59</v>
      </c>
      <c r="H3034" s="13">
        <v>4.5</v>
      </c>
      <c r="I3034" s="13">
        <v>4.5</v>
      </c>
      <c r="J3034" s="2">
        <f t="shared" si="47"/>
        <v>9</v>
      </c>
    </row>
    <row r="3035" ht="15.75" customHeight="1">
      <c r="A3035" s="2">
        <f t="shared" si="46"/>
        <v>3034</v>
      </c>
      <c r="B3035" s="13">
        <v>2014.0</v>
      </c>
      <c r="C3035" s="13">
        <v>7.0</v>
      </c>
      <c r="D3035" s="13">
        <v>4.0</v>
      </c>
      <c r="E3035" s="13">
        <v>2.0</v>
      </c>
      <c r="F3035" s="13" t="s">
        <v>16</v>
      </c>
      <c r="G3035" s="2" t="s">
        <v>30</v>
      </c>
      <c r="H3035" s="13">
        <v>8.87</v>
      </c>
      <c r="I3035" s="13">
        <v>8.5</v>
      </c>
      <c r="J3035" s="2">
        <f t="shared" si="47"/>
        <v>17.37</v>
      </c>
    </row>
    <row r="3036" ht="15.75" customHeight="1">
      <c r="A3036" s="2">
        <f t="shared" si="46"/>
        <v>3035</v>
      </c>
      <c r="B3036" s="13">
        <v>2014.0</v>
      </c>
      <c r="C3036" s="13">
        <v>7.0</v>
      </c>
      <c r="D3036" s="13">
        <v>4.0</v>
      </c>
      <c r="E3036" s="13">
        <v>3.0</v>
      </c>
      <c r="F3036" s="13" t="s">
        <v>16</v>
      </c>
      <c r="G3036" s="2" t="s">
        <v>91</v>
      </c>
      <c r="H3036" s="13">
        <v>6.5</v>
      </c>
      <c r="I3036" s="13">
        <v>2.17</v>
      </c>
      <c r="J3036" s="2">
        <f t="shared" si="47"/>
        <v>8.67</v>
      </c>
    </row>
    <row r="3037" ht="15.75" customHeight="1">
      <c r="A3037" s="2">
        <f t="shared" si="46"/>
        <v>3036</v>
      </c>
      <c r="B3037" s="13">
        <v>2014.0</v>
      </c>
      <c r="C3037" s="13">
        <v>7.0</v>
      </c>
      <c r="D3037" s="13">
        <v>4.0</v>
      </c>
      <c r="E3037" s="13">
        <v>3.0</v>
      </c>
      <c r="F3037" s="13" t="s">
        <v>16</v>
      </c>
      <c r="G3037" s="2" t="s">
        <v>26</v>
      </c>
      <c r="H3037" s="13">
        <v>9.43</v>
      </c>
      <c r="I3037" s="13">
        <v>8.73</v>
      </c>
      <c r="J3037" s="2">
        <f t="shared" si="47"/>
        <v>18.16</v>
      </c>
    </row>
    <row r="3038" ht="15.75" customHeight="1">
      <c r="A3038" s="2">
        <f t="shared" si="46"/>
        <v>3037</v>
      </c>
      <c r="B3038" s="13">
        <v>2014.0</v>
      </c>
      <c r="C3038" s="13">
        <v>7.0</v>
      </c>
      <c r="D3038" s="13">
        <v>4.0</v>
      </c>
      <c r="E3038" s="13">
        <v>3.0</v>
      </c>
      <c r="F3038" s="13" t="s">
        <v>16</v>
      </c>
      <c r="G3038" s="2" t="s">
        <v>60</v>
      </c>
      <c r="H3038" s="13">
        <v>6.77</v>
      </c>
      <c r="I3038" s="13">
        <v>5.33</v>
      </c>
      <c r="J3038" s="2">
        <f t="shared" si="47"/>
        <v>12.1</v>
      </c>
    </row>
    <row r="3039" ht="15.75" customHeight="1">
      <c r="A3039" s="2">
        <f t="shared" si="46"/>
        <v>3038</v>
      </c>
      <c r="B3039" s="13">
        <v>2014.0</v>
      </c>
      <c r="C3039" s="13">
        <v>7.0</v>
      </c>
      <c r="D3039" s="13">
        <v>4.0</v>
      </c>
      <c r="E3039" s="13">
        <v>4.0</v>
      </c>
      <c r="F3039" s="13" t="s">
        <v>16</v>
      </c>
      <c r="G3039" s="2" t="s">
        <v>37</v>
      </c>
      <c r="H3039" s="13">
        <v>9.77</v>
      </c>
      <c r="I3039" s="13">
        <v>9.67</v>
      </c>
      <c r="J3039" s="2">
        <f t="shared" si="47"/>
        <v>19.44</v>
      </c>
    </row>
    <row r="3040" ht="15.75" customHeight="1">
      <c r="A3040" s="2">
        <f t="shared" si="46"/>
        <v>3039</v>
      </c>
      <c r="B3040" s="13">
        <v>2014.0</v>
      </c>
      <c r="C3040" s="13">
        <v>7.0</v>
      </c>
      <c r="D3040" s="13">
        <v>4.0</v>
      </c>
      <c r="E3040" s="13">
        <v>4.0</v>
      </c>
      <c r="F3040" s="13" t="s">
        <v>16</v>
      </c>
      <c r="G3040" s="2" t="s">
        <v>57</v>
      </c>
      <c r="H3040" s="13">
        <v>8.67</v>
      </c>
      <c r="I3040" s="13">
        <v>8.07</v>
      </c>
      <c r="J3040" s="2">
        <f t="shared" si="47"/>
        <v>16.74</v>
      </c>
    </row>
    <row r="3041" ht="15.75" customHeight="1">
      <c r="A3041" s="2">
        <f t="shared" si="46"/>
        <v>3040</v>
      </c>
      <c r="B3041" s="13">
        <v>2014.0</v>
      </c>
      <c r="C3041" s="13">
        <v>7.0</v>
      </c>
      <c r="D3041" s="13">
        <v>4.0</v>
      </c>
      <c r="E3041" s="13">
        <v>4.0</v>
      </c>
      <c r="F3041" s="13" t="s">
        <v>16</v>
      </c>
      <c r="G3041" s="2" t="s">
        <v>126</v>
      </c>
      <c r="H3041" s="13">
        <v>6.83</v>
      </c>
      <c r="I3041" s="13">
        <v>5.67</v>
      </c>
      <c r="J3041" s="2">
        <f t="shared" si="47"/>
        <v>12.5</v>
      </c>
    </row>
    <row r="3042" ht="15.75" customHeight="1">
      <c r="A3042" s="2">
        <f t="shared" si="46"/>
        <v>3041</v>
      </c>
      <c r="B3042" s="13">
        <v>2014.0</v>
      </c>
      <c r="C3042" s="13">
        <v>7.0</v>
      </c>
      <c r="D3042" s="13">
        <v>5.0</v>
      </c>
      <c r="E3042" s="13">
        <v>1.0</v>
      </c>
      <c r="F3042" s="13" t="s">
        <v>16</v>
      </c>
      <c r="G3042" s="2" t="s">
        <v>27</v>
      </c>
      <c r="H3042" s="13">
        <v>7.83</v>
      </c>
      <c r="I3042" s="13">
        <v>6.83</v>
      </c>
      <c r="J3042" s="2">
        <f t="shared" si="47"/>
        <v>14.66</v>
      </c>
    </row>
    <row r="3043" ht="15.75" customHeight="1">
      <c r="A3043" s="2">
        <f t="shared" si="46"/>
        <v>3042</v>
      </c>
      <c r="B3043" s="13">
        <v>2014.0</v>
      </c>
      <c r="C3043" s="13">
        <v>7.0</v>
      </c>
      <c r="D3043" s="13">
        <v>5.0</v>
      </c>
      <c r="E3043" s="13">
        <v>1.0</v>
      </c>
      <c r="F3043" s="13" t="s">
        <v>16</v>
      </c>
      <c r="G3043" s="2" t="s">
        <v>59</v>
      </c>
      <c r="H3043" s="13">
        <v>7.8</v>
      </c>
      <c r="I3043" s="13">
        <v>7.6</v>
      </c>
      <c r="J3043" s="2">
        <f t="shared" si="47"/>
        <v>15.4</v>
      </c>
    </row>
    <row r="3044" ht="15.75" customHeight="1">
      <c r="A3044" s="2">
        <f t="shared" si="46"/>
        <v>3043</v>
      </c>
      <c r="B3044" s="13">
        <v>2014.0</v>
      </c>
      <c r="C3044" s="13">
        <v>7.0</v>
      </c>
      <c r="D3044" s="13">
        <v>5.0</v>
      </c>
      <c r="E3044" s="13">
        <v>2.0</v>
      </c>
      <c r="F3044" s="13" t="s">
        <v>16</v>
      </c>
      <c r="G3044" s="2" t="s">
        <v>32</v>
      </c>
      <c r="H3044" s="13">
        <v>9.63</v>
      </c>
      <c r="I3044" s="13">
        <v>5.9</v>
      </c>
      <c r="J3044" s="2">
        <f t="shared" si="47"/>
        <v>15.53</v>
      </c>
    </row>
    <row r="3045" ht="15.75" customHeight="1">
      <c r="A3045" s="2">
        <f t="shared" si="46"/>
        <v>3044</v>
      </c>
      <c r="B3045" s="13">
        <v>2014.0</v>
      </c>
      <c r="C3045" s="13">
        <v>7.0</v>
      </c>
      <c r="D3045" s="13">
        <v>5.0</v>
      </c>
      <c r="E3045" s="13">
        <v>2.0</v>
      </c>
      <c r="F3045" s="13" t="s">
        <v>16</v>
      </c>
      <c r="G3045" s="2" t="s">
        <v>120</v>
      </c>
      <c r="H3045" s="13">
        <v>4.33</v>
      </c>
      <c r="I3045" s="13">
        <v>1.83</v>
      </c>
      <c r="J3045" s="2">
        <f t="shared" si="47"/>
        <v>6.16</v>
      </c>
    </row>
    <row r="3046" ht="15.75" customHeight="1">
      <c r="A3046" s="2">
        <f t="shared" si="46"/>
        <v>3045</v>
      </c>
      <c r="B3046" s="13">
        <v>2014.0</v>
      </c>
      <c r="C3046" s="13">
        <v>7.0</v>
      </c>
      <c r="D3046" s="13">
        <v>5.0</v>
      </c>
      <c r="E3046" s="13">
        <v>3.0</v>
      </c>
      <c r="F3046" s="13" t="s">
        <v>16</v>
      </c>
      <c r="G3046" s="2" t="s">
        <v>60</v>
      </c>
      <c r="H3046" s="13">
        <v>8.17</v>
      </c>
      <c r="I3046" s="13">
        <v>6.6</v>
      </c>
      <c r="J3046" s="2">
        <f t="shared" si="47"/>
        <v>14.77</v>
      </c>
    </row>
    <row r="3047" ht="15.75" customHeight="1">
      <c r="A3047" s="2">
        <f t="shared" si="46"/>
        <v>3046</v>
      </c>
      <c r="B3047" s="13">
        <v>2014.0</v>
      </c>
      <c r="C3047" s="13">
        <v>7.0</v>
      </c>
      <c r="D3047" s="13">
        <v>5.0</v>
      </c>
      <c r="E3047" s="13">
        <v>3.0</v>
      </c>
      <c r="F3047" s="13" t="s">
        <v>16</v>
      </c>
      <c r="G3047" s="2" t="s">
        <v>126</v>
      </c>
      <c r="H3047" s="13">
        <v>9.9</v>
      </c>
      <c r="I3047" s="13">
        <v>9.43</v>
      </c>
      <c r="J3047" s="2">
        <f t="shared" si="47"/>
        <v>19.33</v>
      </c>
    </row>
    <row r="3048" ht="15.75" customHeight="1">
      <c r="A3048" s="2">
        <f t="shared" si="46"/>
        <v>3047</v>
      </c>
      <c r="B3048" s="13">
        <v>2014.0</v>
      </c>
      <c r="C3048" s="13">
        <v>7.0</v>
      </c>
      <c r="D3048" s="13">
        <v>5.0</v>
      </c>
      <c r="E3048" s="13">
        <v>4.0</v>
      </c>
      <c r="F3048" s="13" t="s">
        <v>16</v>
      </c>
      <c r="G3048" s="2" t="s">
        <v>57</v>
      </c>
      <c r="H3048" s="13">
        <v>10.0</v>
      </c>
      <c r="I3048" s="13">
        <v>9.87</v>
      </c>
      <c r="J3048" s="2">
        <f t="shared" si="47"/>
        <v>19.87</v>
      </c>
    </row>
    <row r="3049" ht="15.75" customHeight="1">
      <c r="A3049" s="2">
        <f t="shared" si="46"/>
        <v>3048</v>
      </c>
      <c r="B3049" s="13">
        <v>2014.0</v>
      </c>
      <c r="C3049" s="13">
        <v>7.0</v>
      </c>
      <c r="D3049" s="13">
        <v>5.0</v>
      </c>
      <c r="E3049" s="13">
        <v>4.0</v>
      </c>
      <c r="F3049" s="13" t="s">
        <v>16</v>
      </c>
      <c r="G3049" s="2" t="s">
        <v>91</v>
      </c>
      <c r="H3049" s="13">
        <v>7.83</v>
      </c>
      <c r="I3049" s="13">
        <v>5.0</v>
      </c>
      <c r="J3049" s="2">
        <f t="shared" si="47"/>
        <v>12.83</v>
      </c>
    </row>
    <row r="3050" ht="15.75" customHeight="1">
      <c r="A3050" s="2">
        <f t="shared" si="46"/>
        <v>3049</v>
      </c>
      <c r="B3050" s="13">
        <v>2014.0</v>
      </c>
      <c r="C3050" s="13">
        <v>7.0</v>
      </c>
      <c r="D3050" s="13">
        <v>6.0</v>
      </c>
      <c r="E3050" s="13">
        <v>1.0</v>
      </c>
      <c r="F3050" s="13" t="s">
        <v>16</v>
      </c>
      <c r="G3050" s="2" t="s">
        <v>47</v>
      </c>
      <c r="H3050" s="13">
        <v>9.7</v>
      </c>
      <c r="I3050" s="13">
        <v>9.3</v>
      </c>
      <c r="J3050" s="2">
        <f t="shared" si="47"/>
        <v>19</v>
      </c>
    </row>
    <row r="3051" ht="15.75" customHeight="1">
      <c r="A3051" s="2">
        <f t="shared" si="46"/>
        <v>3050</v>
      </c>
      <c r="B3051" s="13">
        <v>2014.0</v>
      </c>
      <c r="C3051" s="13">
        <v>7.0</v>
      </c>
      <c r="D3051" s="13">
        <v>6.0</v>
      </c>
      <c r="E3051" s="13">
        <v>1.0</v>
      </c>
      <c r="F3051" s="13" t="s">
        <v>16</v>
      </c>
      <c r="G3051" s="2" t="s">
        <v>59</v>
      </c>
      <c r="H3051" s="13">
        <v>10.0</v>
      </c>
      <c r="I3051" s="13">
        <v>9.87</v>
      </c>
      <c r="J3051" s="2">
        <f t="shared" si="47"/>
        <v>19.87</v>
      </c>
    </row>
    <row r="3052" ht="15.75" customHeight="1">
      <c r="A3052" s="2">
        <f t="shared" si="46"/>
        <v>3051</v>
      </c>
      <c r="B3052" s="13">
        <v>2014.0</v>
      </c>
      <c r="C3052" s="13">
        <v>7.0</v>
      </c>
      <c r="D3052" s="13">
        <v>6.0</v>
      </c>
      <c r="E3052" s="13">
        <v>2.0</v>
      </c>
      <c r="F3052" s="13" t="s">
        <v>16</v>
      </c>
      <c r="G3052" s="2" t="s">
        <v>30</v>
      </c>
      <c r="H3052" s="13">
        <v>9.57</v>
      </c>
      <c r="I3052" s="13">
        <v>7.7</v>
      </c>
      <c r="J3052" s="2">
        <f t="shared" si="47"/>
        <v>17.27</v>
      </c>
    </row>
    <row r="3053" ht="15.75" customHeight="1">
      <c r="A3053" s="2">
        <f t="shared" si="46"/>
        <v>3052</v>
      </c>
      <c r="B3053" s="13">
        <v>2014.0</v>
      </c>
      <c r="C3053" s="13">
        <v>7.0</v>
      </c>
      <c r="D3053" s="13">
        <v>6.0</v>
      </c>
      <c r="E3053" s="13">
        <v>2.0</v>
      </c>
      <c r="F3053" s="13" t="s">
        <v>16</v>
      </c>
      <c r="G3053" s="2" t="s">
        <v>32</v>
      </c>
      <c r="H3053" s="13">
        <v>8.77</v>
      </c>
      <c r="I3053" s="13">
        <v>6.5</v>
      </c>
      <c r="J3053" s="2">
        <f t="shared" si="47"/>
        <v>15.27</v>
      </c>
    </row>
    <row r="3054" ht="15.75" customHeight="1">
      <c r="A3054" s="2">
        <f t="shared" si="46"/>
        <v>3053</v>
      </c>
      <c r="B3054" s="13">
        <v>2014.0</v>
      </c>
      <c r="C3054" s="13">
        <v>7.0</v>
      </c>
      <c r="D3054" s="13">
        <v>6.0</v>
      </c>
      <c r="E3054" s="13">
        <v>3.0</v>
      </c>
      <c r="F3054" s="13" t="s">
        <v>16</v>
      </c>
      <c r="G3054" s="2" t="s">
        <v>26</v>
      </c>
      <c r="H3054" s="13">
        <v>9.87</v>
      </c>
      <c r="I3054" s="13">
        <v>9.8</v>
      </c>
      <c r="J3054" s="2">
        <f t="shared" si="47"/>
        <v>19.67</v>
      </c>
    </row>
    <row r="3055" ht="15.75" customHeight="1">
      <c r="A3055" s="2">
        <f t="shared" si="46"/>
        <v>3054</v>
      </c>
      <c r="B3055" s="13">
        <v>2014.0</v>
      </c>
      <c r="C3055" s="13">
        <v>7.0</v>
      </c>
      <c r="D3055" s="13">
        <v>6.0</v>
      </c>
      <c r="E3055" s="13">
        <v>3.0</v>
      </c>
      <c r="F3055" s="13" t="s">
        <v>16</v>
      </c>
      <c r="G3055" s="2" t="s">
        <v>126</v>
      </c>
      <c r="H3055" s="13">
        <v>9.43</v>
      </c>
      <c r="I3055" s="13">
        <v>8.33</v>
      </c>
      <c r="J3055" s="2">
        <f t="shared" si="47"/>
        <v>17.76</v>
      </c>
    </row>
    <row r="3056" ht="15.75" customHeight="1">
      <c r="A3056" s="2">
        <f t="shared" si="46"/>
        <v>3055</v>
      </c>
      <c r="B3056" s="13">
        <v>2014.0</v>
      </c>
      <c r="C3056" s="13">
        <v>7.0</v>
      </c>
      <c r="D3056" s="13">
        <v>6.0</v>
      </c>
      <c r="E3056" s="13">
        <v>4.0</v>
      </c>
      <c r="F3056" s="13" t="s">
        <v>16</v>
      </c>
      <c r="G3056" s="2" t="s">
        <v>37</v>
      </c>
      <c r="H3056" s="13">
        <v>10.0</v>
      </c>
      <c r="I3056" s="13">
        <v>9.8</v>
      </c>
      <c r="J3056" s="2">
        <f t="shared" si="47"/>
        <v>19.8</v>
      </c>
    </row>
    <row r="3057" ht="15.75" customHeight="1">
      <c r="A3057" s="2">
        <f t="shared" si="46"/>
        <v>3056</v>
      </c>
      <c r="B3057" s="13">
        <v>2014.0</v>
      </c>
      <c r="C3057" s="13">
        <v>7.0</v>
      </c>
      <c r="D3057" s="13">
        <v>6.0</v>
      </c>
      <c r="E3057" s="13">
        <v>4.0</v>
      </c>
      <c r="F3057" s="13" t="s">
        <v>16</v>
      </c>
      <c r="G3057" s="2" t="s">
        <v>57</v>
      </c>
      <c r="H3057" s="13">
        <v>8.1</v>
      </c>
      <c r="I3057" s="13">
        <v>8.0</v>
      </c>
      <c r="J3057" s="2">
        <f t="shared" si="47"/>
        <v>16.1</v>
      </c>
    </row>
    <row r="3058" ht="15.75" customHeight="1">
      <c r="A3058" s="2">
        <f t="shared" si="46"/>
        <v>3057</v>
      </c>
      <c r="B3058" s="13">
        <v>2014.0</v>
      </c>
      <c r="C3058" s="13">
        <v>7.0</v>
      </c>
      <c r="D3058" s="13">
        <v>7.0</v>
      </c>
      <c r="E3058" s="13">
        <v>1.0</v>
      </c>
      <c r="F3058" s="13" t="s">
        <v>16</v>
      </c>
      <c r="G3058" s="2" t="s">
        <v>59</v>
      </c>
      <c r="H3058" s="13">
        <v>2.5</v>
      </c>
      <c r="I3058" s="13">
        <v>1.67</v>
      </c>
      <c r="J3058" s="2">
        <f t="shared" si="47"/>
        <v>4.17</v>
      </c>
    </row>
    <row r="3059" ht="15.75" customHeight="1">
      <c r="A3059" s="2">
        <f t="shared" si="46"/>
        <v>3058</v>
      </c>
      <c r="B3059" s="13">
        <v>2014.0</v>
      </c>
      <c r="C3059" s="13">
        <v>7.0</v>
      </c>
      <c r="D3059" s="13">
        <v>7.0</v>
      </c>
      <c r="E3059" s="13">
        <v>1.0</v>
      </c>
      <c r="F3059" s="13" t="s">
        <v>16</v>
      </c>
      <c r="G3059" s="2" t="s">
        <v>30</v>
      </c>
      <c r="H3059" s="13">
        <v>9.67</v>
      </c>
      <c r="I3059" s="13">
        <v>9.0</v>
      </c>
      <c r="J3059" s="2">
        <f t="shared" si="47"/>
        <v>18.67</v>
      </c>
    </row>
    <row r="3060" ht="15.75" customHeight="1">
      <c r="A3060" s="2">
        <f t="shared" si="46"/>
        <v>3059</v>
      </c>
      <c r="B3060" s="13">
        <v>2014.0</v>
      </c>
      <c r="C3060" s="13">
        <v>7.0</v>
      </c>
      <c r="D3060" s="13">
        <v>7.0</v>
      </c>
      <c r="E3060" s="13">
        <v>2.0</v>
      </c>
      <c r="F3060" s="13" t="s">
        <v>16</v>
      </c>
      <c r="G3060" s="2" t="s">
        <v>26</v>
      </c>
      <c r="H3060" s="13">
        <v>9.9</v>
      </c>
      <c r="I3060" s="13">
        <v>9.87</v>
      </c>
      <c r="J3060" s="2">
        <f t="shared" si="47"/>
        <v>19.77</v>
      </c>
    </row>
    <row r="3061" ht="15.75" customHeight="1">
      <c r="A3061" s="2">
        <f t="shared" si="46"/>
        <v>3060</v>
      </c>
      <c r="B3061" s="13">
        <v>2014.0</v>
      </c>
      <c r="C3061" s="13">
        <v>7.0</v>
      </c>
      <c r="D3061" s="13">
        <v>7.0</v>
      </c>
      <c r="E3061" s="13">
        <v>2.0</v>
      </c>
      <c r="F3061" s="13" t="s">
        <v>16</v>
      </c>
      <c r="G3061" s="2" t="s">
        <v>37</v>
      </c>
      <c r="H3061" s="13">
        <v>10.0</v>
      </c>
      <c r="I3061" s="13">
        <v>9.77</v>
      </c>
      <c r="J3061" s="2">
        <f t="shared" si="47"/>
        <v>19.77</v>
      </c>
    </row>
    <row r="3062" ht="15.75" customHeight="1">
      <c r="A3062" s="2">
        <f t="shared" si="46"/>
        <v>3061</v>
      </c>
      <c r="B3062" s="13">
        <v>2014.0</v>
      </c>
      <c r="C3062" s="13">
        <v>7.0</v>
      </c>
      <c r="D3062" s="13">
        <v>8.0</v>
      </c>
      <c r="E3062" s="13">
        <v>1.0</v>
      </c>
      <c r="F3062" s="13" t="s">
        <v>16</v>
      </c>
      <c r="G3062" s="2" t="s">
        <v>30</v>
      </c>
      <c r="H3062" s="13">
        <v>9.53</v>
      </c>
      <c r="I3062" s="13">
        <v>9.43</v>
      </c>
      <c r="J3062" s="2">
        <f t="shared" si="47"/>
        <v>18.96</v>
      </c>
    </row>
    <row r="3063" ht="15.75" customHeight="1">
      <c r="A3063" s="2">
        <f t="shared" si="46"/>
        <v>3062</v>
      </c>
      <c r="B3063" s="13">
        <v>2014.0</v>
      </c>
      <c r="C3063" s="13">
        <v>7.0</v>
      </c>
      <c r="D3063" s="13">
        <v>8.0</v>
      </c>
      <c r="E3063" s="13">
        <v>1.0</v>
      </c>
      <c r="F3063" s="13" t="s">
        <v>16</v>
      </c>
      <c r="G3063" s="2" t="s">
        <v>37</v>
      </c>
      <c r="H3063" s="13">
        <v>9.63</v>
      </c>
      <c r="I3063" s="13">
        <v>9.3</v>
      </c>
      <c r="J3063" s="2">
        <f t="shared" si="47"/>
        <v>18.93</v>
      </c>
    </row>
    <row r="3064" ht="15.75" customHeight="1">
      <c r="A3064" s="2">
        <f t="shared" si="46"/>
        <v>3063</v>
      </c>
      <c r="B3064" s="13">
        <v>2014.0</v>
      </c>
      <c r="C3064" s="13">
        <v>8.0</v>
      </c>
      <c r="D3064" s="13">
        <v>1.0</v>
      </c>
      <c r="E3064" s="13">
        <v>1.0</v>
      </c>
      <c r="F3064" s="13" t="s">
        <v>16</v>
      </c>
      <c r="G3064" s="2" t="s">
        <v>62</v>
      </c>
      <c r="H3064" s="13">
        <v>4.67</v>
      </c>
      <c r="I3064" s="13">
        <v>3.0</v>
      </c>
      <c r="J3064" s="2">
        <f t="shared" si="47"/>
        <v>7.67</v>
      </c>
    </row>
    <row r="3065" ht="15.75" customHeight="1">
      <c r="A3065" s="2">
        <f t="shared" si="46"/>
        <v>3064</v>
      </c>
      <c r="B3065" s="13">
        <v>2014.0</v>
      </c>
      <c r="C3065" s="13">
        <v>8.0</v>
      </c>
      <c r="D3065" s="13">
        <v>1.0</v>
      </c>
      <c r="E3065" s="13">
        <v>1.0</v>
      </c>
      <c r="F3065" s="13" t="s">
        <v>16</v>
      </c>
      <c r="G3065" s="2" t="s">
        <v>47</v>
      </c>
      <c r="H3065" s="13">
        <v>8.0</v>
      </c>
      <c r="I3065" s="13">
        <v>5.1</v>
      </c>
      <c r="J3065" s="2">
        <f t="shared" si="47"/>
        <v>13.1</v>
      </c>
    </row>
    <row r="3066" ht="15.75" customHeight="1">
      <c r="A3066" s="2">
        <f t="shared" si="46"/>
        <v>3065</v>
      </c>
      <c r="B3066" s="13">
        <v>2014.0</v>
      </c>
      <c r="C3066" s="13">
        <v>8.0</v>
      </c>
      <c r="D3066" s="13">
        <v>1.0</v>
      </c>
      <c r="E3066" s="13">
        <v>1.0</v>
      </c>
      <c r="F3066" s="13" t="s">
        <v>16</v>
      </c>
      <c r="G3066" s="2" t="s">
        <v>122</v>
      </c>
      <c r="H3066" s="13">
        <v>5.07</v>
      </c>
      <c r="I3066" s="13">
        <v>4.5</v>
      </c>
      <c r="J3066" s="2">
        <f t="shared" si="47"/>
        <v>9.57</v>
      </c>
    </row>
    <row r="3067" ht="15.75" customHeight="1">
      <c r="A3067" s="2">
        <f t="shared" si="46"/>
        <v>3066</v>
      </c>
      <c r="B3067" s="13">
        <v>2014.0</v>
      </c>
      <c r="C3067" s="13">
        <v>8.0</v>
      </c>
      <c r="D3067" s="13">
        <v>1.0</v>
      </c>
      <c r="E3067" s="13">
        <v>2.0</v>
      </c>
      <c r="F3067" s="13" t="s">
        <v>16</v>
      </c>
      <c r="G3067" s="2" t="s">
        <v>41</v>
      </c>
      <c r="H3067" s="13">
        <v>7.17</v>
      </c>
      <c r="I3067" s="13">
        <v>5.23</v>
      </c>
      <c r="J3067" s="2">
        <f t="shared" si="47"/>
        <v>12.4</v>
      </c>
    </row>
    <row r="3068" ht="15.75" customHeight="1">
      <c r="A3068" s="2">
        <f t="shared" si="46"/>
        <v>3067</v>
      </c>
      <c r="B3068" s="13">
        <v>2014.0</v>
      </c>
      <c r="C3068" s="13">
        <v>8.0</v>
      </c>
      <c r="D3068" s="13">
        <v>1.0</v>
      </c>
      <c r="E3068" s="13">
        <v>2.0</v>
      </c>
      <c r="F3068" s="13" t="s">
        <v>16</v>
      </c>
      <c r="G3068" s="2" t="s">
        <v>55</v>
      </c>
      <c r="H3068" s="13">
        <v>5.67</v>
      </c>
      <c r="I3068" s="13">
        <v>5.27</v>
      </c>
      <c r="J3068" s="2">
        <f t="shared" si="47"/>
        <v>10.94</v>
      </c>
    </row>
    <row r="3069" ht="15.75" customHeight="1">
      <c r="A3069" s="2">
        <f t="shared" si="46"/>
        <v>3068</v>
      </c>
      <c r="B3069" s="13">
        <v>2014.0</v>
      </c>
      <c r="C3069" s="13">
        <v>8.0</v>
      </c>
      <c r="D3069" s="13">
        <v>1.0</v>
      </c>
      <c r="E3069" s="13">
        <v>2.0</v>
      </c>
      <c r="F3069" s="13" t="s">
        <v>16</v>
      </c>
      <c r="G3069" s="2" t="s">
        <v>91</v>
      </c>
      <c r="H3069" s="13">
        <v>5.57</v>
      </c>
      <c r="I3069" s="13">
        <v>4.6</v>
      </c>
      <c r="J3069" s="2">
        <f t="shared" si="47"/>
        <v>10.17</v>
      </c>
    </row>
    <row r="3070" ht="15.75" customHeight="1">
      <c r="A3070" s="2">
        <f t="shared" si="46"/>
        <v>3069</v>
      </c>
      <c r="B3070" s="13">
        <v>2014.0</v>
      </c>
      <c r="C3070" s="13">
        <v>8.0</v>
      </c>
      <c r="D3070" s="13">
        <v>1.0</v>
      </c>
      <c r="E3070" s="13">
        <v>3.0</v>
      </c>
      <c r="F3070" s="13" t="s">
        <v>16</v>
      </c>
      <c r="G3070" s="2" t="s">
        <v>27</v>
      </c>
      <c r="H3070" s="13">
        <v>7.6</v>
      </c>
      <c r="I3070" s="13">
        <v>6.6</v>
      </c>
      <c r="J3070" s="2">
        <f t="shared" si="47"/>
        <v>14.2</v>
      </c>
    </row>
    <row r="3071" ht="15.75" customHeight="1">
      <c r="A3071" s="2">
        <f t="shared" si="46"/>
        <v>3070</v>
      </c>
      <c r="B3071" s="13">
        <v>2014.0</v>
      </c>
      <c r="C3071" s="13">
        <v>8.0</v>
      </c>
      <c r="D3071" s="13">
        <v>1.0</v>
      </c>
      <c r="E3071" s="13">
        <v>3.0</v>
      </c>
      <c r="F3071" s="13" t="s">
        <v>16</v>
      </c>
      <c r="G3071" s="2" t="s">
        <v>33</v>
      </c>
      <c r="H3071" s="13">
        <v>8.67</v>
      </c>
      <c r="I3071" s="13">
        <v>5.5</v>
      </c>
      <c r="J3071" s="2">
        <f t="shared" si="47"/>
        <v>14.17</v>
      </c>
    </row>
    <row r="3072" ht="15.75" customHeight="1">
      <c r="A3072" s="2">
        <f t="shared" si="46"/>
        <v>3071</v>
      </c>
      <c r="B3072" s="13">
        <v>2014.0</v>
      </c>
      <c r="C3072" s="13">
        <v>8.0</v>
      </c>
      <c r="D3072" s="13">
        <v>1.0</v>
      </c>
      <c r="E3072" s="13">
        <v>3.0</v>
      </c>
      <c r="F3072" s="13" t="s">
        <v>16</v>
      </c>
      <c r="G3072" s="2" t="s">
        <v>50</v>
      </c>
      <c r="H3072" s="13">
        <v>6.97</v>
      </c>
      <c r="I3072" s="13">
        <v>6.8</v>
      </c>
      <c r="J3072" s="2">
        <f t="shared" si="47"/>
        <v>13.77</v>
      </c>
    </row>
    <row r="3073" ht="15.75" customHeight="1">
      <c r="A3073" s="2">
        <f t="shared" si="46"/>
        <v>3072</v>
      </c>
      <c r="B3073" s="13">
        <v>2014.0</v>
      </c>
      <c r="C3073" s="13">
        <v>8.0</v>
      </c>
      <c r="D3073" s="13">
        <v>1.0</v>
      </c>
      <c r="E3073" s="13">
        <v>4.0</v>
      </c>
      <c r="F3073" s="13" t="s">
        <v>16</v>
      </c>
      <c r="G3073" s="2" t="s">
        <v>39</v>
      </c>
      <c r="H3073" s="13">
        <v>8.17</v>
      </c>
      <c r="I3073" s="13">
        <v>6.6</v>
      </c>
      <c r="J3073" s="2">
        <f t="shared" si="47"/>
        <v>14.77</v>
      </c>
    </row>
    <row r="3074" ht="15.75" customHeight="1">
      <c r="A3074" s="2">
        <f t="shared" si="46"/>
        <v>3073</v>
      </c>
      <c r="B3074" s="13">
        <v>2014.0</v>
      </c>
      <c r="C3074" s="13">
        <v>8.0</v>
      </c>
      <c r="D3074" s="13">
        <v>1.0</v>
      </c>
      <c r="E3074" s="13">
        <v>4.0</v>
      </c>
      <c r="F3074" s="13" t="s">
        <v>16</v>
      </c>
      <c r="G3074" s="2" t="s">
        <v>60</v>
      </c>
      <c r="H3074" s="13">
        <v>7.1</v>
      </c>
      <c r="I3074" s="13">
        <v>4.67</v>
      </c>
      <c r="J3074" s="2">
        <f t="shared" si="47"/>
        <v>11.77</v>
      </c>
    </row>
    <row r="3075" ht="15.75" customHeight="1">
      <c r="A3075" s="2">
        <f t="shared" si="46"/>
        <v>3074</v>
      </c>
      <c r="B3075" s="13">
        <v>2014.0</v>
      </c>
      <c r="C3075" s="13">
        <v>8.0</v>
      </c>
      <c r="D3075" s="13">
        <v>1.0</v>
      </c>
      <c r="E3075" s="13">
        <v>4.0</v>
      </c>
      <c r="F3075" s="13" t="s">
        <v>16</v>
      </c>
      <c r="G3075" s="2" t="s">
        <v>131</v>
      </c>
      <c r="H3075" s="13">
        <v>6.0</v>
      </c>
      <c r="I3075" s="13">
        <v>5.93</v>
      </c>
      <c r="J3075" s="2">
        <f t="shared" si="47"/>
        <v>11.93</v>
      </c>
    </row>
    <row r="3076" ht="15.75" customHeight="1">
      <c r="A3076" s="2">
        <f t="shared" si="46"/>
        <v>3075</v>
      </c>
      <c r="B3076" s="13">
        <v>2014.0</v>
      </c>
      <c r="C3076" s="13">
        <v>8.0</v>
      </c>
      <c r="D3076" s="13">
        <v>1.0</v>
      </c>
      <c r="E3076" s="13">
        <v>5.0</v>
      </c>
      <c r="F3076" s="13" t="s">
        <v>16</v>
      </c>
      <c r="G3076" s="2" t="s">
        <v>37</v>
      </c>
      <c r="H3076" s="13">
        <v>8.0</v>
      </c>
      <c r="I3076" s="13">
        <v>6.8</v>
      </c>
      <c r="J3076" s="2">
        <f t="shared" si="47"/>
        <v>14.8</v>
      </c>
    </row>
    <row r="3077" ht="15.75" customHeight="1">
      <c r="A3077" s="2">
        <f t="shared" si="46"/>
        <v>3076</v>
      </c>
      <c r="B3077" s="13">
        <v>2014.0</v>
      </c>
      <c r="C3077" s="13">
        <v>8.0</v>
      </c>
      <c r="D3077" s="13">
        <v>1.0</v>
      </c>
      <c r="E3077" s="13">
        <v>5.0</v>
      </c>
      <c r="F3077" s="13" t="s">
        <v>16</v>
      </c>
      <c r="G3077" s="2" t="s">
        <v>129</v>
      </c>
      <c r="H3077" s="13">
        <v>6.5</v>
      </c>
      <c r="I3077" s="13">
        <v>3.63</v>
      </c>
      <c r="J3077" s="2">
        <f t="shared" si="47"/>
        <v>10.13</v>
      </c>
    </row>
    <row r="3078" ht="15.75" customHeight="1">
      <c r="A3078" s="2">
        <f t="shared" si="46"/>
        <v>3077</v>
      </c>
      <c r="B3078" s="13">
        <v>2014.0</v>
      </c>
      <c r="C3078" s="13">
        <v>8.0</v>
      </c>
      <c r="D3078" s="13">
        <v>1.0</v>
      </c>
      <c r="E3078" s="13">
        <v>5.0</v>
      </c>
      <c r="F3078" s="13" t="s">
        <v>16</v>
      </c>
      <c r="G3078" s="2" t="s">
        <v>90</v>
      </c>
      <c r="H3078" s="13">
        <v>8.5</v>
      </c>
      <c r="I3078" s="13">
        <v>6.43</v>
      </c>
      <c r="J3078" s="2">
        <f t="shared" si="47"/>
        <v>14.93</v>
      </c>
    </row>
    <row r="3079" ht="15.75" customHeight="1">
      <c r="A3079" s="2">
        <f t="shared" si="46"/>
        <v>3078</v>
      </c>
      <c r="B3079" s="13">
        <v>2014.0</v>
      </c>
      <c r="C3079" s="13">
        <v>8.0</v>
      </c>
      <c r="D3079" s="13">
        <v>1.0</v>
      </c>
      <c r="E3079" s="13">
        <v>6.0</v>
      </c>
      <c r="F3079" s="13" t="s">
        <v>16</v>
      </c>
      <c r="G3079" s="2" t="s">
        <v>30</v>
      </c>
      <c r="H3079" s="13">
        <v>7.07</v>
      </c>
      <c r="I3079" s="13">
        <v>6.67</v>
      </c>
      <c r="J3079" s="2">
        <f t="shared" si="47"/>
        <v>13.74</v>
      </c>
    </row>
    <row r="3080" ht="15.75" customHeight="1">
      <c r="A3080" s="2">
        <f t="shared" si="46"/>
        <v>3079</v>
      </c>
      <c r="B3080" s="13">
        <v>2014.0</v>
      </c>
      <c r="C3080" s="13">
        <v>8.0</v>
      </c>
      <c r="D3080" s="13">
        <v>1.0</v>
      </c>
      <c r="E3080" s="13">
        <v>6.0</v>
      </c>
      <c r="F3080" s="13" t="s">
        <v>16</v>
      </c>
      <c r="G3080" s="2" t="s">
        <v>29</v>
      </c>
      <c r="H3080" s="13">
        <v>6.73</v>
      </c>
      <c r="I3080" s="13">
        <v>4.83</v>
      </c>
      <c r="J3080" s="2">
        <f t="shared" si="47"/>
        <v>11.56</v>
      </c>
    </row>
    <row r="3081" ht="15.75" customHeight="1">
      <c r="A3081" s="2">
        <f t="shared" si="46"/>
        <v>3080</v>
      </c>
      <c r="B3081" s="13">
        <v>2014.0</v>
      </c>
      <c r="C3081" s="13">
        <v>8.0</v>
      </c>
      <c r="D3081" s="13">
        <v>1.0</v>
      </c>
      <c r="E3081" s="13">
        <v>6.0</v>
      </c>
      <c r="F3081" s="13" t="s">
        <v>16</v>
      </c>
      <c r="G3081" s="2" t="s">
        <v>133</v>
      </c>
      <c r="H3081" s="13">
        <v>7.73</v>
      </c>
      <c r="I3081" s="13">
        <v>6.17</v>
      </c>
      <c r="J3081" s="2">
        <f t="shared" si="47"/>
        <v>13.9</v>
      </c>
    </row>
    <row r="3082" ht="15.75" customHeight="1">
      <c r="A3082" s="2">
        <f t="shared" si="46"/>
        <v>3081</v>
      </c>
      <c r="B3082" s="13">
        <v>2014.0</v>
      </c>
      <c r="C3082" s="13">
        <v>8.0</v>
      </c>
      <c r="D3082" s="13">
        <v>1.0</v>
      </c>
      <c r="E3082" s="13">
        <v>7.0</v>
      </c>
      <c r="F3082" s="13" t="s">
        <v>16</v>
      </c>
      <c r="G3082" s="2" t="s">
        <v>42</v>
      </c>
      <c r="H3082" s="13">
        <v>8.67</v>
      </c>
      <c r="I3082" s="13">
        <v>8.1</v>
      </c>
      <c r="J3082" s="2">
        <f t="shared" si="47"/>
        <v>16.77</v>
      </c>
    </row>
    <row r="3083" ht="15.75" customHeight="1">
      <c r="A3083" s="2">
        <f t="shared" si="46"/>
        <v>3082</v>
      </c>
      <c r="B3083" s="13">
        <v>2014.0</v>
      </c>
      <c r="C3083" s="13">
        <v>8.0</v>
      </c>
      <c r="D3083" s="13">
        <v>1.0</v>
      </c>
      <c r="E3083" s="13">
        <v>7.0</v>
      </c>
      <c r="F3083" s="13" t="s">
        <v>16</v>
      </c>
      <c r="G3083" s="2" t="s">
        <v>38</v>
      </c>
      <c r="H3083" s="13">
        <v>6.33</v>
      </c>
      <c r="I3083" s="13">
        <v>3.17</v>
      </c>
      <c r="J3083" s="2">
        <f t="shared" si="47"/>
        <v>9.5</v>
      </c>
    </row>
    <row r="3084" ht="15.75" customHeight="1">
      <c r="A3084" s="2">
        <f t="shared" si="46"/>
        <v>3083</v>
      </c>
      <c r="B3084" s="13">
        <v>2014.0</v>
      </c>
      <c r="C3084" s="13">
        <v>8.0</v>
      </c>
      <c r="D3084" s="13">
        <v>1.0</v>
      </c>
      <c r="E3084" s="13">
        <v>7.0</v>
      </c>
      <c r="F3084" s="13" t="s">
        <v>16</v>
      </c>
      <c r="G3084" s="2" t="s">
        <v>107</v>
      </c>
      <c r="H3084" s="13">
        <v>7.23</v>
      </c>
      <c r="I3084" s="13">
        <v>6.87</v>
      </c>
      <c r="J3084" s="2">
        <f t="shared" si="47"/>
        <v>14.1</v>
      </c>
    </row>
    <row r="3085" ht="15.75" customHeight="1">
      <c r="A3085" s="2">
        <f t="shared" si="46"/>
        <v>3084</v>
      </c>
      <c r="B3085" s="13">
        <v>2014.0</v>
      </c>
      <c r="C3085" s="13">
        <v>8.0</v>
      </c>
      <c r="D3085" s="13">
        <v>1.0</v>
      </c>
      <c r="E3085" s="13">
        <v>8.0</v>
      </c>
      <c r="F3085" s="13" t="s">
        <v>16</v>
      </c>
      <c r="G3085" s="2" t="s">
        <v>32</v>
      </c>
      <c r="H3085" s="13">
        <v>7.47</v>
      </c>
      <c r="I3085" s="13">
        <v>6.5</v>
      </c>
      <c r="J3085" s="2">
        <f t="shared" si="47"/>
        <v>13.97</v>
      </c>
    </row>
    <row r="3086" ht="15.75" customHeight="1">
      <c r="A3086" s="2">
        <f t="shared" si="46"/>
        <v>3085</v>
      </c>
      <c r="B3086" s="13">
        <v>2014.0</v>
      </c>
      <c r="C3086" s="13">
        <v>8.0</v>
      </c>
      <c r="D3086" s="13">
        <v>1.0</v>
      </c>
      <c r="E3086" s="13">
        <v>8.0</v>
      </c>
      <c r="F3086" s="13" t="s">
        <v>16</v>
      </c>
      <c r="G3086" s="2" t="s">
        <v>123</v>
      </c>
      <c r="H3086" s="13">
        <v>8.0</v>
      </c>
      <c r="I3086" s="13">
        <v>7.43</v>
      </c>
      <c r="J3086" s="2">
        <f t="shared" si="47"/>
        <v>15.43</v>
      </c>
    </row>
    <row r="3087" ht="15.75" customHeight="1">
      <c r="A3087" s="2">
        <f t="shared" si="46"/>
        <v>3086</v>
      </c>
      <c r="B3087" s="13">
        <v>2014.0</v>
      </c>
      <c r="C3087" s="13">
        <v>8.0</v>
      </c>
      <c r="D3087" s="13">
        <v>1.0</v>
      </c>
      <c r="E3087" s="13">
        <v>8.0</v>
      </c>
      <c r="F3087" s="13" t="s">
        <v>16</v>
      </c>
      <c r="G3087" s="2" t="s">
        <v>35</v>
      </c>
      <c r="H3087" s="13">
        <v>8.4</v>
      </c>
      <c r="I3087" s="13">
        <v>6.1</v>
      </c>
      <c r="J3087" s="2">
        <f t="shared" si="47"/>
        <v>14.5</v>
      </c>
    </row>
    <row r="3088" ht="15.75" customHeight="1">
      <c r="A3088" s="2">
        <f t="shared" si="46"/>
        <v>3087</v>
      </c>
      <c r="B3088" s="13">
        <v>2014.0</v>
      </c>
      <c r="C3088" s="13">
        <v>8.0</v>
      </c>
      <c r="D3088" s="13">
        <v>1.0</v>
      </c>
      <c r="E3088" s="13">
        <v>9.0</v>
      </c>
      <c r="F3088" s="13" t="s">
        <v>16</v>
      </c>
      <c r="G3088" s="2" t="s">
        <v>56</v>
      </c>
      <c r="H3088" s="13">
        <v>8.6</v>
      </c>
      <c r="I3088" s="13">
        <v>8.1</v>
      </c>
      <c r="J3088" s="2">
        <f t="shared" si="47"/>
        <v>16.7</v>
      </c>
    </row>
    <row r="3089" ht="15.75" customHeight="1">
      <c r="A3089" s="2">
        <f t="shared" si="46"/>
        <v>3088</v>
      </c>
      <c r="B3089" s="13">
        <v>2014.0</v>
      </c>
      <c r="C3089" s="13">
        <v>8.0</v>
      </c>
      <c r="D3089" s="13">
        <v>1.0</v>
      </c>
      <c r="E3089" s="13">
        <v>9.0</v>
      </c>
      <c r="F3089" s="13" t="s">
        <v>16</v>
      </c>
      <c r="G3089" s="2" t="s">
        <v>125</v>
      </c>
      <c r="H3089" s="13">
        <v>8.3</v>
      </c>
      <c r="I3089" s="13">
        <v>7.93</v>
      </c>
      <c r="J3089" s="2">
        <f t="shared" si="47"/>
        <v>16.23</v>
      </c>
    </row>
    <row r="3090" ht="15.75" customHeight="1">
      <c r="A3090" s="2">
        <f t="shared" si="46"/>
        <v>3089</v>
      </c>
      <c r="B3090" s="13">
        <v>2014.0</v>
      </c>
      <c r="C3090" s="13">
        <v>8.0</v>
      </c>
      <c r="D3090" s="13">
        <v>1.0</v>
      </c>
      <c r="E3090" s="13">
        <v>9.0</v>
      </c>
      <c r="F3090" s="13" t="s">
        <v>16</v>
      </c>
      <c r="G3090" s="2" t="s">
        <v>126</v>
      </c>
      <c r="H3090" s="13">
        <v>6.83</v>
      </c>
      <c r="I3090" s="13">
        <v>6.8</v>
      </c>
      <c r="J3090" s="2">
        <f t="shared" si="47"/>
        <v>13.63</v>
      </c>
    </row>
    <row r="3091" ht="15.75" customHeight="1">
      <c r="A3091" s="2">
        <f t="shared" si="46"/>
        <v>3090</v>
      </c>
      <c r="B3091" s="13">
        <v>2014.0</v>
      </c>
      <c r="C3091" s="13">
        <v>8.0</v>
      </c>
      <c r="D3091" s="13">
        <v>1.0</v>
      </c>
      <c r="E3091" s="13">
        <v>10.0</v>
      </c>
      <c r="F3091" s="13" t="s">
        <v>16</v>
      </c>
      <c r="G3091" s="2" t="s">
        <v>57</v>
      </c>
      <c r="H3091" s="13">
        <v>9.43</v>
      </c>
      <c r="I3091" s="13">
        <v>8.0</v>
      </c>
      <c r="J3091" s="2">
        <f t="shared" si="47"/>
        <v>17.43</v>
      </c>
    </row>
    <row r="3092" ht="15.75" customHeight="1">
      <c r="A3092" s="2">
        <f t="shared" si="46"/>
        <v>3091</v>
      </c>
      <c r="B3092" s="13">
        <v>2014.0</v>
      </c>
      <c r="C3092" s="13">
        <v>8.0</v>
      </c>
      <c r="D3092" s="13">
        <v>1.0</v>
      </c>
      <c r="E3092" s="13">
        <v>10.0</v>
      </c>
      <c r="F3092" s="13" t="s">
        <v>16</v>
      </c>
      <c r="G3092" s="2" t="s">
        <v>31</v>
      </c>
      <c r="H3092" s="13">
        <v>5.77</v>
      </c>
      <c r="I3092" s="13">
        <v>3.5</v>
      </c>
      <c r="J3092" s="2">
        <f t="shared" si="47"/>
        <v>9.27</v>
      </c>
    </row>
    <row r="3093" ht="15.75" customHeight="1">
      <c r="A3093" s="2">
        <f t="shared" si="46"/>
        <v>3092</v>
      </c>
      <c r="B3093" s="13">
        <v>2014.0</v>
      </c>
      <c r="C3093" s="13">
        <v>8.0</v>
      </c>
      <c r="D3093" s="13">
        <v>1.0</v>
      </c>
      <c r="E3093" s="13">
        <v>10.0</v>
      </c>
      <c r="F3093" s="13" t="s">
        <v>16</v>
      </c>
      <c r="G3093" s="2" t="s">
        <v>76</v>
      </c>
      <c r="H3093" s="13">
        <v>7.77</v>
      </c>
      <c r="I3093" s="13">
        <v>5.67</v>
      </c>
      <c r="J3093" s="2">
        <f t="shared" si="47"/>
        <v>13.44</v>
      </c>
    </row>
    <row r="3094" ht="15.75" customHeight="1">
      <c r="A3094" s="2">
        <f t="shared" si="46"/>
        <v>3093</v>
      </c>
      <c r="B3094" s="13">
        <v>2014.0</v>
      </c>
      <c r="C3094" s="13">
        <v>8.0</v>
      </c>
      <c r="D3094" s="13">
        <v>1.0</v>
      </c>
      <c r="E3094" s="13">
        <v>11.0</v>
      </c>
      <c r="F3094" s="13" t="s">
        <v>16</v>
      </c>
      <c r="G3094" s="2" t="s">
        <v>45</v>
      </c>
      <c r="H3094" s="13">
        <v>6.83</v>
      </c>
      <c r="I3094" s="13">
        <v>6.67</v>
      </c>
      <c r="J3094" s="2">
        <f t="shared" si="47"/>
        <v>13.5</v>
      </c>
    </row>
    <row r="3095" ht="15.75" customHeight="1">
      <c r="A3095" s="2">
        <f t="shared" si="46"/>
        <v>3094</v>
      </c>
      <c r="B3095" s="13">
        <v>2014.0</v>
      </c>
      <c r="C3095" s="13">
        <v>8.0</v>
      </c>
      <c r="D3095" s="13">
        <v>1.0</v>
      </c>
      <c r="E3095" s="13">
        <v>11.0</v>
      </c>
      <c r="F3095" s="13" t="s">
        <v>16</v>
      </c>
      <c r="G3095" s="2" t="s">
        <v>28</v>
      </c>
      <c r="H3095" s="13">
        <v>8.23</v>
      </c>
      <c r="I3095" s="13">
        <v>7.83</v>
      </c>
      <c r="J3095" s="2">
        <f t="shared" si="47"/>
        <v>16.06</v>
      </c>
    </row>
    <row r="3096" ht="15.75" customHeight="1">
      <c r="A3096" s="2">
        <f t="shared" si="46"/>
        <v>3095</v>
      </c>
      <c r="B3096" s="13">
        <v>2014.0</v>
      </c>
      <c r="C3096" s="13">
        <v>8.0</v>
      </c>
      <c r="D3096" s="13">
        <v>1.0</v>
      </c>
      <c r="E3096" s="13">
        <v>11.0</v>
      </c>
      <c r="F3096" s="13" t="s">
        <v>16</v>
      </c>
      <c r="G3096" s="2" t="s">
        <v>120</v>
      </c>
      <c r="H3096" s="13">
        <v>8.5</v>
      </c>
      <c r="I3096" s="13">
        <v>6.23</v>
      </c>
      <c r="J3096" s="2">
        <f t="shared" si="47"/>
        <v>14.73</v>
      </c>
    </row>
    <row r="3097" ht="15.75" customHeight="1">
      <c r="A3097" s="2">
        <f t="shared" si="46"/>
        <v>3096</v>
      </c>
      <c r="B3097" s="13">
        <v>2014.0</v>
      </c>
      <c r="C3097" s="13">
        <v>8.0</v>
      </c>
      <c r="D3097" s="13">
        <v>1.0</v>
      </c>
      <c r="E3097" s="13">
        <v>12.0</v>
      </c>
      <c r="F3097" s="13" t="s">
        <v>16</v>
      </c>
      <c r="G3097" s="2" t="s">
        <v>26</v>
      </c>
      <c r="H3097" s="13">
        <v>8.77</v>
      </c>
      <c r="I3097" s="13">
        <v>6.5</v>
      </c>
      <c r="J3097" s="2">
        <f t="shared" si="47"/>
        <v>15.27</v>
      </c>
    </row>
    <row r="3098" ht="15.75" customHeight="1">
      <c r="A3098" s="2">
        <f t="shared" si="46"/>
        <v>3097</v>
      </c>
      <c r="B3098" s="13">
        <v>2014.0</v>
      </c>
      <c r="C3098" s="13">
        <v>8.0</v>
      </c>
      <c r="D3098" s="13">
        <v>1.0</v>
      </c>
      <c r="E3098" s="13">
        <v>12.0</v>
      </c>
      <c r="F3098" s="13" t="s">
        <v>16</v>
      </c>
      <c r="G3098" s="2" t="s">
        <v>124</v>
      </c>
      <c r="H3098" s="13">
        <v>7.0</v>
      </c>
      <c r="I3098" s="13">
        <v>6.1</v>
      </c>
      <c r="J3098" s="2">
        <f t="shared" si="47"/>
        <v>13.1</v>
      </c>
    </row>
    <row r="3099" ht="15.75" customHeight="1">
      <c r="A3099" s="2">
        <f t="shared" si="46"/>
        <v>3098</v>
      </c>
      <c r="B3099" s="13">
        <v>2014.0</v>
      </c>
      <c r="C3099" s="13">
        <v>8.0</v>
      </c>
      <c r="D3099" s="13">
        <v>1.0</v>
      </c>
      <c r="E3099" s="13">
        <v>12.0</v>
      </c>
      <c r="F3099" s="13" t="s">
        <v>16</v>
      </c>
      <c r="G3099" s="2" t="s">
        <v>59</v>
      </c>
      <c r="H3099" s="13">
        <v>7.87</v>
      </c>
      <c r="I3099" s="13">
        <v>4.93</v>
      </c>
      <c r="J3099" s="2">
        <f t="shared" si="47"/>
        <v>12.8</v>
      </c>
    </row>
    <row r="3100" ht="15.75" customHeight="1">
      <c r="A3100" s="2">
        <f t="shared" si="46"/>
        <v>3099</v>
      </c>
      <c r="B3100" s="13">
        <v>2014.0</v>
      </c>
      <c r="C3100" s="13">
        <v>8.0</v>
      </c>
      <c r="D3100" s="13">
        <v>2.0</v>
      </c>
      <c r="E3100" s="13">
        <v>1.0</v>
      </c>
      <c r="F3100" s="13" t="s">
        <v>16</v>
      </c>
      <c r="G3100" s="2" t="s">
        <v>30</v>
      </c>
      <c r="H3100" s="13">
        <v>7.43</v>
      </c>
      <c r="I3100" s="13">
        <v>6.4</v>
      </c>
      <c r="J3100" s="2">
        <f t="shared" si="47"/>
        <v>13.83</v>
      </c>
    </row>
    <row r="3101" ht="15.75" customHeight="1">
      <c r="A3101" s="2">
        <f t="shared" si="46"/>
        <v>3100</v>
      </c>
      <c r="B3101" s="13">
        <v>2014.0</v>
      </c>
      <c r="C3101" s="13">
        <v>8.0</v>
      </c>
      <c r="D3101" s="13">
        <v>2.0</v>
      </c>
      <c r="E3101" s="13">
        <v>1.0</v>
      </c>
      <c r="F3101" s="13" t="s">
        <v>16</v>
      </c>
      <c r="G3101" s="2" t="s">
        <v>131</v>
      </c>
      <c r="H3101" s="13">
        <v>5.17</v>
      </c>
      <c r="I3101" s="13">
        <v>4.77</v>
      </c>
      <c r="J3101" s="2">
        <f t="shared" si="47"/>
        <v>9.94</v>
      </c>
    </row>
    <row r="3102" ht="15.75" customHeight="1">
      <c r="A3102" s="2">
        <f t="shared" si="46"/>
        <v>3101</v>
      </c>
      <c r="B3102" s="13">
        <v>2014.0</v>
      </c>
      <c r="C3102" s="13">
        <v>8.0</v>
      </c>
      <c r="D3102" s="13">
        <v>2.0</v>
      </c>
      <c r="E3102" s="13">
        <v>2.0</v>
      </c>
      <c r="F3102" s="13" t="s">
        <v>16</v>
      </c>
      <c r="G3102" s="2" t="s">
        <v>37</v>
      </c>
      <c r="H3102" s="13">
        <v>8.5</v>
      </c>
      <c r="I3102" s="13">
        <v>7.43</v>
      </c>
      <c r="J3102" s="2">
        <f t="shared" si="47"/>
        <v>15.93</v>
      </c>
    </row>
    <row r="3103" ht="15.75" customHeight="1">
      <c r="A3103" s="2">
        <f t="shared" si="46"/>
        <v>3102</v>
      </c>
      <c r="B3103" s="13">
        <v>2014.0</v>
      </c>
      <c r="C3103" s="13">
        <v>8.0</v>
      </c>
      <c r="D3103" s="13">
        <v>2.0</v>
      </c>
      <c r="E3103" s="13">
        <v>2.0</v>
      </c>
      <c r="F3103" s="13" t="s">
        <v>16</v>
      </c>
      <c r="G3103" s="2" t="s">
        <v>50</v>
      </c>
      <c r="H3103" s="13">
        <v>5.83</v>
      </c>
      <c r="I3103" s="13">
        <v>4.33</v>
      </c>
      <c r="J3103" s="2">
        <f t="shared" si="47"/>
        <v>10.16</v>
      </c>
    </row>
    <row r="3104" ht="15.75" customHeight="1">
      <c r="A3104" s="2">
        <f t="shared" si="46"/>
        <v>3103</v>
      </c>
      <c r="B3104" s="13">
        <v>2014.0</v>
      </c>
      <c r="C3104" s="13">
        <v>8.0</v>
      </c>
      <c r="D3104" s="13">
        <v>2.0</v>
      </c>
      <c r="E3104" s="13">
        <v>3.0</v>
      </c>
      <c r="F3104" s="13" t="s">
        <v>16</v>
      </c>
      <c r="G3104" s="2" t="s">
        <v>62</v>
      </c>
      <c r="H3104" s="13">
        <v>6.43</v>
      </c>
      <c r="I3104" s="13">
        <v>6.23</v>
      </c>
      <c r="J3104" s="2">
        <f t="shared" si="47"/>
        <v>12.66</v>
      </c>
    </row>
    <row r="3105" ht="15.75" customHeight="1">
      <c r="A3105" s="2">
        <f t="shared" si="46"/>
        <v>3104</v>
      </c>
      <c r="B3105" s="13">
        <v>2014.0</v>
      </c>
      <c r="C3105" s="13">
        <v>8.0</v>
      </c>
      <c r="D3105" s="13">
        <v>2.0</v>
      </c>
      <c r="E3105" s="13">
        <v>3.0</v>
      </c>
      <c r="F3105" s="13" t="s">
        <v>16</v>
      </c>
      <c r="G3105" s="2" t="s">
        <v>91</v>
      </c>
      <c r="H3105" s="13">
        <v>5.27</v>
      </c>
      <c r="I3105" s="13">
        <v>2.6</v>
      </c>
      <c r="J3105" s="2">
        <f t="shared" si="47"/>
        <v>7.87</v>
      </c>
    </row>
    <row r="3106" ht="15.75" customHeight="1">
      <c r="A3106" s="2">
        <f t="shared" si="46"/>
        <v>3105</v>
      </c>
      <c r="B3106" s="13">
        <v>2014.0</v>
      </c>
      <c r="C3106" s="13">
        <v>8.0</v>
      </c>
      <c r="D3106" s="13">
        <v>2.0</v>
      </c>
      <c r="E3106" s="13">
        <v>4.0</v>
      </c>
      <c r="F3106" s="13" t="s">
        <v>16</v>
      </c>
      <c r="G3106" s="2" t="s">
        <v>32</v>
      </c>
      <c r="H3106" s="13">
        <v>7.0</v>
      </c>
      <c r="I3106" s="13">
        <v>5.73</v>
      </c>
      <c r="J3106" s="2">
        <f t="shared" si="47"/>
        <v>12.73</v>
      </c>
    </row>
    <row r="3107" ht="15.75" customHeight="1">
      <c r="A3107" s="2">
        <f t="shared" si="46"/>
        <v>3106</v>
      </c>
      <c r="B3107" s="13">
        <v>2014.0</v>
      </c>
      <c r="C3107" s="13">
        <v>8.0</v>
      </c>
      <c r="D3107" s="13">
        <v>2.0</v>
      </c>
      <c r="E3107" s="13">
        <v>4.0</v>
      </c>
      <c r="F3107" s="13" t="s">
        <v>16</v>
      </c>
      <c r="G3107" s="2" t="s">
        <v>122</v>
      </c>
      <c r="H3107" s="13">
        <v>6.57</v>
      </c>
      <c r="I3107" s="13">
        <v>5.17</v>
      </c>
      <c r="J3107" s="2">
        <f t="shared" si="47"/>
        <v>11.74</v>
      </c>
    </row>
    <row r="3108" ht="15.75" customHeight="1">
      <c r="A3108" s="2">
        <f t="shared" si="46"/>
        <v>3107</v>
      </c>
      <c r="B3108" s="13">
        <v>2014.0</v>
      </c>
      <c r="C3108" s="13">
        <v>8.0</v>
      </c>
      <c r="D3108" s="13">
        <v>2.0</v>
      </c>
      <c r="E3108" s="13">
        <v>5.0</v>
      </c>
      <c r="F3108" s="13" t="s">
        <v>16</v>
      </c>
      <c r="G3108" s="2" t="s">
        <v>45</v>
      </c>
      <c r="H3108" s="13">
        <v>5.07</v>
      </c>
      <c r="I3108" s="13">
        <v>5.0</v>
      </c>
      <c r="J3108" s="2">
        <f t="shared" si="47"/>
        <v>10.07</v>
      </c>
    </row>
    <row r="3109" ht="15.75" customHeight="1">
      <c r="A3109" s="2">
        <f t="shared" si="46"/>
        <v>3108</v>
      </c>
      <c r="B3109" s="13">
        <v>2014.0</v>
      </c>
      <c r="C3109" s="13">
        <v>8.0</v>
      </c>
      <c r="D3109" s="13">
        <v>2.0</v>
      </c>
      <c r="E3109" s="13">
        <v>5.0</v>
      </c>
      <c r="F3109" s="13" t="s">
        <v>16</v>
      </c>
      <c r="G3109" s="2" t="s">
        <v>107</v>
      </c>
      <c r="H3109" s="13">
        <v>5.43</v>
      </c>
      <c r="I3109" s="13">
        <v>5.0</v>
      </c>
      <c r="J3109" s="2">
        <f t="shared" si="47"/>
        <v>10.43</v>
      </c>
    </row>
    <row r="3110" ht="15.75" customHeight="1">
      <c r="A3110" s="2">
        <f t="shared" si="46"/>
        <v>3109</v>
      </c>
      <c r="B3110" s="13">
        <v>2014.0</v>
      </c>
      <c r="C3110" s="13">
        <v>8.0</v>
      </c>
      <c r="D3110" s="13">
        <v>2.0</v>
      </c>
      <c r="E3110" s="13">
        <v>6.0</v>
      </c>
      <c r="F3110" s="13" t="s">
        <v>16</v>
      </c>
      <c r="G3110" s="2" t="s">
        <v>59</v>
      </c>
      <c r="H3110" s="13">
        <v>7.17</v>
      </c>
      <c r="I3110" s="13">
        <v>6.77</v>
      </c>
      <c r="J3110" s="2">
        <f t="shared" si="47"/>
        <v>13.94</v>
      </c>
    </row>
    <row r="3111" ht="15.75" customHeight="1">
      <c r="A3111" s="2">
        <f t="shared" si="46"/>
        <v>3110</v>
      </c>
      <c r="B3111" s="13">
        <v>2014.0</v>
      </c>
      <c r="C3111" s="13">
        <v>8.0</v>
      </c>
      <c r="D3111" s="13">
        <v>2.0</v>
      </c>
      <c r="E3111" s="13">
        <v>6.0</v>
      </c>
      <c r="F3111" s="13" t="s">
        <v>16</v>
      </c>
      <c r="G3111" s="2" t="s">
        <v>35</v>
      </c>
      <c r="H3111" s="13">
        <v>9.0</v>
      </c>
      <c r="I3111" s="13">
        <v>8.5</v>
      </c>
      <c r="J3111" s="2">
        <f t="shared" si="47"/>
        <v>17.5</v>
      </c>
    </row>
    <row r="3112" ht="15.75" customHeight="1">
      <c r="A3112" s="2">
        <f t="shared" si="46"/>
        <v>3111</v>
      </c>
      <c r="B3112" s="13">
        <v>2014.0</v>
      </c>
      <c r="C3112" s="13">
        <v>8.0</v>
      </c>
      <c r="D3112" s="13">
        <v>2.0</v>
      </c>
      <c r="E3112" s="13">
        <v>7.0</v>
      </c>
      <c r="F3112" s="13" t="s">
        <v>16</v>
      </c>
      <c r="G3112" s="2" t="s">
        <v>31</v>
      </c>
      <c r="H3112" s="13">
        <v>6.83</v>
      </c>
      <c r="I3112" s="13">
        <v>6.4</v>
      </c>
      <c r="J3112" s="2">
        <f t="shared" si="47"/>
        <v>13.23</v>
      </c>
    </row>
    <row r="3113" ht="15.75" customHeight="1">
      <c r="A3113" s="2">
        <f t="shared" si="46"/>
        <v>3112</v>
      </c>
      <c r="B3113" s="13">
        <v>2014.0</v>
      </c>
      <c r="C3113" s="13">
        <v>8.0</v>
      </c>
      <c r="D3113" s="13">
        <v>2.0</v>
      </c>
      <c r="E3113" s="13">
        <v>7.0</v>
      </c>
      <c r="F3113" s="13" t="s">
        <v>16</v>
      </c>
      <c r="G3113" s="2" t="s">
        <v>126</v>
      </c>
      <c r="H3113" s="13">
        <v>5.17</v>
      </c>
      <c r="I3113" s="13">
        <v>5.0</v>
      </c>
      <c r="J3113" s="2">
        <f t="shared" si="47"/>
        <v>10.17</v>
      </c>
    </row>
    <row r="3114" ht="15.75" customHeight="1">
      <c r="A3114" s="2">
        <f t="shared" si="46"/>
        <v>3113</v>
      </c>
      <c r="B3114" s="13">
        <v>2014.0</v>
      </c>
      <c r="C3114" s="13">
        <v>8.0</v>
      </c>
      <c r="D3114" s="13">
        <v>2.0</v>
      </c>
      <c r="E3114" s="13">
        <v>8.0</v>
      </c>
      <c r="F3114" s="13" t="s">
        <v>16</v>
      </c>
      <c r="G3114" s="2" t="s">
        <v>125</v>
      </c>
      <c r="H3114" s="13">
        <v>7.83</v>
      </c>
      <c r="I3114" s="13">
        <v>7.6</v>
      </c>
      <c r="J3114" s="2">
        <f t="shared" si="47"/>
        <v>15.43</v>
      </c>
    </row>
    <row r="3115" ht="15.75" customHeight="1">
      <c r="A3115" s="2">
        <f t="shared" si="46"/>
        <v>3114</v>
      </c>
      <c r="B3115" s="13">
        <v>2014.0</v>
      </c>
      <c r="C3115" s="13">
        <v>8.0</v>
      </c>
      <c r="D3115" s="13">
        <v>2.0</v>
      </c>
      <c r="E3115" s="13">
        <v>8.0</v>
      </c>
      <c r="F3115" s="13" t="s">
        <v>16</v>
      </c>
      <c r="G3115" s="2" t="s">
        <v>76</v>
      </c>
      <c r="H3115" s="13">
        <v>7.83</v>
      </c>
      <c r="I3115" s="13">
        <v>6.67</v>
      </c>
      <c r="J3115" s="2">
        <f t="shared" si="47"/>
        <v>14.5</v>
      </c>
    </row>
    <row r="3116" ht="15.75" customHeight="1">
      <c r="A3116" s="2">
        <f t="shared" si="46"/>
        <v>3115</v>
      </c>
      <c r="B3116" s="13">
        <v>2014.0</v>
      </c>
      <c r="C3116" s="13">
        <v>8.0</v>
      </c>
      <c r="D3116" s="13">
        <v>2.0</v>
      </c>
      <c r="E3116" s="13">
        <v>9.0</v>
      </c>
      <c r="F3116" s="13" t="s">
        <v>16</v>
      </c>
      <c r="G3116" s="2" t="s">
        <v>38</v>
      </c>
      <c r="H3116" s="13">
        <v>7.67</v>
      </c>
      <c r="I3116" s="13">
        <v>5.07</v>
      </c>
      <c r="J3116" s="2">
        <f t="shared" si="47"/>
        <v>12.74</v>
      </c>
    </row>
    <row r="3117" ht="15.75" customHeight="1">
      <c r="A3117" s="2">
        <f t="shared" si="46"/>
        <v>3116</v>
      </c>
      <c r="B3117" s="13">
        <v>2014.0</v>
      </c>
      <c r="C3117" s="13">
        <v>8.0</v>
      </c>
      <c r="D3117" s="13">
        <v>2.0</v>
      </c>
      <c r="E3117" s="13">
        <v>9.0</v>
      </c>
      <c r="F3117" s="13" t="s">
        <v>16</v>
      </c>
      <c r="G3117" s="2" t="s">
        <v>120</v>
      </c>
      <c r="H3117" s="13">
        <v>8.6</v>
      </c>
      <c r="I3117" s="13">
        <v>8.33</v>
      </c>
      <c r="J3117" s="2">
        <f t="shared" si="47"/>
        <v>16.93</v>
      </c>
    </row>
    <row r="3118" ht="15.75" customHeight="1">
      <c r="A3118" s="2">
        <f t="shared" si="46"/>
        <v>3117</v>
      </c>
      <c r="B3118" s="13">
        <v>2014.0</v>
      </c>
      <c r="C3118" s="13">
        <v>8.0</v>
      </c>
      <c r="D3118" s="13">
        <v>2.0</v>
      </c>
      <c r="E3118" s="13">
        <v>10.0</v>
      </c>
      <c r="F3118" s="13" t="s">
        <v>16</v>
      </c>
      <c r="G3118" s="2" t="s">
        <v>55</v>
      </c>
      <c r="H3118" s="13">
        <v>8.77</v>
      </c>
      <c r="I3118" s="13">
        <v>8.17</v>
      </c>
      <c r="J3118" s="2">
        <f t="shared" si="47"/>
        <v>16.94</v>
      </c>
    </row>
    <row r="3119" ht="15.75" customHeight="1">
      <c r="A3119" s="2">
        <f t="shared" si="46"/>
        <v>3118</v>
      </c>
      <c r="B3119" s="13">
        <v>2014.0</v>
      </c>
      <c r="C3119" s="13">
        <v>8.0</v>
      </c>
      <c r="D3119" s="13">
        <v>2.0</v>
      </c>
      <c r="E3119" s="13">
        <v>10.0</v>
      </c>
      <c r="F3119" s="13" t="s">
        <v>16</v>
      </c>
      <c r="G3119" s="2" t="s">
        <v>124</v>
      </c>
      <c r="H3119" s="13">
        <v>7.5</v>
      </c>
      <c r="I3119" s="13">
        <v>4.83</v>
      </c>
      <c r="J3119" s="2">
        <f t="shared" si="47"/>
        <v>12.33</v>
      </c>
    </row>
    <row r="3120" ht="15.75" customHeight="1">
      <c r="A3120" s="2">
        <f t="shared" si="46"/>
        <v>3119</v>
      </c>
      <c r="B3120" s="13">
        <v>2014.0</v>
      </c>
      <c r="C3120" s="13">
        <v>8.0</v>
      </c>
      <c r="D3120" s="13">
        <v>2.0</v>
      </c>
      <c r="E3120" s="13">
        <v>11.0</v>
      </c>
      <c r="F3120" s="13" t="s">
        <v>16</v>
      </c>
      <c r="G3120" s="2" t="s">
        <v>33</v>
      </c>
      <c r="H3120" s="13">
        <v>9.83</v>
      </c>
      <c r="I3120" s="13">
        <v>6.1</v>
      </c>
      <c r="J3120" s="2">
        <f t="shared" si="47"/>
        <v>15.93</v>
      </c>
    </row>
    <row r="3121" ht="15.75" customHeight="1">
      <c r="A3121" s="2">
        <f t="shared" si="46"/>
        <v>3120</v>
      </c>
      <c r="B3121" s="13">
        <v>2014.0</v>
      </c>
      <c r="C3121" s="13">
        <v>8.0</v>
      </c>
      <c r="D3121" s="13">
        <v>2.0</v>
      </c>
      <c r="E3121" s="13">
        <v>11.0</v>
      </c>
      <c r="F3121" s="13" t="s">
        <v>16</v>
      </c>
      <c r="G3121" s="2" t="s">
        <v>29</v>
      </c>
      <c r="H3121" s="13">
        <v>9.17</v>
      </c>
      <c r="I3121" s="13">
        <v>6.23</v>
      </c>
      <c r="J3121" s="2">
        <f t="shared" si="47"/>
        <v>15.4</v>
      </c>
    </row>
    <row r="3122" ht="15.75" customHeight="1">
      <c r="A3122" s="2">
        <f t="shared" si="46"/>
        <v>3121</v>
      </c>
      <c r="B3122" s="13">
        <v>2014.0</v>
      </c>
      <c r="C3122" s="13">
        <v>8.0</v>
      </c>
      <c r="D3122" s="13">
        <v>2.0</v>
      </c>
      <c r="E3122" s="13">
        <v>12.0</v>
      </c>
      <c r="F3122" s="13" t="s">
        <v>16</v>
      </c>
      <c r="G3122" s="2" t="s">
        <v>60</v>
      </c>
      <c r="H3122" s="13">
        <v>7.17</v>
      </c>
      <c r="I3122" s="13">
        <v>3.5</v>
      </c>
      <c r="J3122" s="2">
        <f t="shared" si="47"/>
        <v>10.67</v>
      </c>
    </row>
    <row r="3123" ht="15.75" customHeight="1">
      <c r="A3123" s="2">
        <f t="shared" si="46"/>
        <v>3122</v>
      </c>
      <c r="B3123" s="13">
        <v>2014.0</v>
      </c>
      <c r="C3123" s="13">
        <v>8.0</v>
      </c>
      <c r="D3123" s="13">
        <v>2.0</v>
      </c>
      <c r="E3123" s="13">
        <v>12.0</v>
      </c>
      <c r="F3123" s="13" t="s">
        <v>16</v>
      </c>
      <c r="G3123" s="2" t="s">
        <v>129</v>
      </c>
      <c r="H3123" s="13">
        <v>7.93</v>
      </c>
      <c r="I3123" s="13">
        <v>0.9</v>
      </c>
      <c r="J3123" s="2">
        <f t="shared" si="47"/>
        <v>8.83</v>
      </c>
    </row>
    <row r="3124" ht="15.75" customHeight="1">
      <c r="A3124" s="2">
        <f t="shared" si="46"/>
        <v>3123</v>
      </c>
      <c r="B3124" s="13">
        <v>2014.0</v>
      </c>
      <c r="C3124" s="13">
        <v>8.0</v>
      </c>
      <c r="D3124" s="13">
        <v>3.0</v>
      </c>
      <c r="E3124" s="13">
        <v>1.0</v>
      </c>
      <c r="F3124" s="13" t="s">
        <v>16</v>
      </c>
      <c r="G3124" s="2" t="s">
        <v>27</v>
      </c>
      <c r="H3124" s="13">
        <v>8.17</v>
      </c>
      <c r="I3124" s="13">
        <v>6.5</v>
      </c>
      <c r="J3124" s="2">
        <f t="shared" si="47"/>
        <v>14.67</v>
      </c>
    </row>
    <row r="3125" ht="15.75" customHeight="1">
      <c r="A3125" s="2">
        <f t="shared" si="46"/>
        <v>3124</v>
      </c>
      <c r="B3125" s="13">
        <v>2014.0</v>
      </c>
      <c r="C3125" s="13">
        <v>8.0</v>
      </c>
      <c r="D3125" s="13">
        <v>3.0</v>
      </c>
      <c r="E3125" s="13">
        <v>1.0</v>
      </c>
      <c r="F3125" s="13" t="s">
        <v>16</v>
      </c>
      <c r="G3125" s="2" t="s">
        <v>35</v>
      </c>
      <c r="H3125" s="13">
        <v>5.77</v>
      </c>
      <c r="I3125" s="13">
        <v>5.67</v>
      </c>
      <c r="J3125" s="2">
        <f t="shared" si="47"/>
        <v>11.44</v>
      </c>
    </row>
    <row r="3126" ht="15.75" customHeight="1">
      <c r="A3126" s="2">
        <f t="shared" si="46"/>
        <v>3125</v>
      </c>
      <c r="B3126" s="13">
        <v>2014.0</v>
      </c>
      <c r="C3126" s="13">
        <v>8.0</v>
      </c>
      <c r="D3126" s="13">
        <v>3.0</v>
      </c>
      <c r="E3126" s="13">
        <v>2.0</v>
      </c>
      <c r="F3126" s="13" t="s">
        <v>16</v>
      </c>
      <c r="G3126" s="2" t="s">
        <v>56</v>
      </c>
      <c r="H3126" s="13">
        <v>8.1</v>
      </c>
      <c r="I3126" s="13">
        <v>7.5</v>
      </c>
      <c r="J3126" s="2">
        <f t="shared" si="47"/>
        <v>15.6</v>
      </c>
    </row>
    <row r="3127" ht="15.75" customHeight="1">
      <c r="A3127" s="2">
        <f t="shared" si="46"/>
        <v>3126</v>
      </c>
      <c r="B3127" s="13">
        <v>2014.0</v>
      </c>
      <c r="C3127" s="13">
        <v>8.0</v>
      </c>
      <c r="D3127" s="13">
        <v>3.0</v>
      </c>
      <c r="E3127" s="13">
        <v>2.0</v>
      </c>
      <c r="F3127" s="13" t="s">
        <v>16</v>
      </c>
      <c r="G3127" s="2" t="s">
        <v>47</v>
      </c>
      <c r="H3127" s="13">
        <v>9.43</v>
      </c>
      <c r="I3127" s="13">
        <v>6.87</v>
      </c>
      <c r="J3127" s="2">
        <f t="shared" si="47"/>
        <v>16.3</v>
      </c>
    </row>
    <row r="3128" ht="15.75" customHeight="1">
      <c r="A3128" s="2">
        <f t="shared" si="46"/>
        <v>3127</v>
      </c>
      <c r="B3128" s="13">
        <v>2014.0</v>
      </c>
      <c r="C3128" s="13">
        <v>8.0</v>
      </c>
      <c r="D3128" s="13">
        <v>3.0</v>
      </c>
      <c r="E3128" s="13">
        <v>3.0</v>
      </c>
      <c r="F3128" s="13" t="s">
        <v>16</v>
      </c>
      <c r="G3128" s="2" t="s">
        <v>41</v>
      </c>
      <c r="H3128" s="13">
        <v>6.83</v>
      </c>
      <c r="I3128" s="13">
        <v>6.77</v>
      </c>
      <c r="J3128" s="2">
        <f t="shared" si="47"/>
        <v>13.6</v>
      </c>
    </row>
    <row r="3129" ht="15.75" customHeight="1">
      <c r="A3129" s="2">
        <f t="shared" si="46"/>
        <v>3128</v>
      </c>
      <c r="B3129" s="13">
        <v>2014.0</v>
      </c>
      <c r="C3129" s="13">
        <v>8.0</v>
      </c>
      <c r="D3129" s="13">
        <v>3.0</v>
      </c>
      <c r="E3129" s="13">
        <v>3.0</v>
      </c>
      <c r="F3129" s="13" t="s">
        <v>16</v>
      </c>
      <c r="G3129" s="2" t="s">
        <v>120</v>
      </c>
      <c r="H3129" s="13">
        <v>7.83</v>
      </c>
      <c r="I3129" s="13">
        <v>3.0</v>
      </c>
      <c r="J3129" s="2">
        <f t="shared" si="47"/>
        <v>10.83</v>
      </c>
    </row>
    <row r="3130" ht="15.75" customHeight="1">
      <c r="A3130" s="2">
        <f t="shared" si="46"/>
        <v>3129</v>
      </c>
      <c r="B3130" s="13">
        <v>2014.0</v>
      </c>
      <c r="C3130" s="13">
        <v>8.0</v>
      </c>
      <c r="D3130" s="13">
        <v>3.0</v>
      </c>
      <c r="E3130" s="13">
        <v>4.0</v>
      </c>
      <c r="F3130" s="13" t="s">
        <v>16</v>
      </c>
      <c r="G3130" s="2" t="s">
        <v>32</v>
      </c>
      <c r="H3130" s="13">
        <v>5.5</v>
      </c>
      <c r="I3130" s="13">
        <v>5.43</v>
      </c>
      <c r="J3130" s="2">
        <f t="shared" si="47"/>
        <v>10.93</v>
      </c>
    </row>
    <row r="3131" ht="15.75" customHeight="1">
      <c r="A3131" s="2">
        <f t="shared" si="46"/>
        <v>3130</v>
      </c>
      <c r="B3131" s="13">
        <v>2014.0</v>
      </c>
      <c r="C3131" s="13">
        <v>8.0</v>
      </c>
      <c r="D3131" s="13">
        <v>3.0</v>
      </c>
      <c r="E3131" s="13">
        <v>4.0</v>
      </c>
      <c r="F3131" s="13" t="s">
        <v>16</v>
      </c>
      <c r="G3131" s="2" t="s">
        <v>55</v>
      </c>
      <c r="H3131" s="13">
        <v>6.83</v>
      </c>
      <c r="I3131" s="13">
        <v>4.33</v>
      </c>
      <c r="J3131" s="2">
        <f t="shared" si="47"/>
        <v>11.16</v>
      </c>
    </row>
    <row r="3132" ht="15.75" customHeight="1">
      <c r="A3132" s="2">
        <f t="shared" si="46"/>
        <v>3131</v>
      </c>
      <c r="B3132" s="13">
        <v>2014.0</v>
      </c>
      <c r="C3132" s="13">
        <v>8.0</v>
      </c>
      <c r="D3132" s="13">
        <v>3.0</v>
      </c>
      <c r="E3132" s="13">
        <v>5.0</v>
      </c>
      <c r="F3132" s="13" t="s">
        <v>16</v>
      </c>
      <c r="G3132" s="2" t="s">
        <v>28</v>
      </c>
      <c r="H3132" s="13">
        <v>6.67</v>
      </c>
      <c r="I3132" s="13">
        <v>5.5</v>
      </c>
      <c r="J3132" s="2">
        <f t="shared" si="47"/>
        <v>12.17</v>
      </c>
    </row>
    <row r="3133" ht="15.75" customHeight="1">
      <c r="A3133" s="2">
        <f t="shared" si="46"/>
        <v>3132</v>
      </c>
      <c r="B3133" s="13">
        <v>2014.0</v>
      </c>
      <c r="C3133" s="13">
        <v>8.0</v>
      </c>
      <c r="D3133" s="13">
        <v>3.0</v>
      </c>
      <c r="E3133" s="13">
        <v>5.0</v>
      </c>
      <c r="F3133" s="13" t="s">
        <v>16</v>
      </c>
      <c r="G3133" s="2" t="s">
        <v>31</v>
      </c>
      <c r="H3133" s="13">
        <v>6.1</v>
      </c>
      <c r="I3133" s="13">
        <v>3.83</v>
      </c>
      <c r="J3133" s="2">
        <f t="shared" si="47"/>
        <v>9.93</v>
      </c>
    </row>
    <row r="3134" ht="15.75" customHeight="1">
      <c r="A3134" s="2">
        <f t="shared" si="46"/>
        <v>3133</v>
      </c>
      <c r="B3134" s="13">
        <v>2014.0</v>
      </c>
      <c r="C3134" s="13">
        <v>8.0</v>
      </c>
      <c r="D3134" s="13">
        <v>3.0</v>
      </c>
      <c r="E3134" s="13">
        <v>6.0</v>
      </c>
      <c r="F3134" s="13" t="s">
        <v>16</v>
      </c>
      <c r="G3134" s="2" t="s">
        <v>30</v>
      </c>
      <c r="H3134" s="13">
        <v>6.83</v>
      </c>
      <c r="I3134" s="13">
        <v>6.47</v>
      </c>
      <c r="J3134" s="2">
        <f t="shared" si="47"/>
        <v>13.3</v>
      </c>
    </row>
    <row r="3135" ht="15.75" customHeight="1">
      <c r="A3135" s="2">
        <f t="shared" si="46"/>
        <v>3134</v>
      </c>
      <c r="B3135" s="13">
        <v>2014.0</v>
      </c>
      <c r="C3135" s="13">
        <v>8.0</v>
      </c>
      <c r="D3135" s="13">
        <v>3.0</v>
      </c>
      <c r="E3135" s="13">
        <v>6.0</v>
      </c>
      <c r="F3135" s="13" t="s">
        <v>16</v>
      </c>
      <c r="G3135" s="2" t="s">
        <v>133</v>
      </c>
      <c r="H3135" s="13">
        <v>5.1</v>
      </c>
      <c r="I3135" s="13">
        <v>3.67</v>
      </c>
      <c r="J3135" s="2">
        <f t="shared" si="47"/>
        <v>8.77</v>
      </c>
    </row>
    <row r="3136" ht="15.75" customHeight="1">
      <c r="A3136" s="2">
        <f t="shared" si="46"/>
        <v>3135</v>
      </c>
      <c r="B3136" s="13">
        <v>2014.0</v>
      </c>
      <c r="C3136" s="13">
        <v>8.0</v>
      </c>
      <c r="D3136" s="13">
        <v>3.0</v>
      </c>
      <c r="E3136" s="13">
        <v>7.0</v>
      </c>
      <c r="F3136" s="13" t="s">
        <v>16</v>
      </c>
      <c r="G3136" s="2" t="s">
        <v>37</v>
      </c>
      <c r="H3136" s="13">
        <v>7.67</v>
      </c>
      <c r="I3136" s="13">
        <v>6.5</v>
      </c>
      <c r="J3136" s="2">
        <f t="shared" si="47"/>
        <v>14.17</v>
      </c>
    </row>
    <row r="3137" ht="15.75" customHeight="1">
      <c r="A3137" s="2">
        <f t="shared" si="46"/>
        <v>3136</v>
      </c>
      <c r="B3137" s="13">
        <v>2014.0</v>
      </c>
      <c r="C3137" s="13">
        <v>8.0</v>
      </c>
      <c r="D3137" s="13">
        <v>3.0</v>
      </c>
      <c r="E3137" s="13">
        <v>7.0</v>
      </c>
      <c r="F3137" s="13" t="s">
        <v>16</v>
      </c>
      <c r="G3137" s="2" t="s">
        <v>90</v>
      </c>
      <c r="H3137" s="13">
        <v>7.07</v>
      </c>
      <c r="I3137" s="13">
        <v>6.77</v>
      </c>
      <c r="J3137" s="2">
        <f t="shared" si="47"/>
        <v>13.84</v>
      </c>
    </row>
    <row r="3138" ht="15.75" customHeight="1">
      <c r="A3138" s="2">
        <f t="shared" si="46"/>
        <v>3137</v>
      </c>
      <c r="B3138" s="13">
        <v>2014.0</v>
      </c>
      <c r="C3138" s="13">
        <v>8.0</v>
      </c>
      <c r="D3138" s="13">
        <v>3.0</v>
      </c>
      <c r="E3138" s="13">
        <v>8.0</v>
      </c>
      <c r="F3138" s="13" t="s">
        <v>16</v>
      </c>
      <c r="G3138" s="2" t="s">
        <v>26</v>
      </c>
      <c r="H3138" s="13">
        <v>8.9</v>
      </c>
      <c r="I3138" s="13">
        <v>7.67</v>
      </c>
      <c r="J3138" s="2">
        <f t="shared" si="47"/>
        <v>16.57</v>
      </c>
    </row>
    <row r="3139" ht="15.75" customHeight="1">
      <c r="A3139" s="2">
        <f t="shared" si="46"/>
        <v>3138</v>
      </c>
      <c r="B3139" s="13">
        <v>2014.0</v>
      </c>
      <c r="C3139" s="13">
        <v>8.0</v>
      </c>
      <c r="D3139" s="13">
        <v>3.0</v>
      </c>
      <c r="E3139" s="13">
        <v>8.0</v>
      </c>
      <c r="F3139" s="13" t="s">
        <v>16</v>
      </c>
      <c r="G3139" s="2" t="s">
        <v>125</v>
      </c>
      <c r="H3139" s="13">
        <v>6.83</v>
      </c>
      <c r="I3139" s="13">
        <v>5.0</v>
      </c>
      <c r="J3139" s="2">
        <f t="shared" si="47"/>
        <v>11.83</v>
      </c>
    </row>
    <row r="3140" ht="15.75" customHeight="1">
      <c r="A3140" s="2">
        <f t="shared" si="46"/>
        <v>3139</v>
      </c>
      <c r="B3140" s="13">
        <v>2014.0</v>
      </c>
      <c r="C3140" s="13">
        <v>8.0</v>
      </c>
      <c r="D3140" s="13">
        <v>3.0</v>
      </c>
      <c r="E3140" s="13">
        <v>9.0</v>
      </c>
      <c r="F3140" s="13" t="s">
        <v>16</v>
      </c>
      <c r="G3140" s="2" t="s">
        <v>42</v>
      </c>
      <c r="H3140" s="13">
        <v>8.77</v>
      </c>
      <c r="I3140" s="13">
        <v>7.9</v>
      </c>
      <c r="J3140" s="2">
        <f t="shared" si="47"/>
        <v>16.67</v>
      </c>
    </row>
    <row r="3141" ht="15.75" customHeight="1">
      <c r="A3141" s="2">
        <f t="shared" si="46"/>
        <v>3140</v>
      </c>
      <c r="B3141" s="13">
        <v>2014.0</v>
      </c>
      <c r="C3141" s="13">
        <v>8.0</v>
      </c>
      <c r="D3141" s="13">
        <v>3.0</v>
      </c>
      <c r="E3141" s="13">
        <v>9.0</v>
      </c>
      <c r="F3141" s="13" t="s">
        <v>16</v>
      </c>
      <c r="G3141" s="2" t="s">
        <v>33</v>
      </c>
      <c r="H3141" s="13">
        <v>8.77</v>
      </c>
      <c r="I3141" s="13">
        <v>7.9</v>
      </c>
      <c r="J3141" s="2">
        <f t="shared" si="47"/>
        <v>16.67</v>
      </c>
    </row>
    <row r="3142" ht="15.75" customHeight="1">
      <c r="A3142" s="2">
        <f t="shared" si="46"/>
        <v>3141</v>
      </c>
      <c r="B3142" s="13">
        <v>2014.0</v>
      </c>
      <c r="C3142" s="13">
        <v>8.0</v>
      </c>
      <c r="D3142" s="13">
        <v>3.0</v>
      </c>
      <c r="E3142" s="13">
        <v>10.0</v>
      </c>
      <c r="F3142" s="13" t="s">
        <v>16</v>
      </c>
      <c r="G3142" s="2" t="s">
        <v>62</v>
      </c>
      <c r="H3142" s="13">
        <v>8.7</v>
      </c>
      <c r="I3142" s="13">
        <v>6.0</v>
      </c>
      <c r="J3142" s="2">
        <f t="shared" si="47"/>
        <v>14.7</v>
      </c>
    </row>
    <row r="3143" ht="15.75" customHeight="1">
      <c r="A3143" s="2">
        <f t="shared" si="46"/>
        <v>3142</v>
      </c>
      <c r="B3143" s="13">
        <v>2014.0</v>
      </c>
      <c r="C3143" s="13">
        <v>8.0</v>
      </c>
      <c r="D3143" s="13">
        <v>3.0</v>
      </c>
      <c r="E3143" s="13">
        <v>10.0</v>
      </c>
      <c r="F3143" s="13" t="s">
        <v>16</v>
      </c>
      <c r="G3143" s="2" t="s">
        <v>60</v>
      </c>
      <c r="H3143" s="13">
        <v>7.83</v>
      </c>
      <c r="I3143" s="13">
        <v>6.27</v>
      </c>
      <c r="J3143" s="2">
        <f t="shared" si="47"/>
        <v>14.1</v>
      </c>
    </row>
    <row r="3144" ht="15.75" customHeight="1">
      <c r="A3144" s="2">
        <f t="shared" si="46"/>
        <v>3143</v>
      </c>
      <c r="B3144" s="13">
        <v>2014.0</v>
      </c>
      <c r="C3144" s="13">
        <v>8.0</v>
      </c>
      <c r="D3144" s="13">
        <v>3.0</v>
      </c>
      <c r="E3144" s="13">
        <v>11.0</v>
      </c>
      <c r="F3144" s="13" t="s">
        <v>16</v>
      </c>
      <c r="G3144" s="2" t="s">
        <v>57</v>
      </c>
      <c r="H3144" s="13">
        <v>7.87</v>
      </c>
      <c r="I3144" s="13">
        <v>7.5</v>
      </c>
      <c r="J3144" s="2">
        <f t="shared" si="47"/>
        <v>15.37</v>
      </c>
    </row>
    <row r="3145" ht="15.75" customHeight="1">
      <c r="A3145" s="2">
        <f t="shared" si="46"/>
        <v>3144</v>
      </c>
      <c r="B3145" s="13">
        <v>2014.0</v>
      </c>
      <c r="C3145" s="13">
        <v>8.0</v>
      </c>
      <c r="D3145" s="13">
        <v>3.0</v>
      </c>
      <c r="E3145" s="13">
        <v>11.0</v>
      </c>
      <c r="F3145" s="13" t="s">
        <v>16</v>
      </c>
      <c r="G3145" s="2" t="s">
        <v>123</v>
      </c>
      <c r="H3145" s="13">
        <v>6.93</v>
      </c>
      <c r="I3145" s="13">
        <v>6.5</v>
      </c>
      <c r="J3145" s="2">
        <f t="shared" si="47"/>
        <v>13.43</v>
      </c>
    </row>
    <row r="3146" ht="15.75" customHeight="1">
      <c r="A3146" s="2">
        <f t="shared" si="46"/>
        <v>3145</v>
      </c>
      <c r="B3146" s="13">
        <v>2014.0</v>
      </c>
      <c r="C3146" s="13">
        <v>8.0</v>
      </c>
      <c r="D3146" s="13">
        <v>3.0</v>
      </c>
      <c r="E3146" s="13">
        <v>12.0</v>
      </c>
      <c r="F3146" s="13" t="s">
        <v>16</v>
      </c>
      <c r="G3146" s="2" t="s">
        <v>39</v>
      </c>
      <c r="H3146" s="13">
        <v>8.5</v>
      </c>
      <c r="I3146" s="2">
        <v>7.53</v>
      </c>
      <c r="J3146" s="2">
        <f t="shared" si="47"/>
        <v>16.03</v>
      </c>
    </row>
    <row r="3147" ht="15.75" customHeight="1">
      <c r="A3147" s="2">
        <f t="shared" si="46"/>
        <v>3146</v>
      </c>
      <c r="B3147" s="13">
        <v>2014.0</v>
      </c>
      <c r="C3147" s="13">
        <v>8.0</v>
      </c>
      <c r="D3147" s="13">
        <v>3.0</v>
      </c>
      <c r="E3147" s="13">
        <v>12.0</v>
      </c>
      <c r="F3147" s="13" t="s">
        <v>16</v>
      </c>
      <c r="G3147" s="2" t="s">
        <v>107</v>
      </c>
      <c r="H3147" s="2">
        <v>7.5</v>
      </c>
      <c r="I3147" s="13">
        <v>6.2</v>
      </c>
      <c r="J3147" s="2">
        <f t="shared" si="47"/>
        <v>13.7</v>
      </c>
    </row>
    <row r="3148" ht="15.75" customHeight="1">
      <c r="A3148" s="2">
        <f t="shared" si="46"/>
        <v>3147</v>
      </c>
      <c r="B3148" s="13">
        <v>2014.0</v>
      </c>
      <c r="C3148" s="13">
        <v>8.0</v>
      </c>
      <c r="D3148" s="13">
        <v>4.0</v>
      </c>
      <c r="E3148" s="13">
        <v>1.0</v>
      </c>
      <c r="F3148" s="13" t="s">
        <v>16</v>
      </c>
      <c r="G3148" s="2" t="s">
        <v>27</v>
      </c>
      <c r="H3148" s="13">
        <v>8.87</v>
      </c>
      <c r="I3148" s="13">
        <v>6.83</v>
      </c>
      <c r="J3148" s="2">
        <f t="shared" si="47"/>
        <v>15.7</v>
      </c>
    </row>
    <row r="3149" ht="15.75" customHeight="1">
      <c r="A3149" s="2">
        <f t="shared" si="46"/>
        <v>3148</v>
      </c>
      <c r="B3149" s="13">
        <v>2014.0</v>
      </c>
      <c r="C3149" s="13">
        <v>8.0</v>
      </c>
      <c r="D3149" s="13">
        <v>4.0</v>
      </c>
      <c r="E3149" s="13">
        <v>1.0</v>
      </c>
      <c r="F3149" s="13" t="s">
        <v>16</v>
      </c>
      <c r="G3149" s="2" t="s">
        <v>47</v>
      </c>
      <c r="H3149" s="13">
        <v>5.67</v>
      </c>
      <c r="I3149" s="13">
        <v>5.47</v>
      </c>
      <c r="J3149" s="2">
        <f t="shared" si="47"/>
        <v>11.14</v>
      </c>
    </row>
    <row r="3150" ht="15.75" customHeight="1">
      <c r="A3150" s="2">
        <f t="shared" si="46"/>
        <v>3149</v>
      </c>
      <c r="B3150" s="13">
        <v>2014.0</v>
      </c>
      <c r="C3150" s="13">
        <v>8.0</v>
      </c>
      <c r="D3150" s="13">
        <v>4.0</v>
      </c>
      <c r="E3150" s="13">
        <v>1.0</v>
      </c>
      <c r="F3150" s="13" t="s">
        <v>16</v>
      </c>
      <c r="G3150" s="2" t="s">
        <v>41</v>
      </c>
      <c r="H3150" s="13">
        <v>9.07</v>
      </c>
      <c r="I3150" s="13">
        <v>6.83</v>
      </c>
      <c r="J3150" s="2">
        <f t="shared" si="47"/>
        <v>15.9</v>
      </c>
    </row>
    <row r="3151" ht="15.75" customHeight="1">
      <c r="A3151" s="2">
        <f t="shared" si="46"/>
        <v>3150</v>
      </c>
      <c r="B3151" s="13">
        <v>2014.0</v>
      </c>
      <c r="C3151" s="13">
        <v>8.0</v>
      </c>
      <c r="D3151" s="13">
        <v>4.0</v>
      </c>
      <c r="E3151" s="13">
        <v>2.0</v>
      </c>
      <c r="F3151" s="13" t="s">
        <v>16</v>
      </c>
      <c r="G3151" s="2" t="s">
        <v>55</v>
      </c>
      <c r="H3151" s="13">
        <v>9.1</v>
      </c>
      <c r="I3151" s="13">
        <v>5.9</v>
      </c>
      <c r="J3151" s="2">
        <f t="shared" si="47"/>
        <v>15</v>
      </c>
    </row>
    <row r="3152" ht="15.75" customHeight="1">
      <c r="A3152" s="2">
        <f t="shared" si="46"/>
        <v>3151</v>
      </c>
      <c r="B3152" s="13">
        <v>2014.0</v>
      </c>
      <c r="C3152" s="13">
        <v>8.0</v>
      </c>
      <c r="D3152" s="13">
        <v>4.0</v>
      </c>
      <c r="E3152" s="13">
        <v>2.0</v>
      </c>
      <c r="F3152" s="13" t="s">
        <v>16</v>
      </c>
      <c r="G3152" s="2" t="s">
        <v>28</v>
      </c>
      <c r="H3152" s="13">
        <v>6.7</v>
      </c>
      <c r="I3152" s="13">
        <v>6.33</v>
      </c>
      <c r="J3152" s="2">
        <f t="shared" si="47"/>
        <v>13.03</v>
      </c>
    </row>
    <row r="3153" ht="15.75" customHeight="1">
      <c r="A3153" s="2">
        <f t="shared" si="46"/>
        <v>3152</v>
      </c>
      <c r="B3153" s="13">
        <v>2014.0</v>
      </c>
      <c r="C3153" s="13">
        <v>8.0</v>
      </c>
      <c r="D3153" s="13">
        <v>4.0</v>
      </c>
      <c r="E3153" s="13">
        <v>2.0</v>
      </c>
      <c r="F3153" s="13" t="s">
        <v>16</v>
      </c>
      <c r="G3153" s="2" t="s">
        <v>30</v>
      </c>
      <c r="H3153" s="13">
        <v>9.63</v>
      </c>
      <c r="I3153" s="13">
        <v>6.83</v>
      </c>
      <c r="J3153" s="2">
        <f t="shared" si="47"/>
        <v>16.46</v>
      </c>
    </row>
    <row r="3154" ht="15.75" customHeight="1">
      <c r="A3154" s="2">
        <f t="shared" si="46"/>
        <v>3153</v>
      </c>
      <c r="B3154" s="13">
        <v>2014.0</v>
      </c>
      <c r="C3154" s="13">
        <v>8.0</v>
      </c>
      <c r="D3154" s="13">
        <v>4.0</v>
      </c>
      <c r="E3154" s="13">
        <v>3.0</v>
      </c>
      <c r="F3154" s="13" t="s">
        <v>16</v>
      </c>
      <c r="G3154" s="2" t="s">
        <v>37</v>
      </c>
      <c r="H3154" s="13">
        <v>7.0</v>
      </c>
      <c r="I3154" s="13">
        <v>4.83</v>
      </c>
      <c r="J3154" s="2">
        <f t="shared" si="47"/>
        <v>11.83</v>
      </c>
    </row>
    <row r="3155" ht="15.75" customHeight="1">
      <c r="A3155" s="2">
        <f t="shared" si="46"/>
        <v>3154</v>
      </c>
      <c r="B3155" s="13">
        <v>2014.0</v>
      </c>
      <c r="C3155" s="13">
        <v>8.0</v>
      </c>
      <c r="D3155" s="13">
        <v>4.0</v>
      </c>
      <c r="E3155" s="13">
        <v>3.0</v>
      </c>
      <c r="F3155" s="13" t="s">
        <v>16</v>
      </c>
      <c r="G3155" s="2" t="s">
        <v>26</v>
      </c>
      <c r="H3155" s="13">
        <v>9.93</v>
      </c>
      <c r="I3155" s="13">
        <v>9.8</v>
      </c>
      <c r="J3155" s="2">
        <f t="shared" si="47"/>
        <v>19.73</v>
      </c>
    </row>
    <row r="3156" ht="15.75" customHeight="1">
      <c r="A3156" s="2">
        <f t="shared" si="46"/>
        <v>3155</v>
      </c>
      <c r="B3156" s="13">
        <v>2014.0</v>
      </c>
      <c r="C3156" s="13">
        <v>8.0</v>
      </c>
      <c r="D3156" s="13">
        <v>4.0</v>
      </c>
      <c r="E3156" s="13">
        <v>3.0</v>
      </c>
      <c r="F3156" s="13" t="s">
        <v>16</v>
      </c>
      <c r="G3156" s="2" t="s">
        <v>42</v>
      </c>
      <c r="H3156" s="13">
        <v>9.07</v>
      </c>
      <c r="I3156" s="13">
        <v>8.77</v>
      </c>
      <c r="J3156" s="2">
        <f t="shared" si="47"/>
        <v>17.84</v>
      </c>
    </row>
    <row r="3157" ht="15.75" customHeight="1">
      <c r="A3157" s="2">
        <f t="shared" si="46"/>
        <v>3156</v>
      </c>
      <c r="B3157" s="13">
        <v>2014.0</v>
      </c>
      <c r="C3157" s="13">
        <v>8.0</v>
      </c>
      <c r="D3157" s="13">
        <v>4.0</v>
      </c>
      <c r="E3157" s="13">
        <v>4.0</v>
      </c>
      <c r="F3157" s="13" t="s">
        <v>16</v>
      </c>
      <c r="G3157" s="2" t="s">
        <v>62</v>
      </c>
      <c r="H3157" s="13">
        <v>8.17</v>
      </c>
      <c r="I3157" s="13">
        <v>6.27</v>
      </c>
      <c r="J3157" s="2">
        <f t="shared" si="47"/>
        <v>14.44</v>
      </c>
    </row>
    <row r="3158" ht="15.75" customHeight="1">
      <c r="A3158" s="2">
        <f t="shared" si="46"/>
        <v>3157</v>
      </c>
      <c r="B3158" s="13">
        <v>2014.0</v>
      </c>
      <c r="C3158" s="13">
        <v>8.0</v>
      </c>
      <c r="D3158" s="13">
        <v>4.0</v>
      </c>
      <c r="E3158" s="13">
        <v>4.0</v>
      </c>
      <c r="F3158" s="13" t="s">
        <v>16</v>
      </c>
      <c r="G3158" s="2" t="s">
        <v>57</v>
      </c>
      <c r="H3158" s="13">
        <v>7.07</v>
      </c>
      <c r="I3158" s="13">
        <v>6.83</v>
      </c>
      <c r="J3158" s="2">
        <f t="shared" si="47"/>
        <v>13.9</v>
      </c>
    </row>
    <row r="3159" ht="15.75" customHeight="1">
      <c r="A3159" s="2">
        <f t="shared" si="46"/>
        <v>3158</v>
      </c>
      <c r="B3159" s="13">
        <v>2014.0</v>
      </c>
      <c r="C3159" s="13">
        <v>8.0</v>
      </c>
      <c r="D3159" s="13">
        <v>4.0</v>
      </c>
      <c r="E3159" s="13">
        <v>4.0</v>
      </c>
      <c r="F3159" s="13" t="s">
        <v>16</v>
      </c>
      <c r="G3159" s="2" t="s">
        <v>39</v>
      </c>
      <c r="H3159" s="13">
        <v>8.27</v>
      </c>
      <c r="I3159" s="13">
        <v>6.3</v>
      </c>
      <c r="J3159" s="2">
        <f t="shared" si="47"/>
        <v>14.57</v>
      </c>
    </row>
    <row r="3160" ht="15.75" customHeight="1">
      <c r="A3160" s="2">
        <f t="shared" si="46"/>
        <v>3159</v>
      </c>
      <c r="B3160" s="13">
        <v>2014.0</v>
      </c>
      <c r="C3160" s="13">
        <v>8.0</v>
      </c>
      <c r="D3160" s="13">
        <v>5.0</v>
      </c>
      <c r="E3160" s="13">
        <v>1.0</v>
      </c>
      <c r="F3160" s="13" t="s">
        <v>16</v>
      </c>
      <c r="G3160" s="2" t="s">
        <v>27</v>
      </c>
      <c r="H3160" s="13">
        <v>8.07</v>
      </c>
      <c r="I3160" s="13">
        <v>7.0</v>
      </c>
      <c r="J3160" s="2">
        <f t="shared" si="47"/>
        <v>15.07</v>
      </c>
    </row>
    <row r="3161" ht="15.75" customHeight="1">
      <c r="A3161" s="2">
        <f t="shared" si="46"/>
        <v>3160</v>
      </c>
      <c r="B3161" s="13">
        <v>2014.0</v>
      </c>
      <c r="C3161" s="13">
        <v>8.0</v>
      </c>
      <c r="D3161" s="13">
        <v>5.0</v>
      </c>
      <c r="E3161" s="13">
        <v>1.0</v>
      </c>
      <c r="F3161" s="13" t="s">
        <v>16</v>
      </c>
      <c r="G3161" s="2" t="s">
        <v>28</v>
      </c>
      <c r="H3161" s="13">
        <v>8.17</v>
      </c>
      <c r="I3161" s="13">
        <v>7.57</v>
      </c>
      <c r="J3161" s="2">
        <f t="shared" si="47"/>
        <v>15.74</v>
      </c>
    </row>
    <row r="3162" ht="15.75" customHeight="1">
      <c r="A3162" s="2">
        <f t="shared" si="46"/>
        <v>3161</v>
      </c>
      <c r="B3162" s="13">
        <v>2014.0</v>
      </c>
      <c r="C3162" s="13">
        <v>8.0</v>
      </c>
      <c r="D3162" s="13">
        <v>5.0</v>
      </c>
      <c r="E3162" s="13">
        <v>2.0</v>
      </c>
      <c r="F3162" s="13" t="s">
        <v>16</v>
      </c>
      <c r="G3162" s="2" t="s">
        <v>55</v>
      </c>
      <c r="H3162" s="13">
        <v>8.77</v>
      </c>
      <c r="I3162" s="13">
        <v>1.5</v>
      </c>
      <c r="J3162" s="2">
        <f t="shared" si="47"/>
        <v>10.27</v>
      </c>
    </row>
    <row r="3163" ht="15.75" customHeight="1">
      <c r="A3163" s="2">
        <f t="shared" si="46"/>
        <v>3162</v>
      </c>
      <c r="B3163" s="13">
        <v>2014.0</v>
      </c>
      <c r="C3163" s="13">
        <v>8.0</v>
      </c>
      <c r="D3163" s="13">
        <v>5.0</v>
      </c>
      <c r="E3163" s="13">
        <v>2.0</v>
      </c>
      <c r="F3163" s="13" t="s">
        <v>16</v>
      </c>
      <c r="G3163" s="2" t="s">
        <v>47</v>
      </c>
      <c r="H3163" s="13">
        <v>8.5</v>
      </c>
      <c r="I3163" s="13">
        <v>7.0</v>
      </c>
      <c r="J3163" s="2">
        <f t="shared" si="47"/>
        <v>15.5</v>
      </c>
    </row>
    <row r="3164" ht="15.75" customHeight="1">
      <c r="A3164" s="2">
        <f t="shared" si="46"/>
        <v>3163</v>
      </c>
      <c r="B3164" s="13">
        <v>2014.0</v>
      </c>
      <c r="C3164" s="13">
        <v>8.0</v>
      </c>
      <c r="D3164" s="13">
        <v>5.0</v>
      </c>
      <c r="E3164" s="13">
        <v>3.0</v>
      </c>
      <c r="F3164" s="13" t="s">
        <v>16</v>
      </c>
      <c r="G3164" s="2" t="s">
        <v>42</v>
      </c>
      <c r="H3164" s="13">
        <v>9.07</v>
      </c>
      <c r="I3164" s="13">
        <v>8.93</v>
      </c>
      <c r="J3164" s="2">
        <f t="shared" si="47"/>
        <v>18</v>
      </c>
    </row>
    <row r="3165" ht="15.75" customHeight="1">
      <c r="A3165" s="2">
        <f t="shared" si="46"/>
        <v>3164</v>
      </c>
      <c r="B3165" s="13">
        <v>2014.0</v>
      </c>
      <c r="C3165" s="13">
        <v>8.0</v>
      </c>
      <c r="D3165" s="13">
        <v>5.0</v>
      </c>
      <c r="E3165" s="13">
        <v>3.0</v>
      </c>
      <c r="F3165" s="13" t="s">
        <v>16</v>
      </c>
      <c r="G3165" s="2" t="s">
        <v>57</v>
      </c>
      <c r="H3165" s="13">
        <v>6.67</v>
      </c>
      <c r="I3165" s="13">
        <v>5.67</v>
      </c>
      <c r="J3165" s="2">
        <f t="shared" si="47"/>
        <v>12.34</v>
      </c>
    </row>
    <row r="3166" ht="15.75" customHeight="1">
      <c r="A3166" s="2">
        <f t="shared" si="46"/>
        <v>3165</v>
      </c>
      <c r="B3166" s="13">
        <v>2014.0</v>
      </c>
      <c r="C3166" s="13">
        <v>8.0</v>
      </c>
      <c r="D3166" s="13">
        <v>5.0</v>
      </c>
      <c r="E3166" s="13">
        <v>4.0</v>
      </c>
      <c r="F3166" s="13" t="s">
        <v>16</v>
      </c>
      <c r="G3166" s="2" t="s">
        <v>62</v>
      </c>
      <c r="H3166" s="13">
        <v>7.93</v>
      </c>
      <c r="I3166" s="13">
        <v>7.9</v>
      </c>
      <c r="J3166" s="2">
        <f t="shared" si="47"/>
        <v>15.83</v>
      </c>
    </row>
    <row r="3167" ht="15.75" customHeight="1">
      <c r="A3167" s="2">
        <f t="shared" si="46"/>
        <v>3166</v>
      </c>
      <c r="B3167" s="13">
        <v>2014.0</v>
      </c>
      <c r="C3167" s="13">
        <v>8.0</v>
      </c>
      <c r="D3167" s="13">
        <v>5.0</v>
      </c>
      <c r="E3167" s="13">
        <v>4.0</v>
      </c>
      <c r="F3167" s="13" t="s">
        <v>16</v>
      </c>
      <c r="G3167" s="2" t="s">
        <v>37</v>
      </c>
      <c r="H3167" s="13">
        <v>8.6</v>
      </c>
      <c r="I3167" s="13">
        <v>7.27</v>
      </c>
      <c r="J3167" s="2">
        <f t="shared" si="47"/>
        <v>15.87</v>
      </c>
    </row>
    <row r="3168" ht="15.75" customHeight="1">
      <c r="A3168" s="2">
        <f t="shared" si="46"/>
        <v>3167</v>
      </c>
      <c r="B3168" s="13">
        <v>2014.0</v>
      </c>
      <c r="C3168" s="13">
        <v>8.0</v>
      </c>
      <c r="D3168" s="13">
        <v>6.0</v>
      </c>
      <c r="E3168" s="13">
        <v>1.0</v>
      </c>
      <c r="F3168" s="13" t="s">
        <v>16</v>
      </c>
      <c r="G3168" s="2" t="s">
        <v>41</v>
      </c>
      <c r="H3168" s="13">
        <v>8.7</v>
      </c>
      <c r="I3168" s="13">
        <v>4.83</v>
      </c>
      <c r="J3168" s="2">
        <f t="shared" si="47"/>
        <v>13.53</v>
      </c>
    </row>
    <row r="3169" ht="15.75" customHeight="1">
      <c r="A3169" s="2">
        <f t="shared" si="46"/>
        <v>3168</v>
      </c>
      <c r="B3169" s="13">
        <v>2014.0</v>
      </c>
      <c r="C3169" s="13">
        <v>8.0</v>
      </c>
      <c r="D3169" s="13">
        <v>6.0</v>
      </c>
      <c r="E3169" s="13">
        <v>1.0</v>
      </c>
      <c r="F3169" s="13" t="s">
        <v>16</v>
      </c>
      <c r="G3169" s="2" t="s">
        <v>28</v>
      </c>
      <c r="H3169" s="13">
        <v>8.17</v>
      </c>
      <c r="I3169" s="13">
        <v>7.7</v>
      </c>
      <c r="J3169" s="2">
        <f t="shared" si="47"/>
        <v>15.87</v>
      </c>
    </row>
    <row r="3170" ht="15.75" customHeight="1">
      <c r="A3170" s="2">
        <f t="shared" si="46"/>
        <v>3169</v>
      </c>
      <c r="B3170" s="13">
        <v>2014.0</v>
      </c>
      <c r="C3170" s="13">
        <v>8.0</v>
      </c>
      <c r="D3170" s="13">
        <v>6.0</v>
      </c>
      <c r="E3170" s="13">
        <v>2.0</v>
      </c>
      <c r="F3170" s="13" t="s">
        <v>16</v>
      </c>
      <c r="G3170" s="2" t="s">
        <v>30</v>
      </c>
      <c r="H3170" s="13">
        <v>8.27</v>
      </c>
      <c r="I3170" s="13">
        <v>6.5</v>
      </c>
      <c r="J3170" s="2">
        <f t="shared" si="47"/>
        <v>14.77</v>
      </c>
    </row>
    <row r="3171" ht="15.75" customHeight="1">
      <c r="A3171" s="2">
        <f t="shared" si="46"/>
        <v>3170</v>
      </c>
      <c r="B3171" s="13">
        <v>2014.0</v>
      </c>
      <c r="C3171" s="13">
        <v>8.0</v>
      </c>
      <c r="D3171" s="13">
        <v>6.0</v>
      </c>
      <c r="E3171" s="13">
        <v>2.0</v>
      </c>
      <c r="F3171" s="13" t="s">
        <v>16</v>
      </c>
      <c r="G3171" s="2" t="s">
        <v>47</v>
      </c>
      <c r="H3171" s="13">
        <v>9.43</v>
      </c>
      <c r="I3171" s="13">
        <v>8.0</v>
      </c>
      <c r="J3171" s="2">
        <f t="shared" si="47"/>
        <v>17.43</v>
      </c>
    </row>
    <row r="3172" ht="15.75" customHeight="1">
      <c r="A3172" s="2">
        <f t="shared" si="46"/>
        <v>3171</v>
      </c>
      <c r="B3172" s="13">
        <v>2014.0</v>
      </c>
      <c r="C3172" s="13">
        <v>8.0</v>
      </c>
      <c r="D3172" s="13">
        <v>6.0</v>
      </c>
      <c r="E3172" s="13">
        <v>3.0</v>
      </c>
      <c r="F3172" s="13" t="s">
        <v>16</v>
      </c>
      <c r="G3172" s="2" t="s">
        <v>26</v>
      </c>
      <c r="H3172" s="13">
        <v>9.17</v>
      </c>
      <c r="I3172" s="13">
        <v>8.2</v>
      </c>
      <c r="J3172" s="2">
        <f t="shared" si="47"/>
        <v>17.37</v>
      </c>
    </row>
    <row r="3173" ht="15.75" customHeight="1">
      <c r="A3173" s="2">
        <f t="shared" si="46"/>
        <v>3172</v>
      </c>
      <c r="B3173" s="13">
        <v>2014.0</v>
      </c>
      <c r="C3173" s="13">
        <v>8.0</v>
      </c>
      <c r="D3173" s="13">
        <v>6.0</v>
      </c>
      <c r="E3173" s="13">
        <v>3.0</v>
      </c>
      <c r="F3173" s="13" t="s">
        <v>16</v>
      </c>
      <c r="G3173" s="2" t="s">
        <v>42</v>
      </c>
      <c r="H3173" s="13">
        <v>7.83</v>
      </c>
      <c r="I3173" s="13">
        <v>1.43</v>
      </c>
      <c r="J3173" s="2">
        <f t="shared" si="47"/>
        <v>9.26</v>
      </c>
    </row>
    <row r="3174" ht="15.75" customHeight="1">
      <c r="A3174" s="2">
        <f t="shared" si="46"/>
        <v>3173</v>
      </c>
      <c r="B3174" s="13">
        <v>2014.0</v>
      </c>
      <c r="C3174" s="13">
        <v>8.0</v>
      </c>
      <c r="D3174" s="13">
        <v>6.0</v>
      </c>
      <c r="E3174" s="13">
        <v>4.0</v>
      </c>
      <c r="F3174" s="13" t="s">
        <v>16</v>
      </c>
      <c r="G3174" s="2" t="s">
        <v>39</v>
      </c>
      <c r="H3174" s="13">
        <v>6.1</v>
      </c>
      <c r="I3174" s="13">
        <v>5.23</v>
      </c>
      <c r="J3174" s="2">
        <f t="shared" si="47"/>
        <v>11.33</v>
      </c>
    </row>
    <row r="3175" ht="15.75" customHeight="1">
      <c r="A3175" s="2">
        <f t="shared" si="46"/>
        <v>3174</v>
      </c>
      <c r="B3175" s="13">
        <v>2014.0</v>
      </c>
      <c r="C3175" s="13">
        <v>8.0</v>
      </c>
      <c r="D3175" s="13">
        <v>6.0</v>
      </c>
      <c r="E3175" s="13">
        <v>4.0</v>
      </c>
      <c r="F3175" s="13" t="s">
        <v>16</v>
      </c>
      <c r="G3175" s="2" t="s">
        <v>37</v>
      </c>
      <c r="H3175" s="13">
        <v>9.37</v>
      </c>
      <c r="I3175" s="13">
        <v>6.5</v>
      </c>
      <c r="J3175" s="2">
        <f t="shared" si="47"/>
        <v>15.87</v>
      </c>
    </row>
    <row r="3176" ht="15.75" customHeight="1">
      <c r="A3176" s="2">
        <f t="shared" si="46"/>
        <v>3175</v>
      </c>
      <c r="B3176" s="13">
        <v>2014.0</v>
      </c>
      <c r="C3176" s="13">
        <v>8.0</v>
      </c>
      <c r="D3176" s="13">
        <v>7.0</v>
      </c>
      <c r="E3176" s="13">
        <v>1.0</v>
      </c>
      <c r="F3176" s="13" t="s">
        <v>16</v>
      </c>
      <c r="G3176" s="2" t="s">
        <v>28</v>
      </c>
      <c r="H3176" s="13">
        <v>7.27</v>
      </c>
      <c r="I3176" s="13">
        <v>6.83</v>
      </c>
      <c r="J3176" s="2">
        <f t="shared" si="47"/>
        <v>14.1</v>
      </c>
    </row>
    <row r="3177" ht="15.75" customHeight="1">
      <c r="A3177" s="2">
        <f t="shared" si="46"/>
        <v>3176</v>
      </c>
      <c r="B3177" s="13">
        <v>2014.0</v>
      </c>
      <c r="C3177" s="13">
        <v>8.0</v>
      </c>
      <c r="D3177" s="13">
        <v>7.0</v>
      </c>
      <c r="E3177" s="13">
        <v>1.0</v>
      </c>
      <c r="F3177" s="13" t="s">
        <v>16</v>
      </c>
      <c r="G3177" s="2" t="s">
        <v>47</v>
      </c>
      <c r="H3177" s="13">
        <v>6.67</v>
      </c>
      <c r="I3177" s="13">
        <v>6.63</v>
      </c>
      <c r="J3177" s="2">
        <f t="shared" si="47"/>
        <v>13.3</v>
      </c>
    </row>
    <row r="3178" ht="15.75" customHeight="1">
      <c r="A3178" s="2">
        <f t="shared" si="46"/>
        <v>3177</v>
      </c>
      <c r="B3178" s="13">
        <v>2014.0</v>
      </c>
      <c r="C3178" s="13">
        <v>8.0</v>
      </c>
      <c r="D3178" s="13">
        <v>7.0</v>
      </c>
      <c r="E3178" s="13">
        <v>2.0</v>
      </c>
      <c r="F3178" s="13" t="s">
        <v>16</v>
      </c>
      <c r="G3178" s="2" t="s">
        <v>26</v>
      </c>
      <c r="H3178" s="13">
        <v>7.6</v>
      </c>
      <c r="I3178" s="13">
        <v>7.5</v>
      </c>
      <c r="J3178" s="2">
        <f t="shared" si="47"/>
        <v>15.1</v>
      </c>
    </row>
    <row r="3179" ht="15.75" customHeight="1">
      <c r="A3179" s="2">
        <f t="shared" si="46"/>
        <v>3178</v>
      </c>
      <c r="B3179" s="13">
        <v>2014.0</v>
      </c>
      <c r="C3179" s="13">
        <v>8.0</v>
      </c>
      <c r="D3179" s="13">
        <v>7.0</v>
      </c>
      <c r="E3179" s="13">
        <v>2.0</v>
      </c>
      <c r="F3179" s="13" t="s">
        <v>16</v>
      </c>
      <c r="G3179" s="2" t="s">
        <v>37</v>
      </c>
      <c r="H3179" s="13">
        <v>8.43</v>
      </c>
      <c r="I3179" s="13">
        <v>5.67</v>
      </c>
      <c r="J3179" s="2">
        <f t="shared" si="47"/>
        <v>14.1</v>
      </c>
    </row>
    <row r="3180" ht="15.75" customHeight="1">
      <c r="A3180" s="2">
        <f t="shared" si="46"/>
        <v>3179</v>
      </c>
      <c r="B3180" s="13">
        <v>2014.0</v>
      </c>
      <c r="C3180" s="13">
        <v>8.0</v>
      </c>
      <c r="D3180" s="13">
        <v>8.0</v>
      </c>
      <c r="E3180" s="13">
        <v>1.0</v>
      </c>
      <c r="F3180" s="13" t="s">
        <v>16</v>
      </c>
      <c r="G3180" s="2" t="s">
        <v>28</v>
      </c>
      <c r="H3180" s="13">
        <v>9.33</v>
      </c>
      <c r="I3180" s="13">
        <v>7.17</v>
      </c>
      <c r="J3180" s="2">
        <f t="shared" si="47"/>
        <v>16.5</v>
      </c>
    </row>
    <row r="3181" ht="15.75" customHeight="1">
      <c r="A3181" s="2">
        <f t="shared" si="46"/>
        <v>3180</v>
      </c>
      <c r="B3181" s="13">
        <v>2014.0</v>
      </c>
      <c r="C3181" s="13">
        <v>8.0</v>
      </c>
      <c r="D3181" s="13">
        <v>8.0</v>
      </c>
      <c r="E3181" s="13">
        <v>1.0</v>
      </c>
      <c r="F3181" s="13" t="s">
        <v>16</v>
      </c>
      <c r="G3181" s="2" t="s">
        <v>26</v>
      </c>
      <c r="H3181" s="13">
        <v>8.6</v>
      </c>
      <c r="I3181" s="13">
        <v>7.27</v>
      </c>
      <c r="J3181" s="2">
        <f t="shared" si="47"/>
        <v>15.87</v>
      </c>
    </row>
    <row r="3182" ht="15.75" customHeight="1">
      <c r="A3182" s="2">
        <f t="shared" si="46"/>
        <v>3181</v>
      </c>
      <c r="B3182" s="13">
        <v>2014.0</v>
      </c>
      <c r="C3182" s="13">
        <v>9.0</v>
      </c>
      <c r="D3182" s="13">
        <v>1.0</v>
      </c>
      <c r="E3182" s="13">
        <v>1.0</v>
      </c>
      <c r="F3182" s="13" t="s">
        <v>16</v>
      </c>
      <c r="G3182" s="2" t="s">
        <v>62</v>
      </c>
      <c r="H3182" s="13">
        <v>8.13</v>
      </c>
      <c r="I3182" s="13">
        <v>7.03</v>
      </c>
      <c r="J3182" s="2">
        <f t="shared" si="47"/>
        <v>15.16</v>
      </c>
    </row>
    <row r="3183" ht="15.75" customHeight="1">
      <c r="A3183" s="2">
        <f t="shared" si="46"/>
        <v>3182</v>
      </c>
      <c r="B3183" s="13">
        <v>2014.0</v>
      </c>
      <c r="C3183" s="13">
        <v>9.0</v>
      </c>
      <c r="D3183" s="13">
        <v>1.0</v>
      </c>
      <c r="E3183" s="13">
        <v>1.0</v>
      </c>
      <c r="F3183" s="13" t="s">
        <v>16</v>
      </c>
      <c r="G3183" s="2" t="s">
        <v>123</v>
      </c>
      <c r="H3183" s="13">
        <v>7.27</v>
      </c>
      <c r="I3183" s="13">
        <v>6.83</v>
      </c>
      <c r="J3183" s="2">
        <f t="shared" si="47"/>
        <v>14.1</v>
      </c>
    </row>
    <row r="3184" ht="15.75" customHeight="1">
      <c r="A3184" s="2">
        <f t="shared" si="46"/>
        <v>3183</v>
      </c>
      <c r="B3184" s="13">
        <v>2014.0</v>
      </c>
      <c r="C3184" s="13">
        <v>9.0</v>
      </c>
      <c r="D3184" s="13">
        <v>1.0</v>
      </c>
      <c r="E3184" s="13">
        <v>1.0</v>
      </c>
      <c r="F3184" s="13" t="s">
        <v>16</v>
      </c>
      <c r="G3184" s="2" t="s">
        <v>122</v>
      </c>
      <c r="H3184" s="13">
        <v>8.17</v>
      </c>
      <c r="I3184" s="13">
        <v>6.8</v>
      </c>
      <c r="J3184" s="2">
        <f t="shared" si="47"/>
        <v>14.97</v>
      </c>
    </row>
    <row r="3185" ht="15.75" customHeight="1">
      <c r="A3185" s="2">
        <f t="shared" si="46"/>
        <v>3184</v>
      </c>
      <c r="B3185" s="13">
        <v>2014.0</v>
      </c>
      <c r="C3185" s="13">
        <v>9.0</v>
      </c>
      <c r="D3185" s="13">
        <v>1.0</v>
      </c>
      <c r="E3185" s="13">
        <v>2.0</v>
      </c>
      <c r="F3185" s="13" t="s">
        <v>16</v>
      </c>
      <c r="G3185" s="2" t="s">
        <v>27</v>
      </c>
      <c r="H3185" s="13">
        <v>8.5</v>
      </c>
      <c r="I3185" s="13">
        <v>7.83</v>
      </c>
      <c r="J3185" s="2">
        <f t="shared" si="47"/>
        <v>16.33</v>
      </c>
    </row>
    <row r="3186" ht="15.75" customHeight="1">
      <c r="A3186" s="2">
        <f t="shared" si="46"/>
        <v>3185</v>
      </c>
      <c r="B3186" s="13">
        <v>2014.0</v>
      </c>
      <c r="C3186" s="13">
        <v>9.0</v>
      </c>
      <c r="D3186" s="13">
        <v>1.0</v>
      </c>
      <c r="E3186" s="13">
        <v>2.0</v>
      </c>
      <c r="F3186" s="13" t="s">
        <v>16</v>
      </c>
      <c r="G3186" s="2" t="s">
        <v>38</v>
      </c>
      <c r="H3186" s="13">
        <v>8.67</v>
      </c>
      <c r="I3186" s="13">
        <v>3.13</v>
      </c>
      <c r="J3186" s="2">
        <f t="shared" si="47"/>
        <v>11.8</v>
      </c>
    </row>
    <row r="3187" ht="15.75" customHeight="1">
      <c r="A3187" s="2">
        <f t="shared" si="46"/>
        <v>3186</v>
      </c>
      <c r="B3187" s="13">
        <v>2014.0</v>
      </c>
      <c r="C3187" s="13">
        <v>9.0</v>
      </c>
      <c r="D3187" s="13">
        <v>1.0</v>
      </c>
      <c r="E3187" s="13">
        <v>2.0</v>
      </c>
      <c r="F3187" s="13" t="s">
        <v>16</v>
      </c>
      <c r="G3187" s="2" t="s">
        <v>91</v>
      </c>
      <c r="H3187" s="13">
        <v>5.43</v>
      </c>
      <c r="I3187" s="13">
        <v>4.5</v>
      </c>
      <c r="J3187" s="2">
        <f t="shared" si="47"/>
        <v>9.93</v>
      </c>
    </row>
    <row r="3188" ht="15.75" customHeight="1">
      <c r="A3188" s="2">
        <f t="shared" si="46"/>
        <v>3187</v>
      </c>
      <c r="B3188" s="13">
        <v>2014.0</v>
      </c>
      <c r="C3188" s="13">
        <v>9.0</v>
      </c>
      <c r="D3188" s="13">
        <v>1.0</v>
      </c>
      <c r="E3188" s="13">
        <v>3.0</v>
      </c>
      <c r="F3188" s="13" t="s">
        <v>16</v>
      </c>
      <c r="G3188" s="2" t="s">
        <v>41</v>
      </c>
      <c r="H3188" s="13">
        <v>7.67</v>
      </c>
      <c r="I3188" s="13">
        <v>5.33</v>
      </c>
      <c r="J3188" s="2">
        <f t="shared" si="47"/>
        <v>13</v>
      </c>
    </row>
    <row r="3189" ht="15.75" customHeight="1">
      <c r="A3189" s="2">
        <f t="shared" si="46"/>
        <v>3188</v>
      </c>
      <c r="B3189" s="13">
        <v>2014.0</v>
      </c>
      <c r="C3189" s="13">
        <v>9.0</v>
      </c>
      <c r="D3189" s="13">
        <v>1.0</v>
      </c>
      <c r="E3189" s="13">
        <v>3.0</v>
      </c>
      <c r="F3189" s="13" t="s">
        <v>16</v>
      </c>
      <c r="G3189" s="2" t="s">
        <v>33</v>
      </c>
      <c r="H3189" s="13">
        <v>6.77</v>
      </c>
      <c r="I3189" s="13">
        <v>6.17</v>
      </c>
      <c r="J3189" s="2">
        <f t="shared" si="47"/>
        <v>12.94</v>
      </c>
    </row>
    <row r="3190" ht="15.75" customHeight="1">
      <c r="A3190" s="2">
        <f t="shared" si="46"/>
        <v>3189</v>
      </c>
      <c r="B3190" s="13">
        <v>2014.0</v>
      </c>
      <c r="C3190" s="13">
        <v>9.0</v>
      </c>
      <c r="D3190" s="13">
        <v>1.0</v>
      </c>
      <c r="E3190" s="13">
        <v>3.0</v>
      </c>
      <c r="F3190" s="13" t="s">
        <v>16</v>
      </c>
      <c r="G3190" s="2" t="s">
        <v>50</v>
      </c>
      <c r="H3190" s="13">
        <v>8.4</v>
      </c>
      <c r="I3190" s="13">
        <v>8.33</v>
      </c>
      <c r="J3190" s="2">
        <f t="shared" si="47"/>
        <v>16.73</v>
      </c>
    </row>
    <row r="3191" ht="15.75" customHeight="1">
      <c r="A3191" s="2">
        <f t="shared" si="46"/>
        <v>3190</v>
      </c>
      <c r="B3191" s="13">
        <v>2014.0</v>
      </c>
      <c r="C3191" s="13">
        <v>9.0</v>
      </c>
      <c r="D3191" s="13">
        <v>1.0</v>
      </c>
      <c r="E3191" s="13">
        <v>4.0</v>
      </c>
      <c r="F3191" s="13" t="s">
        <v>16</v>
      </c>
      <c r="G3191" s="2" t="s">
        <v>39</v>
      </c>
      <c r="H3191" s="13">
        <v>8.83</v>
      </c>
      <c r="I3191" s="13">
        <v>6.67</v>
      </c>
      <c r="J3191" s="2">
        <f t="shared" si="47"/>
        <v>15.5</v>
      </c>
    </row>
    <row r="3192" ht="15.75" customHeight="1">
      <c r="A3192" s="2">
        <f t="shared" si="46"/>
        <v>3191</v>
      </c>
      <c r="B3192" s="13">
        <v>2014.0</v>
      </c>
      <c r="C3192" s="13">
        <v>9.0</v>
      </c>
      <c r="D3192" s="13">
        <v>1.0</v>
      </c>
      <c r="E3192" s="13">
        <v>4.0</v>
      </c>
      <c r="F3192" s="13" t="s">
        <v>16</v>
      </c>
      <c r="G3192" s="2" t="s">
        <v>60</v>
      </c>
      <c r="H3192" s="13">
        <v>5.17</v>
      </c>
      <c r="I3192" s="13">
        <v>0.0</v>
      </c>
      <c r="J3192" s="2">
        <f t="shared" si="47"/>
        <v>5.17</v>
      </c>
    </row>
    <row r="3193" ht="15.75" customHeight="1">
      <c r="A3193" s="2">
        <f t="shared" si="46"/>
        <v>3192</v>
      </c>
      <c r="B3193" s="13">
        <v>2014.0</v>
      </c>
      <c r="C3193" s="13">
        <v>9.0</v>
      </c>
      <c r="D3193" s="13">
        <v>1.0</v>
      </c>
      <c r="E3193" s="13">
        <v>4.0</v>
      </c>
      <c r="F3193" s="13" t="s">
        <v>16</v>
      </c>
      <c r="G3193" s="2" t="s">
        <v>131</v>
      </c>
      <c r="H3193" s="13">
        <v>6.83</v>
      </c>
      <c r="I3193" s="13">
        <v>4.0</v>
      </c>
      <c r="J3193" s="2">
        <f t="shared" si="47"/>
        <v>10.83</v>
      </c>
    </row>
    <row r="3194" ht="15.75" customHeight="1">
      <c r="A3194" s="2">
        <f t="shared" si="46"/>
        <v>3193</v>
      </c>
      <c r="B3194" s="13">
        <v>2014.0</v>
      </c>
      <c r="C3194" s="13">
        <v>9.0</v>
      </c>
      <c r="D3194" s="13">
        <v>1.0</v>
      </c>
      <c r="E3194" s="13">
        <v>5.0</v>
      </c>
      <c r="F3194" s="13" t="s">
        <v>16</v>
      </c>
      <c r="G3194" s="2" t="s">
        <v>37</v>
      </c>
      <c r="H3194" s="13">
        <v>9.0</v>
      </c>
      <c r="I3194" s="13">
        <v>5.5</v>
      </c>
      <c r="J3194" s="2">
        <f t="shared" si="47"/>
        <v>14.5</v>
      </c>
    </row>
    <row r="3195" ht="15.75" customHeight="1">
      <c r="A3195" s="2">
        <f t="shared" si="46"/>
        <v>3194</v>
      </c>
      <c r="B3195" s="13">
        <v>2014.0</v>
      </c>
      <c r="C3195" s="13">
        <v>9.0</v>
      </c>
      <c r="D3195" s="13">
        <v>1.0</v>
      </c>
      <c r="E3195" s="13">
        <v>5.0</v>
      </c>
      <c r="F3195" s="13" t="s">
        <v>16</v>
      </c>
      <c r="G3195" s="2" t="s">
        <v>129</v>
      </c>
      <c r="H3195" s="13">
        <v>8.0</v>
      </c>
      <c r="I3195" s="13">
        <v>6.67</v>
      </c>
      <c r="J3195" s="2">
        <f t="shared" si="47"/>
        <v>14.67</v>
      </c>
    </row>
    <row r="3196" ht="15.75" customHeight="1">
      <c r="A3196" s="2">
        <f t="shared" si="46"/>
        <v>3195</v>
      </c>
      <c r="B3196" s="13">
        <v>2014.0</v>
      </c>
      <c r="C3196" s="13">
        <v>9.0</v>
      </c>
      <c r="D3196" s="13">
        <v>1.0</v>
      </c>
      <c r="E3196" s="13">
        <v>5.0</v>
      </c>
      <c r="F3196" s="13" t="s">
        <v>16</v>
      </c>
      <c r="G3196" s="2" t="s">
        <v>44</v>
      </c>
      <c r="H3196" s="13">
        <v>7.0</v>
      </c>
      <c r="I3196" s="13">
        <v>4.5</v>
      </c>
      <c r="J3196" s="2">
        <f t="shared" si="47"/>
        <v>11.5</v>
      </c>
    </row>
    <row r="3197" ht="15.75" customHeight="1">
      <c r="A3197" s="2">
        <f t="shared" si="46"/>
        <v>3196</v>
      </c>
      <c r="B3197" s="13">
        <v>2014.0</v>
      </c>
      <c r="C3197" s="13">
        <v>9.0</v>
      </c>
      <c r="D3197" s="13">
        <v>1.0</v>
      </c>
      <c r="E3197" s="13">
        <v>6.0</v>
      </c>
      <c r="F3197" s="13" t="s">
        <v>16</v>
      </c>
      <c r="G3197" s="2" t="s">
        <v>30</v>
      </c>
      <c r="H3197" s="13">
        <v>7.77</v>
      </c>
      <c r="I3197" s="13">
        <v>7.4</v>
      </c>
      <c r="J3197" s="2">
        <f t="shared" si="47"/>
        <v>15.17</v>
      </c>
    </row>
    <row r="3198" ht="15.75" customHeight="1">
      <c r="A3198" s="2">
        <f t="shared" si="46"/>
        <v>3197</v>
      </c>
      <c r="B3198" s="13">
        <v>2014.0</v>
      </c>
      <c r="C3198" s="13">
        <v>9.0</v>
      </c>
      <c r="D3198" s="13">
        <v>1.0</v>
      </c>
      <c r="E3198" s="13">
        <v>6.0</v>
      </c>
      <c r="F3198" s="13" t="s">
        <v>16</v>
      </c>
      <c r="G3198" s="2" t="s">
        <v>120</v>
      </c>
      <c r="H3198" s="13">
        <v>7.0</v>
      </c>
      <c r="I3198" s="13">
        <v>6.43</v>
      </c>
      <c r="J3198" s="2">
        <f t="shared" si="47"/>
        <v>13.43</v>
      </c>
    </row>
    <row r="3199" ht="15.75" customHeight="1">
      <c r="A3199" s="2">
        <f t="shared" si="46"/>
        <v>3198</v>
      </c>
      <c r="B3199" s="13">
        <v>2014.0</v>
      </c>
      <c r="C3199" s="13">
        <v>9.0</v>
      </c>
      <c r="D3199" s="13">
        <v>1.0</v>
      </c>
      <c r="E3199" s="13">
        <v>6.0</v>
      </c>
      <c r="F3199" s="13" t="s">
        <v>16</v>
      </c>
      <c r="G3199" s="2" t="s">
        <v>100</v>
      </c>
      <c r="H3199" s="13">
        <v>7.93</v>
      </c>
      <c r="I3199" s="13">
        <v>6.63</v>
      </c>
      <c r="J3199" s="2">
        <f t="shared" si="47"/>
        <v>14.56</v>
      </c>
    </row>
    <row r="3200" ht="15.75" customHeight="1">
      <c r="A3200" s="2">
        <f t="shared" si="46"/>
        <v>3199</v>
      </c>
      <c r="B3200" s="13">
        <v>2014.0</v>
      </c>
      <c r="C3200" s="13">
        <v>9.0</v>
      </c>
      <c r="D3200" s="13">
        <v>1.0</v>
      </c>
      <c r="E3200" s="13">
        <v>7.0</v>
      </c>
      <c r="F3200" s="13" t="s">
        <v>16</v>
      </c>
      <c r="G3200" s="2" t="s">
        <v>42</v>
      </c>
      <c r="H3200" s="13">
        <v>9.03</v>
      </c>
      <c r="I3200" s="13">
        <v>6.87</v>
      </c>
      <c r="J3200" s="2">
        <f t="shared" si="47"/>
        <v>15.9</v>
      </c>
    </row>
    <row r="3201" ht="15.75" customHeight="1">
      <c r="A3201" s="2">
        <f t="shared" si="46"/>
        <v>3200</v>
      </c>
      <c r="B3201" s="13">
        <v>2014.0</v>
      </c>
      <c r="C3201" s="13">
        <v>9.0</v>
      </c>
      <c r="D3201" s="13">
        <v>1.0</v>
      </c>
      <c r="E3201" s="13">
        <v>7.0</v>
      </c>
      <c r="F3201" s="13" t="s">
        <v>16</v>
      </c>
      <c r="G3201" s="2" t="s">
        <v>125</v>
      </c>
      <c r="H3201" s="13">
        <v>7.33</v>
      </c>
      <c r="I3201" s="13">
        <v>6.43</v>
      </c>
      <c r="J3201" s="2">
        <f t="shared" si="47"/>
        <v>13.76</v>
      </c>
    </row>
    <row r="3202" ht="15.75" customHeight="1">
      <c r="A3202" s="2">
        <f t="shared" si="46"/>
        <v>3201</v>
      </c>
      <c r="B3202" s="13">
        <v>2014.0</v>
      </c>
      <c r="C3202" s="13">
        <v>9.0</v>
      </c>
      <c r="D3202" s="13">
        <v>1.0</v>
      </c>
      <c r="E3202" s="13">
        <v>7.0</v>
      </c>
      <c r="F3202" s="13" t="s">
        <v>16</v>
      </c>
      <c r="G3202" s="2" t="s">
        <v>107</v>
      </c>
      <c r="H3202" s="13">
        <v>4.43</v>
      </c>
      <c r="I3202" s="13">
        <v>4.0</v>
      </c>
      <c r="J3202" s="2">
        <f t="shared" si="47"/>
        <v>8.43</v>
      </c>
    </row>
    <row r="3203" ht="15.75" customHeight="1">
      <c r="A3203" s="2">
        <f t="shared" si="46"/>
        <v>3202</v>
      </c>
      <c r="B3203" s="13">
        <v>2014.0</v>
      </c>
      <c r="C3203" s="13">
        <v>9.0</v>
      </c>
      <c r="D3203" s="13">
        <v>1.0</v>
      </c>
      <c r="E3203" s="13">
        <v>8.0</v>
      </c>
      <c r="F3203" s="13" t="s">
        <v>16</v>
      </c>
      <c r="G3203" s="2" t="s">
        <v>26</v>
      </c>
      <c r="H3203" s="13">
        <v>8.83</v>
      </c>
      <c r="I3203" s="13">
        <v>3.9</v>
      </c>
      <c r="J3203" s="2">
        <f t="shared" si="47"/>
        <v>12.73</v>
      </c>
    </row>
    <row r="3204" ht="15.75" customHeight="1">
      <c r="A3204" s="2">
        <f t="shared" si="46"/>
        <v>3203</v>
      </c>
      <c r="B3204" s="13">
        <v>2014.0</v>
      </c>
      <c r="C3204" s="13">
        <v>9.0</v>
      </c>
      <c r="D3204" s="13">
        <v>1.0</v>
      </c>
      <c r="E3204" s="13">
        <v>8.0</v>
      </c>
      <c r="F3204" s="13" t="s">
        <v>16</v>
      </c>
      <c r="G3204" s="2" t="s">
        <v>31</v>
      </c>
      <c r="H3204" s="13">
        <v>8.5</v>
      </c>
      <c r="I3204" s="13">
        <v>8.27</v>
      </c>
      <c r="J3204" s="2">
        <f t="shared" si="47"/>
        <v>16.77</v>
      </c>
    </row>
    <row r="3205" ht="15.75" customHeight="1">
      <c r="A3205" s="2">
        <f t="shared" si="46"/>
        <v>3204</v>
      </c>
      <c r="B3205" s="13">
        <v>2014.0</v>
      </c>
      <c r="C3205" s="13">
        <v>9.0</v>
      </c>
      <c r="D3205" s="13">
        <v>1.0</v>
      </c>
      <c r="E3205" s="13">
        <v>8.0</v>
      </c>
      <c r="F3205" s="13" t="s">
        <v>16</v>
      </c>
      <c r="G3205" s="2" t="s">
        <v>35</v>
      </c>
      <c r="H3205" s="13">
        <v>7.93</v>
      </c>
      <c r="I3205" s="13">
        <v>6.07</v>
      </c>
      <c r="J3205" s="2">
        <f t="shared" si="47"/>
        <v>14</v>
      </c>
    </row>
    <row r="3206" ht="15.75" customHeight="1">
      <c r="A3206" s="2">
        <f t="shared" si="46"/>
        <v>3205</v>
      </c>
      <c r="B3206" s="13">
        <v>2014.0</v>
      </c>
      <c r="C3206" s="13">
        <v>9.0</v>
      </c>
      <c r="D3206" s="13">
        <v>1.0</v>
      </c>
      <c r="E3206" s="13">
        <v>9.0</v>
      </c>
      <c r="F3206" s="13" t="s">
        <v>16</v>
      </c>
      <c r="G3206" s="2" t="s">
        <v>32</v>
      </c>
      <c r="H3206" s="13">
        <v>7.7</v>
      </c>
      <c r="I3206" s="13">
        <v>6.33</v>
      </c>
      <c r="J3206" s="2">
        <f t="shared" si="47"/>
        <v>14.03</v>
      </c>
    </row>
    <row r="3207" ht="15.75" customHeight="1">
      <c r="A3207" s="2">
        <f t="shared" si="46"/>
        <v>3206</v>
      </c>
      <c r="B3207" s="13">
        <v>2014.0</v>
      </c>
      <c r="C3207" s="13">
        <v>9.0</v>
      </c>
      <c r="D3207" s="13">
        <v>1.0</v>
      </c>
      <c r="E3207" s="13">
        <v>9.0</v>
      </c>
      <c r="F3207" s="13" t="s">
        <v>16</v>
      </c>
      <c r="G3207" s="2" t="s">
        <v>55</v>
      </c>
      <c r="H3207" s="13">
        <v>7.83</v>
      </c>
      <c r="I3207" s="13">
        <v>7.33</v>
      </c>
      <c r="J3207" s="2">
        <f t="shared" si="47"/>
        <v>15.16</v>
      </c>
    </row>
    <row r="3208" ht="15.75" customHeight="1">
      <c r="A3208" s="2">
        <f t="shared" si="46"/>
        <v>3207</v>
      </c>
      <c r="B3208" s="13">
        <v>2014.0</v>
      </c>
      <c r="C3208" s="13">
        <v>9.0</v>
      </c>
      <c r="D3208" s="13">
        <v>1.0</v>
      </c>
      <c r="E3208" s="13">
        <v>9.0</v>
      </c>
      <c r="F3208" s="13" t="s">
        <v>16</v>
      </c>
      <c r="G3208" s="2" t="s">
        <v>126</v>
      </c>
      <c r="H3208" s="13">
        <v>6.67</v>
      </c>
      <c r="I3208" s="13">
        <v>4.23</v>
      </c>
      <c r="J3208" s="2">
        <f t="shared" si="47"/>
        <v>10.9</v>
      </c>
    </row>
    <row r="3209" ht="15.75" customHeight="1">
      <c r="A3209" s="2">
        <f t="shared" si="46"/>
        <v>3208</v>
      </c>
      <c r="B3209" s="13">
        <v>2014.0</v>
      </c>
      <c r="C3209" s="13">
        <v>9.0</v>
      </c>
      <c r="D3209" s="13">
        <v>1.0</v>
      </c>
      <c r="E3209" s="13">
        <v>10.0</v>
      </c>
      <c r="F3209" s="13" t="s">
        <v>16</v>
      </c>
      <c r="G3209" s="2" t="s">
        <v>56</v>
      </c>
      <c r="H3209" s="13">
        <v>7.13</v>
      </c>
      <c r="I3209" s="13">
        <v>4.93</v>
      </c>
      <c r="J3209" s="2">
        <f t="shared" si="47"/>
        <v>12.06</v>
      </c>
    </row>
    <row r="3210" ht="15.75" customHeight="1">
      <c r="A3210" s="2">
        <f t="shared" si="46"/>
        <v>3209</v>
      </c>
      <c r="B3210" s="13">
        <v>2014.0</v>
      </c>
      <c r="C3210" s="13">
        <v>9.0</v>
      </c>
      <c r="D3210" s="13">
        <v>1.0</v>
      </c>
      <c r="E3210" s="13">
        <v>10.0</v>
      </c>
      <c r="F3210" s="13" t="s">
        <v>16</v>
      </c>
      <c r="G3210" s="2" t="s">
        <v>47</v>
      </c>
      <c r="H3210" s="13">
        <v>7.33</v>
      </c>
      <c r="I3210" s="13">
        <v>7.27</v>
      </c>
      <c r="J3210" s="2">
        <f t="shared" si="47"/>
        <v>14.6</v>
      </c>
    </row>
    <row r="3211" ht="15.75" customHeight="1">
      <c r="A3211" s="2">
        <f t="shared" si="46"/>
        <v>3210</v>
      </c>
      <c r="B3211" s="13">
        <v>2014.0</v>
      </c>
      <c r="C3211" s="13">
        <v>9.0</v>
      </c>
      <c r="D3211" s="13">
        <v>1.0</v>
      </c>
      <c r="E3211" s="13">
        <v>10.0</v>
      </c>
      <c r="F3211" s="13" t="s">
        <v>16</v>
      </c>
      <c r="G3211" s="2" t="s">
        <v>76</v>
      </c>
      <c r="H3211" s="13">
        <v>8.17</v>
      </c>
      <c r="I3211" s="13">
        <v>5.67</v>
      </c>
      <c r="J3211" s="2">
        <f t="shared" si="47"/>
        <v>13.84</v>
      </c>
    </row>
    <row r="3212" ht="15.75" customHeight="1">
      <c r="A3212" s="2">
        <f t="shared" si="46"/>
        <v>3211</v>
      </c>
      <c r="B3212" s="13">
        <v>2014.0</v>
      </c>
      <c r="C3212" s="13">
        <v>9.0</v>
      </c>
      <c r="D3212" s="13">
        <v>1.0</v>
      </c>
      <c r="E3212" s="13">
        <v>11.0</v>
      </c>
      <c r="F3212" s="13" t="s">
        <v>16</v>
      </c>
      <c r="G3212" s="2" t="s">
        <v>28</v>
      </c>
      <c r="H3212" s="13">
        <v>7.33</v>
      </c>
      <c r="I3212" s="13">
        <v>5.1</v>
      </c>
      <c r="J3212" s="2">
        <f t="shared" si="47"/>
        <v>12.43</v>
      </c>
    </row>
    <row r="3213" ht="15.75" customHeight="1">
      <c r="A3213" s="2">
        <f t="shared" si="46"/>
        <v>3212</v>
      </c>
      <c r="B3213" s="13">
        <v>2014.0</v>
      </c>
      <c r="C3213" s="13">
        <v>9.0</v>
      </c>
      <c r="D3213" s="13">
        <v>1.0</v>
      </c>
      <c r="E3213" s="13">
        <v>11.0</v>
      </c>
      <c r="F3213" s="13" t="s">
        <v>16</v>
      </c>
      <c r="G3213" s="2" t="s">
        <v>59</v>
      </c>
      <c r="H3213" s="13">
        <v>6.83</v>
      </c>
      <c r="I3213" s="13">
        <v>5.17</v>
      </c>
      <c r="J3213" s="2">
        <f t="shared" si="47"/>
        <v>12</v>
      </c>
    </row>
    <row r="3214" ht="15.75" customHeight="1">
      <c r="A3214" s="2">
        <f t="shared" si="46"/>
        <v>3213</v>
      </c>
      <c r="B3214" s="13">
        <v>2014.0</v>
      </c>
      <c r="C3214" s="13">
        <v>9.0</v>
      </c>
      <c r="D3214" s="13">
        <v>1.0</v>
      </c>
      <c r="E3214" s="13">
        <v>11.0</v>
      </c>
      <c r="F3214" s="13" t="s">
        <v>16</v>
      </c>
      <c r="G3214" s="2" t="s">
        <v>124</v>
      </c>
      <c r="H3214" s="13">
        <v>7.77</v>
      </c>
      <c r="I3214" s="13">
        <v>3.37</v>
      </c>
      <c r="J3214" s="2">
        <f t="shared" si="47"/>
        <v>11.14</v>
      </c>
    </row>
    <row r="3215" ht="15.75" customHeight="1">
      <c r="A3215" s="2">
        <f t="shared" si="46"/>
        <v>3214</v>
      </c>
      <c r="B3215" s="13">
        <v>2014.0</v>
      </c>
      <c r="C3215" s="13">
        <v>9.0</v>
      </c>
      <c r="D3215" s="13">
        <v>1.0</v>
      </c>
      <c r="E3215" s="13">
        <v>12.0</v>
      </c>
      <c r="F3215" s="13" t="s">
        <v>16</v>
      </c>
      <c r="G3215" s="2" t="s">
        <v>57</v>
      </c>
      <c r="H3215" s="13">
        <v>7.0</v>
      </c>
      <c r="I3215" s="13">
        <v>3.43</v>
      </c>
      <c r="J3215" s="2">
        <f t="shared" si="47"/>
        <v>10.43</v>
      </c>
    </row>
    <row r="3216" ht="15.75" customHeight="1">
      <c r="A3216" s="2">
        <f t="shared" si="46"/>
        <v>3215</v>
      </c>
      <c r="B3216" s="13">
        <v>2014.0</v>
      </c>
      <c r="C3216" s="13">
        <v>9.0</v>
      </c>
      <c r="D3216" s="13">
        <v>1.0</v>
      </c>
      <c r="E3216" s="13">
        <v>12.0</v>
      </c>
      <c r="F3216" s="13" t="s">
        <v>16</v>
      </c>
      <c r="G3216" s="2" t="s">
        <v>45</v>
      </c>
      <c r="H3216" s="13">
        <v>7.9</v>
      </c>
      <c r="I3216" s="13">
        <v>7.33</v>
      </c>
      <c r="J3216" s="2">
        <f t="shared" si="47"/>
        <v>15.23</v>
      </c>
    </row>
    <row r="3217" ht="15.75" customHeight="1">
      <c r="A3217" s="2">
        <f t="shared" si="46"/>
        <v>3216</v>
      </c>
      <c r="B3217" s="13">
        <v>2014.0</v>
      </c>
      <c r="C3217" s="13">
        <v>9.0</v>
      </c>
      <c r="D3217" s="13">
        <v>1.0</v>
      </c>
      <c r="E3217" s="13">
        <v>12.0</v>
      </c>
      <c r="F3217" s="13" t="s">
        <v>16</v>
      </c>
      <c r="G3217" s="2" t="s">
        <v>29</v>
      </c>
      <c r="H3217" s="13">
        <v>6.0</v>
      </c>
      <c r="I3217" s="13">
        <v>6.0</v>
      </c>
      <c r="J3217" s="2">
        <f t="shared" si="47"/>
        <v>12</v>
      </c>
    </row>
    <row r="3218" ht="15.75" customHeight="1">
      <c r="A3218" s="2">
        <f t="shared" si="46"/>
        <v>3217</v>
      </c>
      <c r="B3218" s="13">
        <v>2014.0</v>
      </c>
      <c r="C3218" s="13">
        <v>9.0</v>
      </c>
      <c r="D3218" s="13">
        <v>2.0</v>
      </c>
      <c r="E3218" s="13">
        <v>1.0</v>
      </c>
      <c r="F3218" s="13" t="s">
        <v>16</v>
      </c>
      <c r="G3218" s="2" t="s">
        <v>37</v>
      </c>
      <c r="H3218" s="13">
        <v>8.27</v>
      </c>
      <c r="I3218" s="13">
        <v>8.0</v>
      </c>
      <c r="J3218" s="2">
        <f t="shared" si="47"/>
        <v>16.27</v>
      </c>
    </row>
    <row r="3219" ht="15.75" customHeight="1">
      <c r="A3219" s="2">
        <f t="shared" si="46"/>
        <v>3218</v>
      </c>
      <c r="B3219" s="13">
        <v>2014.0</v>
      </c>
      <c r="C3219" s="13">
        <v>9.0</v>
      </c>
      <c r="D3219" s="13">
        <v>2.0</v>
      </c>
      <c r="E3219" s="13">
        <v>1.0</v>
      </c>
      <c r="F3219" s="13" t="s">
        <v>16</v>
      </c>
      <c r="G3219" s="2" t="s">
        <v>100</v>
      </c>
      <c r="H3219" s="13">
        <v>6.67</v>
      </c>
      <c r="I3219" s="13">
        <v>5.17</v>
      </c>
      <c r="J3219" s="2">
        <f t="shared" si="47"/>
        <v>11.84</v>
      </c>
    </row>
    <row r="3220" ht="15.75" customHeight="1">
      <c r="A3220" s="2">
        <f t="shared" si="46"/>
        <v>3219</v>
      </c>
      <c r="B3220" s="13">
        <v>2014.0</v>
      </c>
      <c r="C3220" s="13">
        <v>9.0</v>
      </c>
      <c r="D3220" s="13">
        <v>2.0</v>
      </c>
      <c r="E3220" s="13">
        <v>2.0</v>
      </c>
      <c r="F3220" s="13" t="s">
        <v>16</v>
      </c>
      <c r="G3220" s="2" t="s">
        <v>41</v>
      </c>
      <c r="H3220" s="13">
        <v>9.2</v>
      </c>
      <c r="I3220" s="13">
        <v>7.5</v>
      </c>
      <c r="J3220" s="2">
        <f t="shared" si="47"/>
        <v>16.7</v>
      </c>
    </row>
    <row r="3221" ht="15.75" customHeight="1">
      <c r="A3221" s="2">
        <f t="shared" si="46"/>
        <v>3220</v>
      </c>
      <c r="B3221" s="13">
        <v>2014.0</v>
      </c>
      <c r="C3221" s="13">
        <v>9.0</v>
      </c>
      <c r="D3221" s="13">
        <v>2.0</v>
      </c>
      <c r="E3221" s="13">
        <v>2.0</v>
      </c>
      <c r="F3221" s="13" t="s">
        <v>16</v>
      </c>
      <c r="G3221" s="2" t="s">
        <v>44</v>
      </c>
      <c r="H3221" s="13">
        <v>5.93</v>
      </c>
      <c r="I3221" s="13">
        <v>3.5</v>
      </c>
      <c r="J3221" s="2">
        <f t="shared" si="47"/>
        <v>9.43</v>
      </c>
    </row>
    <row r="3222" ht="15.75" customHeight="1">
      <c r="A3222" s="2">
        <f t="shared" si="46"/>
        <v>3221</v>
      </c>
      <c r="B3222" s="13">
        <v>2014.0</v>
      </c>
      <c r="C3222" s="13">
        <v>9.0</v>
      </c>
      <c r="D3222" s="13">
        <v>2.0</v>
      </c>
      <c r="E3222" s="13">
        <v>3.0</v>
      </c>
      <c r="F3222" s="13" t="s">
        <v>16</v>
      </c>
      <c r="G3222" s="2" t="s">
        <v>26</v>
      </c>
      <c r="H3222" s="13">
        <v>8.33</v>
      </c>
      <c r="I3222" s="13">
        <v>7.5</v>
      </c>
      <c r="J3222" s="2">
        <f t="shared" si="47"/>
        <v>15.83</v>
      </c>
    </row>
    <row r="3223" ht="15.75" customHeight="1">
      <c r="A3223" s="2">
        <f t="shared" si="46"/>
        <v>3222</v>
      </c>
      <c r="B3223" s="13">
        <v>2014.0</v>
      </c>
      <c r="C3223" s="13">
        <v>9.0</v>
      </c>
      <c r="D3223" s="13">
        <v>2.0</v>
      </c>
      <c r="E3223" s="13">
        <v>3.0</v>
      </c>
      <c r="F3223" s="13" t="s">
        <v>16</v>
      </c>
      <c r="G3223" s="2" t="s">
        <v>131</v>
      </c>
      <c r="H3223" s="13">
        <v>7.97</v>
      </c>
      <c r="I3223" s="13">
        <v>6.0</v>
      </c>
      <c r="J3223" s="2">
        <f t="shared" si="47"/>
        <v>13.97</v>
      </c>
    </row>
    <row r="3224" ht="15.75" customHeight="1">
      <c r="A3224" s="2">
        <f t="shared" si="46"/>
        <v>3223</v>
      </c>
      <c r="B3224" s="13">
        <v>2014.0</v>
      </c>
      <c r="C3224" s="13">
        <v>9.0</v>
      </c>
      <c r="D3224" s="13">
        <v>2.0</v>
      </c>
      <c r="E3224" s="13">
        <v>4.0</v>
      </c>
      <c r="F3224" s="13" t="s">
        <v>16</v>
      </c>
      <c r="G3224" s="2" t="s">
        <v>32</v>
      </c>
      <c r="H3224" s="13">
        <v>7.33</v>
      </c>
      <c r="I3224" s="13">
        <v>6.77</v>
      </c>
      <c r="J3224" s="2">
        <f t="shared" si="47"/>
        <v>14.1</v>
      </c>
    </row>
    <row r="3225" ht="15.75" customHeight="1">
      <c r="A3225" s="2">
        <f t="shared" si="46"/>
        <v>3224</v>
      </c>
      <c r="B3225" s="13">
        <v>2014.0</v>
      </c>
      <c r="C3225" s="13">
        <v>9.0</v>
      </c>
      <c r="D3225" s="13">
        <v>2.0</v>
      </c>
      <c r="E3225" s="13">
        <v>4.0</v>
      </c>
      <c r="F3225" s="13" t="s">
        <v>16</v>
      </c>
      <c r="G3225" s="2" t="s">
        <v>91</v>
      </c>
      <c r="H3225" s="13">
        <v>5.67</v>
      </c>
      <c r="I3225" s="13">
        <v>4.3</v>
      </c>
      <c r="J3225" s="2">
        <f t="shared" si="47"/>
        <v>9.97</v>
      </c>
    </row>
    <row r="3226" ht="15.75" customHeight="1">
      <c r="A3226" s="2">
        <f t="shared" si="46"/>
        <v>3225</v>
      </c>
      <c r="B3226" s="13">
        <v>2014.0</v>
      </c>
      <c r="C3226" s="13">
        <v>9.0</v>
      </c>
      <c r="D3226" s="13">
        <v>2.0</v>
      </c>
      <c r="E3226" s="13">
        <v>5.0</v>
      </c>
      <c r="F3226" s="13" t="s">
        <v>16</v>
      </c>
      <c r="G3226" s="2" t="s">
        <v>56</v>
      </c>
      <c r="H3226" s="13">
        <v>6.33</v>
      </c>
      <c r="I3226" s="13">
        <v>5.67</v>
      </c>
      <c r="J3226" s="2">
        <f t="shared" si="47"/>
        <v>12</v>
      </c>
    </row>
    <row r="3227" ht="15.75" customHeight="1">
      <c r="A3227" s="2">
        <f t="shared" si="46"/>
        <v>3226</v>
      </c>
      <c r="B3227" s="13">
        <v>2014.0</v>
      </c>
      <c r="C3227" s="13">
        <v>9.0</v>
      </c>
      <c r="D3227" s="13">
        <v>2.0</v>
      </c>
      <c r="E3227" s="13">
        <v>5.0</v>
      </c>
      <c r="F3227" s="13" t="s">
        <v>16</v>
      </c>
      <c r="G3227" s="2" t="s">
        <v>122</v>
      </c>
      <c r="H3227" s="13">
        <v>8.57</v>
      </c>
      <c r="I3227" s="13">
        <v>7.17</v>
      </c>
      <c r="J3227" s="2">
        <f t="shared" si="47"/>
        <v>15.74</v>
      </c>
    </row>
    <row r="3228" ht="15.75" customHeight="1">
      <c r="A3228" s="2">
        <f t="shared" si="46"/>
        <v>3227</v>
      </c>
      <c r="B3228" s="13">
        <v>2014.0</v>
      </c>
      <c r="C3228" s="13">
        <v>9.0</v>
      </c>
      <c r="D3228" s="13">
        <v>2.0</v>
      </c>
      <c r="E3228" s="13">
        <v>6.0</v>
      </c>
      <c r="F3228" s="13" t="s">
        <v>16</v>
      </c>
      <c r="G3228" s="2" t="s">
        <v>57</v>
      </c>
      <c r="H3228" s="13">
        <v>7.9</v>
      </c>
      <c r="I3228" s="13">
        <v>7.17</v>
      </c>
      <c r="J3228" s="2">
        <f t="shared" si="47"/>
        <v>15.07</v>
      </c>
    </row>
    <row r="3229" ht="15.75" customHeight="1">
      <c r="A3229" s="2">
        <f t="shared" si="46"/>
        <v>3228</v>
      </c>
      <c r="B3229" s="13">
        <v>2014.0</v>
      </c>
      <c r="C3229" s="13">
        <v>9.0</v>
      </c>
      <c r="D3229" s="13">
        <v>2.0</v>
      </c>
      <c r="E3229" s="13">
        <v>6.0</v>
      </c>
      <c r="F3229" s="13" t="s">
        <v>16</v>
      </c>
      <c r="G3229" s="2" t="s">
        <v>107</v>
      </c>
      <c r="H3229" s="13">
        <v>4.67</v>
      </c>
      <c r="I3229" s="13">
        <v>4.53</v>
      </c>
      <c r="J3229" s="2">
        <f t="shared" si="47"/>
        <v>9.2</v>
      </c>
    </row>
    <row r="3230" ht="15.75" customHeight="1">
      <c r="A3230" s="2">
        <f t="shared" si="46"/>
        <v>3229</v>
      </c>
      <c r="B3230" s="13">
        <v>2014.0</v>
      </c>
      <c r="C3230" s="13">
        <v>9.0</v>
      </c>
      <c r="D3230" s="13">
        <v>2.0</v>
      </c>
      <c r="E3230" s="13">
        <v>7.0</v>
      </c>
      <c r="F3230" s="13" t="s">
        <v>16</v>
      </c>
      <c r="G3230" s="2" t="s">
        <v>59</v>
      </c>
      <c r="H3230" s="13">
        <v>8.13</v>
      </c>
      <c r="I3230" s="13">
        <v>7.77</v>
      </c>
      <c r="J3230" s="2">
        <f t="shared" si="47"/>
        <v>15.9</v>
      </c>
    </row>
    <row r="3231" ht="15.75" customHeight="1">
      <c r="A3231" s="2">
        <f t="shared" si="46"/>
        <v>3230</v>
      </c>
      <c r="B3231" s="13">
        <v>2014.0</v>
      </c>
      <c r="C3231" s="13">
        <v>9.0</v>
      </c>
      <c r="D3231" s="13">
        <v>2.0</v>
      </c>
      <c r="E3231" s="13">
        <v>7.0</v>
      </c>
      <c r="F3231" s="13" t="s">
        <v>16</v>
      </c>
      <c r="G3231" s="2" t="s">
        <v>35</v>
      </c>
      <c r="H3231" s="13">
        <v>8.2</v>
      </c>
      <c r="I3231" s="13">
        <v>7.93</v>
      </c>
      <c r="J3231" s="2">
        <f t="shared" si="47"/>
        <v>16.13</v>
      </c>
    </row>
    <row r="3232" ht="15.75" customHeight="1">
      <c r="A3232" s="2">
        <f t="shared" si="46"/>
        <v>3231</v>
      </c>
      <c r="B3232" s="13">
        <v>2014.0</v>
      </c>
      <c r="C3232" s="13">
        <v>9.0</v>
      </c>
      <c r="D3232" s="13">
        <v>2.0</v>
      </c>
      <c r="E3232" s="13">
        <v>8.0</v>
      </c>
      <c r="F3232" s="13" t="s">
        <v>16</v>
      </c>
      <c r="G3232" s="2" t="s">
        <v>125</v>
      </c>
      <c r="H3232" s="13">
        <v>5.77</v>
      </c>
      <c r="I3232" s="13">
        <v>5.0</v>
      </c>
      <c r="J3232" s="2">
        <f t="shared" si="47"/>
        <v>10.77</v>
      </c>
    </row>
    <row r="3233" ht="15.75" customHeight="1">
      <c r="A3233" s="2">
        <f t="shared" si="46"/>
        <v>3232</v>
      </c>
      <c r="B3233" s="13">
        <v>2014.0</v>
      </c>
      <c r="C3233" s="13">
        <v>9.0</v>
      </c>
      <c r="D3233" s="13">
        <v>2.0</v>
      </c>
      <c r="E3233" s="13">
        <v>8.0</v>
      </c>
      <c r="F3233" s="13" t="s">
        <v>16</v>
      </c>
      <c r="G3233" s="2" t="s">
        <v>126</v>
      </c>
      <c r="H3233" s="13">
        <v>7.93</v>
      </c>
      <c r="I3233" s="13">
        <v>6.0</v>
      </c>
      <c r="J3233" s="2">
        <f t="shared" si="47"/>
        <v>13.93</v>
      </c>
    </row>
    <row r="3234" ht="15.75" customHeight="1">
      <c r="A3234" s="2">
        <f t="shared" si="46"/>
        <v>3233</v>
      </c>
      <c r="B3234" s="13">
        <v>2014.0</v>
      </c>
      <c r="C3234" s="13">
        <v>9.0</v>
      </c>
      <c r="D3234" s="13">
        <v>2.0</v>
      </c>
      <c r="E3234" s="13">
        <v>9.0</v>
      </c>
      <c r="F3234" s="13" t="s">
        <v>16</v>
      </c>
      <c r="G3234" s="2" t="s">
        <v>123</v>
      </c>
      <c r="H3234" s="13">
        <v>7.83</v>
      </c>
      <c r="I3234" s="13">
        <v>6.2</v>
      </c>
      <c r="J3234" s="2">
        <f t="shared" si="47"/>
        <v>14.03</v>
      </c>
    </row>
    <row r="3235" ht="15.75" customHeight="1">
      <c r="A3235" s="2">
        <f t="shared" si="46"/>
        <v>3234</v>
      </c>
      <c r="B3235" s="13">
        <v>2014.0</v>
      </c>
      <c r="C3235" s="13">
        <v>9.0</v>
      </c>
      <c r="D3235" s="13">
        <v>2.0</v>
      </c>
      <c r="E3235" s="13">
        <v>9.0</v>
      </c>
      <c r="F3235" s="13" t="s">
        <v>16</v>
      </c>
      <c r="G3235" s="2" t="s">
        <v>76</v>
      </c>
      <c r="H3235" s="13">
        <v>7.0</v>
      </c>
      <c r="I3235" s="13">
        <v>6.6</v>
      </c>
      <c r="J3235" s="2">
        <f t="shared" si="47"/>
        <v>13.6</v>
      </c>
    </row>
    <row r="3236" ht="15.75" customHeight="1">
      <c r="A3236" s="2">
        <f t="shared" si="46"/>
        <v>3235</v>
      </c>
      <c r="B3236" s="13">
        <v>2014.0</v>
      </c>
      <c r="C3236" s="13">
        <v>9.0</v>
      </c>
      <c r="D3236" s="13">
        <v>2.0</v>
      </c>
      <c r="E3236" s="13">
        <v>10.0</v>
      </c>
      <c r="F3236" s="13" t="s">
        <v>16</v>
      </c>
      <c r="G3236" s="2" t="s">
        <v>38</v>
      </c>
      <c r="H3236" s="13">
        <v>7.0</v>
      </c>
      <c r="I3236" s="13">
        <v>5.6</v>
      </c>
      <c r="J3236" s="2">
        <f t="shared" si="47"/>
        <v>12.6</v>
      </c>
    </row>
    <row r="3237" ht="15.75" customHeight="1">
      <c r="A3237" s="2">
        <f t="shared" si="46"/>
        <v>3236</v>
      </c>
      <c r="B3237" s="13">
        <v>2014.0</v>
      </c>
      <c r="C3237" s="13">
        <v>9.0</v>
      </c>
      <c r="D3237" s="13">
        <v>2.0</v>
      </c>
      <c r="E3237" s="13">
        <v>10.0</v>
      </c>
      <c r="F3237" s="13" t="s">
        <v>16</v>
      </c>
      <c r="G3237" s="2" t="s">
        <v>124</v>
      </c>
      <c r="H3237" s="13">
        <v>5.83</v>
      </c>
      <c r="I3237" s="13">
        <v>4.67</v>
      </c>
      <c r="J3237" s="2">
        <f t="shared" si="47"/>
        <v>10.5</v>
      </c>
    </row>
    <row r="3238" ht="15.75" customHeight="1">
      <c r="A3238" s="2">
        <f t="shared" si="46"/>
        <v>3237</v>
      </c>
      <c r="B3238" s="13">
        <v>2014.0</v>
      </c>
      <c r="C3238" s="13">
        <v>9.0</v>
      </c>
      <c r="D3238" s="13">
        <v>2.0</v>
      </c>
      <c r="E3238" s="13">
        <v>11.0</v>
      </c>
      <c r="F3238" s="13" t="s">
        <v>16</v>
      </c>
      <c r="G3238" s="2" t="s">
        <v>33</v>
      </c>
      <c r="H3238" s="13">
        <v>8.5</v>
      </c>
      <c r="I3238" s="13">
        <v>7.5</v>
      </c>
      <c r="J3238" s="2">
        <f t="shared" si="47"/>
        <v>16</v>
      </c>
    </row>
    <row r="3239" ht="15.75" customHeight="1">
      <c r="A3239" s="2">
        <f t="shared" si="46"/>
        <v>3238</v>
      </c>
      <c r="B3239" s="13">
        <v>2014.0</v>
      </c>
      <c r="C3239" s="13">
        <v>9.0</v>
      </c>
      <c r="D3239" s="13">
        <v>2.0</v>
      </c>
      <c r="E3239" s="13">
        <v>11.0</v>
      </c>
      <c r="F3239" s="13" t="s">
        <v>16</v>
      </c>
      <c r="G3239" s="2" t="s">
        <v>29</v>
      </c>
      <c r="H3239" s="13">
        <v>8.1</v>
      </c>
      <c r="I3239" s="13">
        <v>7.67</v>
      </c>
      <c r="J3239" s="2">
        <f t="shared" si="47"/>
        <v>15.77</v>
      </c>
    </row>
    <row r="3240" ht="15.75" customHeight="1">
      <c r="A3240" s="2">
        <f t="shared" si="46"/>
        <v>3239</v>
      </c>
      <c r="B3240" s="13">
        <v>2014.0</v>
      </c>
      <c r="C3240" s="13">
        <v>9.0</v>
      </c>
      <c r="D3240" s="13">
        <v>2.0</v>
      </c>
      <c r="E3240" s="13">
        <v>12.0</v>
      </c>
      <c r="F3240" s="13" t="s">
        <v>16</v>
      </c>
      <c r="G3240" s="2" t="s">
        <v>60</v>
      </c>
      <c r="H3240" s="13">
        <v>6.5</v>
      </c>
      <c r="I3240" s="13">
        <v>6.5</v>
      </c>
      <c r="J3240" s="2">
        <f t="shared" si="47"/>
        <v>13</v>
      </c>
    </row>
    <row r="3241" ht="15.75" customHeight="1">
      <c r="A3241" s="2">
        <f t="shared" si="46"/>
        <v>3240</v>
      </c>
      <c r="B3241" s="13">
        <v>2014.0</v>
      </c>
      <c r="C3241" s="13">
        <v>9.0</v>
      </c>
      <c r="D3241" s="13">
        <v>2.0</v>
      </c>
      <c r="E3241" s="13">
        <v>12.0</v>
      </c>
      <c r="F3241" s="13" t="s">
        <v>16</v>
      </c>
      <c r="G3241" s="2" t="s">
        <v>120</v>
      </c>
      <c r="H3241" s="13">
        <v>5.6</v>
      </c>
      <c r="I3241" s="13">
        <v>5.5</v>
      </c>
      <c r="J3241" s="2">
        <f t="shared" si="47"/>
        <v>11.1</v>
      </c>
    </row>
    <row r="3242" ht="15.75" customHeight="1">
      <c r="A3242" s="2">
        <f t="shared" si="46"/>
        <v>3241</v>
      </c>
      <c r="B3242" s="13">
        <v>2014.0</v>
      </c>
      <c r="C3242" s="13">
        <v>9.0</v>
      </c>
      <c r="D3242" s="13">
        <v>3.0</v>
      </c>
      <c r="E3242" s="13">
        <v>1.0</v>
      </c>
      <c r="F3242" s="13" t="s">
        <v>16</v>
      </c>
      <c r="G3242" s="2" t="s">
        <v>41</v>
      </c>
      <c r="H3242" s="13">
        <v>9.27</v>
      </c>
      <c r="I3242" s="13">
        <v>8.0</v>
      </c>
      <c r="J3242" s="2">
        <f t="shared" si="47"/>
        <v>17.27</v>
      </c>
    </row>
    <row r="3243" ht="15.75" customHeight="1">
      <c r="A3243" s="2">
        <f t="shared" si="46"/>
        <v>3242</v>
      </c>
      <c r="B3243" s="13">
        <v>2014.0</v>
      </c>
      <c r="C3243" s="13">
        <v>9.0</v>
      </c>
      <c r="D3243" s="13">
        <v>3.0</v>
      </c>
      <c r="E3243" s="13">
        <v>1.0</v>
      </c>
      <c r="F3243" s="13" t="s">
        <v>16</v>
      </c>
      <c r="G3243" s="2" t="s">
        <v>126</v>
      </c>
      <c r="H3243" s="13">
        <v>8.6</v>
      </c>
      <c r="I3243" s="13">
        <v>7.93</v>
      </c>
      <c r="J3243" s="2">
        <f t="shared" si="47"/>
        <v>16.53</v>
      </c>
    </row>
    <row r="3244" ht="15.75" customHeight="1">
      <c r="A3244" s="2">
        <f t="shared" si="46"/>
        <v>3243</v>
      </c>
      <c r="B3244" s="13">
        <v>2014.0</v>
      </c>
      <c r="C3244" s="13">
        <v>9.0</v>
      </c>
      <c r="D3244" s="13">
        <v>3.0</v>
      </c>
      <c r="E3244" s="13">
        <v>2.0</v>
      </c>
      <c r="F3244" s="13" t="s">
        <v>16</v>
      </c>
      <c r="G3244" s="2" t="s">
        <v>32</v>
      </c>
      <c r="H3244" s="13">
        <v>8.27</v>
      </c>
      <c r="I3244" s="13">
        <v>7.4</v>
      </c>
      <c r="J3244" s="2">
        <f t="shared" si="47"/>
        <v>15.67</v>
      </c>
    </row>
    <row r="3245" ht="15.75" customHeight="1">
      <c r="A3245" s="2">
        <f t="shared" si="46"/>
        <v>3244</v>
      </c>
      <c r="B3245" s="13">
        <v>2014.0</v>
      </c>
      <c r="C3245" s="13">
        <v>9.0</v>
      </c>
      <c r="D3245" s="13">
        <v>3.0</v>
      </c>
      <c r="E3245" s="13">
        <v>2.0</v>
      </c>
      <c r="F3245" s="13" t="s">
        <v>16</v>
      </c>
      <c r="G3245" s="2" t="s">
        <v>123</v>
      </c>
      <c r="H3245" s="13">
        <v>6.83</v>
      </c>
      <c r="I3245" s="13">
        <v>5.4</v>
      </c>
      <c r="J3245" s="2">
        <f t="shared" si="47"/>
        <v>12.23</v>
      </c>
    </row>
    <row r="3246" ht="15.75" customHeight="1">
      <c r="A3246" s="2">
        <f t="shared" si="46"/>
        <v>3245</v>
      </c>
      <c r="B3246" s="13">
        <v>2014.0</v>
      </c>
      <c r="C3246" s="13">
        <v>9.0</v>
      </c>
      <c r="D3246" s="13">
        <v>3.0</v>
      </c>
      <c r="E3246" s="13">
        <v>3.0</v>
      </c>
      <c r="F3246" s="13" t="s">
        <v>16</v>
      </c>
      <c r="G3246" s="2" t="s">
        <v>27</v>
      </c>
      <c r="H3246" s="13">
        <v>3.17</v>
      </c>
      <c r="I3246" s="13">
        <v>2.43</v>
      </c>
      <c r="J3246" s="2">
        <f t="shared" si="47"/>
        <v>5.6</v>
      </c>
    </row>
    <row r="3247" ht="15.75" customHeight="1">
      <c r="A3247" s="2">
        <f t="shared" si="46"/>
        <v>3246</v>
      </c>
      <c r="B3247" s="13">
        <v>2014.0</v>
      </c>
      <c r="C3247" s="13">
        <v>9.0</v>
      </c>
      <c r="D3247" s="13">
        <v>3.0</v>
      </c>
      <c r="E3247" s="13">
        <v>3.0</v>
      </c>
      <c r="F3247" s="13" t="s">
        <v>16</v>
      </c>
      <c r="G3247" s="2" t="s">
        <v>129</v>
      </c>
      <c r="H3247" s="13">
        <v>5.67</v>
      </c>
      <c r="I3247" s="13">
        <v>4.33</v>
      </c>
      <c r="J3247" s="2">
        <f t="shared" si="47"/>
        <v>10</v>
      </c>
    </row>
    <row r="3248" ht="15.75" customHeight="1">
      <c r="A3248" s="2">
        <f t="shared" si="46"/>
        <v>3247</v>
      </c>
      <c r="B3248" s="13">
        <v>2014.0</v>
      </c>
      <c r="C3248" s="13">
        <v>9.0</v>
      </c>
      <c r="D3248" s="13">
        <v>3.0</v>
      </c>
      <c r="E3248" s="13">
        <v>4.0</v>
      </c>
      <c r="F3248" s="13" t="s">
        <v>16</v>
      </c>
      <c r="G3248" s="2" t="s">
        <v>26</v>
      </c>
      <c r="H3248" s="13">
        <v>8.17</v>
      </c>
      <c r="I3248" s="13">
        <v>7.0</v>
      </c>
      <c r="J3248" s="2">
        <f t="shared" si="47"/>
        <v>15.17</v>
      </c>
    </row>
    <row r="3249" ht="15.75" customHeight="1">
      <c r="A3249" s="2">
        <f t="shared" si="46"/>
        <v>3248</v>
      </c>
      <c r="B3249" s="13">
        <v>2014.0</v>
      </c>
      <c r="C3249" s="13">
        <v>9.0</v>
      </c>
      <c r="D3249" s="13">
        <v>3.0</v>
      </c>
      <c r="E3249" s="13">
        <v>4.0</v>
      </c>
      <c r="F3249" s="13" t="s">
        <v>16</v>
      </c>
      <c r="G3249" s="2" t="s">
        <v>38</v>
      </c>
      <c r="H3249" s="13">
        <v>7.0</v>
      </c>
      <c r="I3249" s="13">
        <v>4.17</v>
      </c>
      <c r="J3249" s="2">
        <f t="shared" si="47"/>
        <v>11.17</v>
      </c>
    </row>
    <row r="3250" ht="15.75" customHeight="1">
      <c r="A3250" s="2">
        <f t="shared" si="46"/>
        <v>3249</v>
      </c>
      <c r="B3250" s="13">
        <v>2014.0</v>
      </c>
      <c r="C3250" s="13">
        <v>9.0</v>
      </c>
      <c r="D3250" s="13">
        <v>3.0</v>
      </c>
      <c r="E3250" s="13">
        <v>5.0</v>
      </c>
      <c r="F3250" s="13" t="s">
        <v>16</v>
      </c>
      <c r="G3250" s="2" t="s">
        <v>45</v>
      </c>
      <c r="H3250" s="13">
        <v>6.33</v>
      </c>
      <c r="I3250" s="13">
        <v>4.57</v>
      </c>
      <c r="J3250" s="2">
        <f t="shared" si="47"/>
        <v>10.9</v>
      </c>
    </row>
    <row r="3251" ht="15.75" customHeight="1">
      <c r="A3251" s="2">
        <f t="shared" si="46"/>
        <v>3250</v>
      </c>
      <c r="B3251" s="13">
        <v>2014.0</v>
      </c>
      <c r="C3251" s="13">
        <v>9.0</v>
      </c>
      <c r="D3251" s="13">
        <v>3.0</v>
      </c>
      <c r="E3251" s="13">
        <v>5.0</v>
      </c>
      <c r="F3251" s="13" t="s">
        <v>16</v>
      </c>
      <c r="G3251" s="2" t="s">
        <v>47</v>
      </c>
      <c r="H3251" s="13">
        <v>6.17</v>
      </c>
      <c r="I3251" s="13">
        <v>4.6</v>
      </c>
      <c r="J3251" s="2">
        <f t="shared" si="47"/>
        <v>10.77</v>
      </c>
    </row>
    <row r="3252" ht="15.75" customHeight="1">
      <c r="A3252" s="2">
        <f t="shared" si="46"/>
        <v>3251</v>
      </c>
      <c r="B3252" s="13">
        <v>2014.0</v>
      </c>
      <c r="C3252" s="13">
        <v>9.0</v>
      </c>
      <c r="D3252" s="13">
        <v>3.0</v>
      </c>
      <c r="E3252" s="13">
        <v>6.0</v>
      </c>
      <c r="F3252" s="13" t="s">
        <v>16</v>
      </c>
      <c r="G3252" s="2" t="s">
        <v>30</v>
      </c>
      <c r="H3252" s="13">
        <v>5.07</v>
      </c>
      <c r="I3252" s="13">
        <v>4.33</v>
      </c>
      <c r="J3252" s="2">
        <f t="shared" si="47"/>
        <v>9.4</v>
      </c>
    </row>
    <row r="3253" ht="15.75" customHeight="1">
      <c r="A3253" s="2">
        <f t="shared" si="46"/>
        <v>3252</v>
      </c>
      <c r="B3253" s="13">
        <v>2014.0</v>
      </c>
      <c r="C3253" s="13">
        <v>9.0</v>
      </c>
      <c r="D3253" s="13">
        <v>3.0</v>
      </c>
      <c r="E3253" s="13">
        <v>6.0</v>
      </c>
      <c r="F3253" s="13" t="s">
        <v>16</v>
      </c>
      <c r="G3253" s="2" t="s">
        <v>50</v>
      </c>
      <c r="H3253" s="13">
        <v>4.0</v>
      </c>
      <c r="I3253" s="13">
        <v>3.5</v>
      </c>
      <c r="J3253" s="2">
        <f t="shared" si="47"/>
        <v>7.5</v>
      </c>
    </row>
    <row r="3254" ht="15.75" customHeight="1">
      <c r="A3254" s="2">
        <f t="shared" si="46"/>
        <v>3253</v>
      </c>
      <c r="B3254" s="13">
        <v>2014.0</v>
      </c>
      <c r="C3254" s="13">
        <v>9.0</v>
      </c>
      <c r="D3254" s="13">
        <v>3.0</v>
      </c>
      <c r="E3254" s="13">
        <v>7.0</v>
      </c>
      <c r="F3254" s="13" t="s">
        <v>16</v>
      </c>
      <c r="G3254" s="2" t="s">
        <v>37</v>
      </c>
      <c r="H3254" s="13">
        <v>8.0</v>
      </c>
      <c r="I3254" s="13">
        <v>5.27</v>
      </c>
      <c r="J3254" s="2">
        <f t="shared" si="47"/>
        <v>13.27</v>
      </c>
    </row>
    <row r="3255" ht="15.75" customHeight="1">
      <c r="A3255" s="2">
        <f t="shared" si="46"/>
        <v>3254</v>
      </c>
      <c r="B3255" s="13">
        <v>2014.0</v>
      </c>
      <c r="C3255" s="13">
        <v>9.0</v>
      </c>
      <c r="D3255" s="13">
        <v>3.0</v>
      </c>
      <c r="E3255" s="13">
        <v>7.0</v>
      </c>
      <c r="F3255" s="13" t="s">
        <v>16</v>
      </c>
      <c r="G3255" s="2" t="s">
        <v>122</v>
      </c>
      <c r="H3255" s="13">
        <v>6.5</v>
      </c>
      <c r="I3255" s="13">
        <v>6.43</v>
      </c>
      <c r="J3255" s="2">
        <f t="shared" si="47"/>
        <v>12.93</v>
      </c>
    </row>
    <row r="3256" ht="15.75" customHeight="1">
      <c r="A3256" s="2">
        <f t="shared" si="46"/>
        <v>3255</v>
      </c>
      <c r="B3256" s="13">
        <v>2014.0</v>
      </c>
      <c r="C3256" s="13">
        <v>9.0</v>
      </c>
      <c r="D3256" s="13">
        <v>3.0</v>
      </c>
      <c r="E3256" s="13">
        <v>8.0</v>
      </c>
      <c r="F3256" s="13" t="s">
        <v>16</v>
      </c>
      <c r="G3256" s="2" t="s">
        <v>57</v>
      </c>
      <c r="H3256" s="13">
        <v>7.5</v>
      </c>
      <c r="I3256" s="13">
        <v>6.83</v>
      </c>
      <c r="J3256" s="2">
        <f t="shared" si="47"/>
        <v>14.33</v>
      </c>
    </row>
    <row r="3257" ht="15.75" customHeight="1">
      <c r="A3257" s="2">
        <f t="shared" si="46"/>
        <v>3256</v>
      </c>
      <c r="B3257" s="13">
        <v>2014.0</v>
      </c>
      <c r="C3257" s="13">
        <v>9.0</v>
      </c>
      <c r="D3257" s="13">
        <v>3.0</v>
      </c>
      <c r="E3257" s="13">
        <v>8.0</v>
      </c>
      <c r="F3257" s="13" t="s">
        <v>16</v>
      </c>
      <c r="G3257" s="2" t="s">
        <v>55</v>
      </c>
      <c r="H3257" s="13">
        <v>8.0</v>
      </c>
      <c r="I3257" s="13">
        <v>7.23</v>
      </c>
      <c r="J3257" s="2">
        <f t="shared" si="47"/>
        <v>15.23</v>
      </c>
    </row>
    <row r="3258" ht="15.75" customHeight="1">
      <c r="A3258" s="2">
        <f t="shared" si="46"/>
        <v>3257</v>
      </c>
      <c r="B3258" s="13">
        <v>2014.0</v>
      </c>
      <c r="C3258" s="13">
        <v>9.0</v>
      </c>
      <c r="D3258" s="13">
        <v>3.0</v>
      </c>
      <c r="E3258" s="13">
        <v>9.0</v>
      </c>
      <c r="F3258" s="13" t="s">
        <v>16</v>
      </c>
      <c r="G3258" s="2" t="s">
        <v>42</v>
      </c>
      <c r="H3258" s="13">
        <v>7.33</v>
      </c>
      <c r="I3258" s="13">
        <v>6.17</v>
      </c>
      <c r="J3258" s="2">
        <f t="shared" si="47"/>
        <v>13.5</v>
      </c>
    </row>
    <row r="3259" ht="15.75" customHeight="1">
      <c r="A3259" s="2">
        <f t="shared" si="46"/>
        <v>3258</v>
      </c>
      <c r="B3259" s="13">
        <v>2014.0</v>
      </c>
      <c r="C3259" s="13">
        <v>9.0</v>
      </c>
      <c r="D3259" s="13">
        <v>3.0</v>
      </c>
      <c r="E3259" s="13">
        <v>9.0</v>
      </c>
      <c r="F3259" s="13" t="s">
        <v>16</v>
      </c>
      <c r="G3259" s="2" t="s">
        <v>33</v>
      </c>
      <c r="H3259" s="13">
        <v>9.6</v>
      </c>
      <c r="I3259" s="13">
        <v>6.5</v>
      </c>
      <c r="J3259" s="2">
        <f t="shared" si="47"/>
        <v>16.1</v>
      </c>
    </row>
    <row r="3260" ht="15.75" customHeight="1">
      <c r="A3260" s="2">
        <f t="shared" si="46"/>
        <v>3259</v>
      </c>
      <c r="B3260" s="13">
        <v>2014.0</v>
      </c>
      <c r="C3260" s="13">
        <v>9.0</v>
      </c>
      <c r="D3260" s="13">
        <v>3.0</v>
      </c>
      <c r="E3260" s="13">
        <v>10.0</v>
      </c>
      <c r="F3260" s="13" t="s">
        <v>16</v>
      </c>
      <c r="G3260" s="2" t="s">
        <v>62</v>
      </c>
      <c r="H3260" s="13">
        <v>8.27</v>
      </c>
      <c r="I3260" s="13">
        <v>6.87</v>
      </c>
      <c r="J3260" s="2">
        <f t="shared" si="47"/>
        <v>15.14</v>
      </c>
    </row>
    <row r="3261" ht="15.75" customHeight="1">
      <c r="A3261" s="2">
        <f t="shared" si="46"/>
        <v>3260</v>
      </c>
      <c r="B3261" s="13">
        <v>2014.0</v>
      </c>
      <c r="C3261" s="13">
        <v>9.0</v>
      </c>
      <c r="D3261" s="13">
        <v>3.0</v>
      </c>
      <c r="E3261" s="13">
        <v>10.0</v>
      </c>
      <c r="F3261" s="13" t="s">
        <v>16</v>
      </c>
      <c r="G3261" s="2" t="s">
        <v>60</v>
      </c>
      <c r="H3261" s="13">
        <v>7.33</v>
      </c>
      <c r="I3261" s="13">
        <v>3.93</v>
      </c>
      <c r="J3261" s="2">
        <f t="shared" si="47"/>
        <v>11.26</v>
      </c>
    </row>
    <row r="3262" ht="15.75" customHeight="1">
      <c r="A3262" s="2">
        <f t="shared" si="46"/>
        <v>3261</v>
      </c>
      <c r="B3262" s="13">
        <v>2014.0</v>
      </c>
      <c r="C3262" s="13">
        <v>9.0</v>
      </c>
      <c r="D3262" s="13">
        <v>3.0</v>
      </c>
      <c r="E3262" s="13">
        <v>11.0</v>
      </c>
      <c r="F3262" s="13" t="s">
        <v>16</v>
      </c>
      <c r="G3262" s="2" t="s">
        <v>28</v>
      </c>
      <c r="H3262" s="13">
        <v>8.53</v>
      </c>
      <c r="I3262" s="13">
        <v>8.5</v>
      </c>
      <c r="J3262" s="2">
        <f t="shared" si="47"/>
        <v>17.03</v>
      </c>
    </row>
    <row r="3263" ht="15.75" customHeight="1">
      <c r="A3263" s="2">
        <f t="shared" si="46"/>
        <v>3262</v>
      </c>
      <c r="B3263" s="13">
        <v>2014.0</v>
      </c>
      <c r="C3263" s="13">
        <v>9.0</v>
      </c>
      <c r="D3263" s="13">
        <v>3.0</v>
      </c>
      <c r="E3263" s="13">
        <v>11.0</v>
      </c>
      <c r="F3263" s="13" t="s">
        <v>16</v>
      </c>
      <c r="G3263" s="2" t="s">
        <v>31</v>
      </c>
      <c r="H3263" s="13">
        <v>6.53</v>
      </c>
      <c r="I3263" s="13">
        <v>3.5</v>
      </c>
      <c r="J3263" s="2">
        <f t="shared" si="47"/>
        <v>10.03</v>
      </c>
    </row>
    <row r="3264" ht="15.75" customHeight="1">
      <c r="A3264" s="2">
        <f t="shared" si="46"/>
        <v>3263</v>
      </c>
      <c r="B3264" s="13">
        <v>2014.0</v>
      </c>
      <c r="C3264" s="13">
        <v>9.0</v>
      </c>
      <c r="D3264" s="13">
        <v>3.0</v>
      </c>
      <c r="E3264" s="13">
        <v>12.0</v>
      </c>
      <c r="F3264" s="13" t="s">
        <v>16</v>
      </c>
      <c r="G3264" s="2" t="s">
        <v>39</v>
      </c>
      <c r="H3264" s="13">
        <v>6.73</v>
      </c>
      <c r="I3264" s="13">
        <v>6.13</v>
      </c>
      <c r="J3264" s="2">
        <f t="shared" si="47"/>
        <v>12.86</v>
      </c>
    </row>
    <row r="3265" ht="15.75" customHeight="1">
      <c r="A3265" s="2">
        <f t="shared" si="46"/>
        <v>3264</v>
      </c>
      <c r="B3265" s="13">
        <v>2014.0</v>
      </c>
      <c r="C3265" s="13">
        <v>9.0</v>
      </c>
      <c r="D3265" s="13">
        <v>3.0</v>
      </c>
      <c r="E3265" s="13">
        <v>12.0</v>
      </c>
      <c r="F3265" s="13" t="s">
        <v>16</v>
      </c>
      <c r="G3265" s="2" t="s">
        <v>35</v>
      </c>
      <c r="H3265" s="13">
        <v>7.7</v>
      </c>
      <c r="I3265" s="13">
        <v>7.0</v>
      </c>
      <c r="J3265" s="2">
        <f t="shared" si="47"/>
        <v>14.7</v>
      </c>
    </row>
    <row r="3266" ht="15.75" customHeight="1">
      <c r="A3266" s="2">
        <f t="shared" si="46"/>
        <v>3265</v>
      </c>
      <c r="B3266" s="13">
        <v>2014.0</v>
      </c>
      <c r="C3266" s="13">
        <v>9.0</v>
      </c>
      <c r="D3266" s="13">
        <v>4.0</v>
      </c>
      <c r="E3266" s="13">
        <v>1.0</v>
      </c>
      <c r="F3266" s="13" t="s">
        <v>16</v>
      </c>
      <c r="G3266" s="2" t="s">
        <v>41</v>
      </c>
      <c r="H3266" s="13">
        <v>7.07</v>
      </c>
      <c r="I3266" s="13">
        <v>6.17</v>
      </c>
      <c r="J3266" s="2">
        <f t="shared" si="47"/>
        <v>13.24</v>
      </c>
    </row>
    <row r="3267" ht="15.75" customHeight="1">
      <c r="A3267" s="2">
        <f t="shared" si="46"/>
        <v>3266</v>
      </c>
      <c r="B3267" s="13">
        <v>2014.0</v>
      </c>
      <c r="C3267" s="13">
        <v>9.0</v>
      </c>
      <c r="D3267" s="13">
        <v>4.0</v>
      </c>
      <c r="E3267" s="13">
        <v>1.0</v>
      </c>
      <c r="F3267" s="13" t="s">
        <v>16</v>
      </c>
      <c r="G3267" s="2" t="s">
        <v>129</v>
      </c>
      <c r="H3267" s="13">
        <v>7.83</v>
      </c>
      <c r="I3267" s="13">
        <v>2.33</v>
      </c>
      <c r="J3267" s="2">
        <f t="shared" si="47"/>
        <v>10.16</v>
      </c>
    </row>
    <row r="3268" ht="15.75" customHeight="1">
      <c r="A3268" s="2">
        <f t="shared" si="46"/>
        <v>3267</v>
      </c>
      <c r="B3268" s="13">
        <v>2014.0</v>
      </c>
      <c r="C3268" s="13">
        <v>9.0</v>
      </c>
      <c r="D3268" s="13">
        <v>4.0</v>
      </c>
      <c r="E3268" s="13">
        <v>1.0</v>
      </c>
      <c r="F3268" s="13" t="s">
        <v>16</v>
      </c>
      <c r="G3268" s="2" t="s">
        <v>32</v>
      </c>
      <c r="H3268" s="13">
        <v>8.67</v>
      </c>
      <c r="I3268" s="13">
        <v>7.83</v>
      </c>
      <c r="J3268" s="2">
        <f t="shared" si="47"/>
        <v>16.5</v>
      </c>
    </row>
    <row r="3269" ht="15.75" customHeight="1">
      <c r="A3269" s="2">
        <f t="shared" si="46"/>
        <v>3268</v>
      </c>
      <c r="B3269" s="13">
        <v>2014.0</v>
      </c>
      <c r="C3269" s="13">
        <v>9.0</v>
      </c>
      <c r="D3269" s="13">
        <v>4.0</v>
      </c>
      <c r="E3269" s="13">
        <v>2.0</v>
      </c>
      <c r="F3269" s="13" t="s">
        <v>16</v>
      </c>
      <c r="G3269" s="2" t="s">
        <v>26</v>
      </c>
      <c r="H3269" s="13">
        <v>3.0</v>
      </c>
      <c r="I3269" s="13">
        <v>2.87</v>
      </c>
      <c r="J3269" s="2">
        <f t="shared" si="47"/>
        <v>5.87</v>
      </c>
    </row>
    <row r="3270" ht="15.75" customHeight="1">
      <c r="A3270" s="2">
        <f t="shared" si="46"/>
        <v>3269</v>
      </c>
      <c r="B3270" s="13">
        <v>2014.0</v>
      </c>
      <c r="C3270" s="13">
        <v>9.0</v>
      </c>
      <c r="D3270" s="13">
        <v>4.0</v>
      </c>
      <c r="E3270" s="13">
        <v>2.0</v>
      </c>
      <c r="F3270" s="13" t="s">
        <v>16</v>
      </c>
      <c r="G3270" s="2" t="s">
        <v>45</v>
      </c>
      <c r="H3270" s="13">
        <v>5.43</v>
      </c>
      <c r="I3270" s="13">
        <v>4.5</v>
      </c>
      <c r="J3270" s="2">
        <f t="shared" si="47"/>
        <v>9.93</v>
      </c>
    </row>
    <row r="3271" ht="15.75" customHeight="1">
      <c r="A3271" s="2">
        <f t="shared" si="46"/>
        <v>3270</v>
      </c>
      <c r="B3271" s="13">
        <v>2014.0</v>
      </c>
      <c r="C3271" s="13">
        <v>9.0</v>
      </c>
      <c r="D3271" s="13">
        <v>4.0</v>
      </c>
      <c r="E3271" s="13">
        <v>2.0</v>
      </c>
      <c r="F3271" s="13" t="s">
        <v>16</v>
      </c>
      <c r="G3271" s="2" t="s">
        <v>30</v>
      </c>
      <c r="H3271" s="13">
        <v>9.0</v>
      </c>
      <c r="I3271" s="13">
        <v>7.17</v>
      </c>
      <c r="J3271" s="2">
        <f t="shared" si="47"/>
        <v>16.17</v>
      </c>
    </row>
    <row r="3272" ht="15.75" customHeight="1">
      <c r="A3272" s="2">
        <f t="shared" si="46"/>
        <v>3271</v>
      </c>
      <c r="B3272" s="13">
        <v>2014.0</v>
      </c>
      <c r="C3272" s="13">
        <v>9.0</v>
      </c>
      <c r="D3272" s="13">
        <v>4.0</v>
      </c>
      <c r="E3272" s="13">
        <v>3.0</v>
      </c>
      <c r="F3272" s="13" t="s">
        <v>16</v>
      </c>
      <c r="G3272" s="2" t="s">
        <v>37</v>
      </c>
      <c r="H3272" s="13">
        <v>3.6</v>
      </c>
      <c r="I3272" s="13">
        <v>3.0</v>
      </c>
      <c r="J3272" s="2">
        <f t="shared" si="47"/>
        <v>6.6</v>
      </c>
    </row>
    <row r="3273" ht="15.75" customHeight="1">
      <c r="A3273" s="2">
        <f t="shared" si="46"/>
        <v>3272</v>
      </c>
      <c r="B3273" s="13">
        <v>2014.0</v>
      </c>
      <c r="C3273" s="13">
        <v>9.0</v>
      </c>
      <c r="D3273" s="13">
        <v>4.0</v>
      </c>
      <c r="E3273" s="13">
        <v>3.0</v>
      </c>
      <c r="F3273" s="13" t="s">
        <v>16</v>
      </c>
      <c r="G3273" s="2" t="s">
        <v>55</v>
      </c>
      <c r="H3273" s="13">
        <v>6.5</v>
      </c>
      <c r="I3273" s="13">
        <v>6.33</v>
      </c>
      <c r="J3273" s="2">
        <f t="shared" si="47"/>
        <v>12.83</v>
      </c>
    </row>
    <row r="3274" ht="15.75" customHeight="1">
      <c r="A3274" s="2">
        <f t="shared" si="46"/>
        <v>3273</v>
      </c>
      <c r="B3274" s="13">
        <v>2014.0</v>
      </c>
      <c r="C3274" s="13">
        <v>9.0</v>
      </c>
      <c r="D3274" s="13">
        <v>4.0</v>
      </c>
      <c r="E3274" s="13">
        <v>3.0</v>
      </c>
      <c r="F3274" s="13" t="s">
        <v>16</v>
      </c>
      <c r="G3274" s="2" t="s">
        <v>33</v>
      </c>
      <c r="H3274" s="13">
        <v>6.67</v>
      </c>
      <c r="I3274" s="13">
        <v>5.33</v>
      </c>
      <c r="J3274" s="2">
        <f t="shared" si="47"/>
        <v>12</v>
      </c>
    </row>
    <row r="3275" ht="15.75" customHeight="1">
      <c r="A3275" s="2">
        <f t="shared" si="46"/>
        <v>3274</v>
      </c>
      <c r="B3275" s="13">
        <v>2014.0</v>
      </c>
      <c r="C3275" s="13">
        <v>9.0</v>
      </c>
      <c r="D3275" s="13">
        <v>4.0</v>
      </c>
      <c r="E3275" s="13">
        <v>4.0</v>
      </c>
      <c r="F3275" s="13" t="s">
        <v>16</v>
      </c>
      <c r="G3275" s="2" t="s">
        <v>62</v>
      </c>
      <c r="H3275" s="13">
        <v>7.1</v>
      </c>
      <c r="I3275" s="13">
        <v>3.5</v>
      </c>
      <c r="J3275" s="2">
        <f t="shared" si="47"/>
        <v>10.6</v>
      </c>
    </row>
    <row r="3276" ht="15.75" customHeight="1">
      <c r="A3276" s="2">
        <f t="shared" si="46"/>
        <v>3275</v>
      </c>
      <c r="B3276" s="13">
        <v>2014.0</v>
      </c>
      <c r="C3276" s="13">
        <v>9.0</v>
      </c>
      <c r="D3276" s="13">
        <v>4.0</v>
      </c>
      <c r="E3276" s="13">
        <v>4.0</v>
      </c>
      <c r="F3276" s="13" t="s">
        <v>16</v>
      </c>
      <c r="G3276" s="2" t="s">
        <v>28</v>
      </c>
      <c r="H3276" s="13">
        <v>9.17</v>
      </c>
      <c r="I3276" s="13">
        <v>6.5</v>
      </c>
      <c r="J3276" s="2">
        <f t="shared" si="47"/>
        <v>15.67</v>
      </c>
    </row>
    <row r="3277" ht="15.75" customHeight="1">
      <c r="A3277" s="2">
        <f t="shared" si="46"/>
        <v>3276</v>
      </c>
      <c r="B3277" s="13">
        <v>2014.0</v>
      </c>
      <c r="C3277" s="13">
        <v>9.0</v>
      </c>
      <c r="D3277" s="13">
        <v>4.0</v>
      </c>
      <c r="E3277" s="13">
        <v>4.0</v>
      </c>
      <c r="F3277" s="13" t="s">
        <v>16</v>
      </c>
      <c r="G3277" s="2" t="s">
        <v>35</v>
      </c>
      <c r="H3277" s="13">
        <v>3.4</v>
      </c>
      <c r="I3277" s="13">
        <v>1.77</v>
      </c>
      <c r="J3277" s="2">
        <f t="shared" si="47"/>
        <v>5.17</v>
      </c>
    </row>
    <row r="3278" ht="15.75" customHeight="1">
      <c r="A3278" s="2">
        <f t="shared" si="46"/>
        <v>3277</v>
      </c>
      <c r="B3278" s="13">
        <v>2014.0</v>
      </c>
      <c r="C3278" s="13">
        <v>9.0</v>
      </c>
      <c r="D3278" s="13">
        <v>5.0</v>
      </c>
      <c r="E3278" s="13">
        <v>1.0</v>
      </c>
      <c r="F3278" s="13" t="s">
        <v>16</v>
      </c>
      <c r="G3278" s="2" t="s">
        <v>41</v>
      </c>
      <c r="H3278" s="13">
        <v>6.73</v>
      </c>
      <c r="I3278" s="13">
        <v>6.43</v>
      </c>
      <c r="J3278" s="2">
        <f t="shared" si="47"/>
        <v>13.16</v>
      </c>
    </row>
    <row r="3279" ht="15.75" customHeight="1">
      <c r="A3279" s="2">
        <f t="shared" si="46"/>
        <v>3278</v>
      </c>
      <c r="B3279" s="13">
        <v>2014.0</v>
      </c>
      <c r="C3279" s="13">
        <v>9.0</v>
      </c>
      <c r="D3279" s="13">
        <v>5.0</v>
      </c>
      <c r="E3279" s="13">
        <v>1.0</v>
      </c>
      <c r="F3279" s="13" t="s">
        <v>16</v>
      </c>
      <c r="G3279" s="2" t="s">
        <v>26</v>
      </c>
      <c r="H3279" s="13">
        <v>10.0</v>
      </c>
      <c r="I3279" s="13">
        <v>9.9</v>
      </c>
      <c r="J3279" s="2">
        <f t="shared" si="47"/>
        <v>19.9</v>
      </c>
    </row>
    <row r="3280" ht="15.75" customHeight="1">
      <c r="A3280" s="2">
        <f t="shared" si="46"/>
        <v>3279</v>
      </c>
      <c r="B3280" s="13">
        <v>2014.0</v>
      </c>
      <c r="C3280" s="13">
        <v>9.0</v>
      </c>
      <c r="D3280" s="13">
        <v>5.0</v>
      </c>
      <c r="E3280" s="13">
        <v>2.0</v>
      </c>
      <c r="F3280" s="13" t="s">
        <v>16</v>
      </c>
      <c r="G3280" s="2" t="s">
        <v>45</v>
      </c>
      <c r="H3280" s="13">
        <v>4.17</v>
      </c>
      <c r="I3280" s="13">
        <v>3.17</v>
      </c>
      <c r="J3280" s="2">
        <f t="shared" si="47"/>
        <v>7.34</v>
      </c>
    </row>
    <row r="3281" ht="15.75" customHeight="1">
      <c r="A3281" s="2">
        <f t="shared" si="46"/>
        <v>3280</v>
      </c>
      <c r="B3281" s="13">
        <v>2014.0</v>
      </c>
      <c r="C3281" s="13">
        <v>9.0</v>
      </c>
      <c r="D3281" s="13">
        <v>5.0</v>
      </c>
      <c r="E3281" s="13">
        <v>2.0</v>
      </c>
      <c r="F3281" s="13" t="s">
        <v>16</v>
      </c>
      <c r="G3281" s="2" t="s">
        <v>129</v>
      </c>
      <c r="H3281" s="13">
        <v>5.33</v>
      </c>
      <c r="I3281" s="13">
        <v>1.6</v>
      </c>
      <c r="J3281" s="2">
        <f t="shared" si="47"/>
        <v>6.93</v>
      </c>
    </row>
    <row r="3282" ht="15.75" customHeight="1">
      <c r="A3282" s="2">
        <f t="shared" si="46"/>
        <v>3281</v>
      </c>
      <c r="B3282" s="13">
        <v>2014.0</v>
      </c>
      <c r="C3282" s="13">
        <v>9.0</v>
      </c>
      <c r="D3282" s="13">
        <v>5.0</v>
      </c>
      <c r="E3282" s="13">
        <v>3.0</v>
      </c>
      <c r="F3282" s="13" t="s">
        <v>16</v>
      </c>
      <c r="G3282" s="2" t="s">
        <v>33</v>
      </c>
      <c r="H3282" s="13">
        <v>3.0</v>
      </c>
      <c r="I3282" s="13">
        <v>2.33</v>
      </c>
      <c r="J3282" s="2">
        <f t="shared" si="47"/>
        <v>5.33</v>
      </c>
    </row>
    <row r="3283" ht="15.75" customHeight="1">
      <c r="A3283" s="2">
        <f t="shared" si="46"/>
        <v>3282</v>
      </c>
      <c r="B3283" s="13">
        <v>2014.0</v>
      </c>
      <c r="C3283" s="13">
        <v>9.0</v>
      </c>
      <c r="D3283" s="13">
        <v>5.0</v>
      </c>
      <c r="E3283" s="13">
        <v>3.0</v>
      </c>
      <c r="F3283" s="13" t="s">
        <v>16</v>
      </c>
      <c r="G3283" s="2" t="s">
        <v>35</v>
      </c>
      <c r="H3283" s="13">
        <v>5.83</v>
      </c>
      <c r="I3283" s="13">
        <v>3.4</v>
      </c>
      <c r="J3283" s="2">
        <f t="shared" si="47"/>
        <v>9.23</v>
      </c>
    </row>
    <row r="3284" ht="15.75" customHeight="1">
      <c r="A3284" s="2">
        <f t="shared" si="46"/>
        <v>3283</v>
      </c>
      <c r="B3284" s="13">
        <v>2014.0</v>
      </c>
      <c r="C3284" s="13">
        <v>9.0</v>
      </c>
      <c r="D3284" s="13">
        <v>5.0</v>
      </c>
      <c r="E3284" s="13">
        <v>4.0</v>
      </c>
      <c r="F3284" s="13" t="s">
        <v>16</v>
      </c>
      <c r="G3284" s="2" t="s">
        <v>62</v>
      </c>
      <c r="H3284" s="13">
        <v>3.0</v>
      </c>
      <c r="I3284" s="13">
        <v>2.87</v>
      </c>
      <c r="J3284" s="2">
        <f t="shared" si="47"/>
        <v>5.87</v>
      </c>
    </row>
    <row r="3285" ht="15.75" customHeight="1">
      <c r="A3285" s="2">
        <f t="shared" si="46"/>
        <v>3284</v>
      </c>
      <c r="B3285" s="13">
        <v>2014.0</v>
      </c>
      <c r="C3285" s="13">
        <v>9.0</v>
      </c>
      <c r="D3285" s="13">
        <v>5.0</v>
      </c>
      <c r="E3285" s="13">
        <v>4.0</v>
      </c>
      <c r="F3285" s="13" t="s">
        <v>16</v>
      </c>
      <c r="G3285" s="2" t="s">
        <v>37</v>
      </c>
      <c r="H3285" s="13">
        <v>9.07</v>
      </c>
      <c r="I3285" s="13">
        <v>6.17</v>
      </c>
      <c r="J3285" s="2">
        <f t="shared" si="47"/>
        <v>15.24</v>
      </c>
    </row>
    <row r="3286" ht="15.75" customHeight="1">
      <c r="A3286" s="2">
        <f t="shared" si="46"/>
        <v>3285</v>
      </c>
      <c r="B3286" s="13">
        <v>2014.0</v>
      </c>
      <c r="C3286" s="13">
        <v>9.0</v>
      </c>
      <c r="D3286" s="13">
        <v>6.0</v>
      </c>
      <c r="E3286" s="13">
        <v>1.0</v>
      </c>
      <c r="F3286" s="13" t="s">
        <v>16</v>
      </c>
      <c r="G3286" s="2" t="s">
        <v>32</v>
      </c>
      <c r="H3286" s="13">
        <v>6.0</v>
      </c>
      <c r="I3286" s="13">
        <v>3.17</v>
      </c>
      <c r="J3286" s="2">
        <f t="shared" si="47"/>
        <v>9.17</v>
      </c>
    </row>
    <row r="3287" ht="15.75" customHeight="1">
      <c r="A3287" s="2">
        <f t="shared" si="46"/>
        <v>3286</v>
      </c>
      <c r="B3287" s="13">
        <v>2014.0</v>
      </c>
      <c r="C3287" s="13">
        <v>9.0</v>
      </c>
      <c r="D3287" s="13">
        <v>6.0</v>
      </c>
      <c r="E3287" s="13">
        <v>1.0</v>
      </c>
      <c r="F3287" s="13" t="s">
        <v>16</v>
      </c>
      <c r="G3287" s="2" t="s">
        <v>26</v>
      </c>
      <c r="H3287" s="13">
        <v>9.0</v>
      </c>
      <c r="I3287" s="13">
        <v>7.0</v>
      </c>
      <c r="J3287" s="2">
        <f t="shared" si="47"/>
        <v>16</v>
      </c>
    </row>
    <row r="3288" ht="15.75" customHeight="1">
      <c r="A3288" s="2">
        <f t="shared" si="46"/>
        <v>3287</v>
      </c>
      <c r="B3288" s="13">
        <v>2014.0</v>
      </c>
      <c r="C3288" s="13">
        <v>9.0</v>
      </c>
      <c r="D3288" s="13">
        <v>6.0</v>
      </c>
      <c r="E3288" s="13">
        <v>2.0</v>
      </c>
      <c r="F3288" s="13" t="s">
        <v>16</v>
      </c>
      <c r="G3288" s="2" t="s">
        <v>30</v>
      </c>
      <c r="H3288" s="13">
        <v>4.73</v>
      </c>
      <c r="I3288" s="13">
        <v>4.17</v>
      </c>
      <c r="J3288" s="2">
        <f t="shared" si="47"/>
        <v>8.9</v>
      </c>
    </row>
    <row r="3289" ht="15.75" customHeight="1">
      <c r="A3289" s="2">
        <f t="shared" si="46"/>
        <v>3288</v>
      </c>
      <c r="B3289" s="13">
        <v>2014.0</v>
      </c>
      <c r="C3289" s="13">
        <v>9.0</v>
      </c>
      <c r="D3289" s="13">
        <v>6.0</v>
      </c>
      <c r="E3289" s="13">
        <v>2.0</v>
      </c>
      <c r="F3289" s="13" t="s">
        <v>16</v>
      </c>
      <c r="G3289" s="2" t="s">
        <v>45</v>
      </c>
      <c r="H3289" s="13">
        <v>7.0</v>
      </c>
      <c r="I3289" s="13">
        <v>5.83</v>
      </c>
      <c r="J3289" s="2">
        <f t="shared" si="47"/>
        <v>12.83</v>
      </c>
    </row>
    <row r="3290" ht="15.75" customHeight="1">
      <c r="A3290" s="2">
        <f t="shared" si="46"/>
        <v>3289</v>
      </c>
      <c r="B3290" s="13">
        <v>2014.0</v>
      </c>
      <c r="C3290" s="13">
        <v>9.0</v>
      </c>
      <c r="D3290" s="13">
        <v>6.0</v>
      </c>
      <c r="E3290" s="13">
        <v>3.0</v>
      </c>
      <c r="F3290" s="13" t="s">
        <v>16</v>
      </c>
      <c r="G3290" s="2" t="s">
        <v>55</v>
      </c>
      <c r="H3290" s="13">
        <v>4.33</v>
      </c>
      <c r="I3290" s="13">
        <v>3.93</v>
      </c>
      <c r="J3290" s="2">
        <f t="shared" si="47"/>
        <v>8.26</v>
      </c>
    </row>
    <row r="3291" ht="15.75" customHeight="1">
      <c r="A3291" s="2">
        <f t="shared" si="46"/>
        <v>3290</v>
      </c>
      <c r="B3291" s="13">
        <v>2014.0</v>
      </c>
      <c r="C3291" s="13">
        <v>9.0</v>
      </c>
      <c r="D3291" s="13">
        <v>6.0</v>
      </c>
      <c r="E3291" s="13">
        <v>3.0</v>
      </c>
      <c r="F3291" s="13" t="s">
        <v>16</v>
      </c>
      <c r="G3291" s="2" t="s">
        <v>35</v>
      </c>
      <c r="H3291" s="13">
        <v>5.5</v>
      </c>
      <c r="I3291" s="13">
        <v>5.0</v>
      </c>
      <c r="J3291" s="2">
        <f t="shared" si="47"/>
        <v>10.5</v>
      </c>
    </row>
    <row r="3292" ht="15.75" customHeight="1">
      <c r="A3292" s="2">
        <f t="shared" si="46"/>
        <v>3291</v>
      </c>
      <c r="B3292" s="13">
        <v>2014.0</v>
      </c>
      <c r="C3292" s="13">
        <v>9.0</v>
      </c>
      <c r="D3292" s="13">
        <v>6.0</v>
      </c>
      <c r="E3292" s="13">
        <v>4.0</v>
      </c>
      <c r="F3292" s="13" t="s">
        <v>16</v>
      </c>
      <c r="G3292" s="2" t="s">
        <v>28</v>
      </c>
      <c r="H3292" s="13">
        <v>7.33</v>
      </c>
      <c r="I3292" s="13">
        <v>5.17</v>
      </c>
      <c r="J3292" s="2">
        <f t="shared" si="47"/>
        <v>12.5</v>
      </c>
    </row>
    <row r="3293" ht="15.75" customHeight="1">
      <c r="A3293" s="2">
        <f t="shared" si="46"/>
        <v>3292</v>
      </c>
      <c r="B3293" s="13">
        <v>2014.0</v>
      </c>
      <c r="C3293" s="13">
        <v>9.0</v>
      </c>
      <c r="D3293" s="13">
        <v>6.0</v>
      </c>
      <c r="E3293" s="13">
        <v>4.0</v>
      </c>
      <c r="F3293" s="13" t="s">
        <v>16</v>
      </c>
      <c r="G3293" s="2" t="s">
        <v>37</v>
      </c>
      <c r="H3293" s="13">
        <v>6.5</v>
      </c>
      <c r="I3293" s="13">
        <v>4.0</v>
      </c>
      <c r="J3293" s="2">
        <f t="shared" si="47"/>
        <v>10.5</v>
      </c>
    </row>
    <row r="3294" ht="15.75" customHeight="1">
      <c r="A3294" s="2">
        <f t="shared" si="46"/>
        <v>3293</v>
      </c>
      <c r="B3294" s="13">
        <v>2014.0</v>
      </c>
      <c r="C3294" s="13">
        <v>9.0</v>
      </c>
      <c r="D3294" s="13">
        <v>7.0</v>
      </c>
      <c r="E3294" s="13">
        <v>1.0</v>
      </c>
      <c r="F3294" s="13" t="s">
        <v>16</v>
      </c>
      <c r="G3294" s="2" t="s">
        <v>26</v>
      </c>
      <c r="H3294" s="13">
        <v>8.17</v>
      </c>
      <c r="I3294" s="13">
        <v>7.33</v>
      </c>
      <c r="J3294" s="2">
        <f t="shared" si="47"/>
        <v>15.5</v>
      </c>
    </row>
    <row r="3295" ht="15.75" customHeight="1">
      <c r="A3295" s="2">
        <f t="shared" si="46"/>
        <v>3294</v>
      </c>
      <c r="B3295" s="13">
        <v>2014.0</v>
      </c>
      <c r="C3295" s="13">
        <v>9.0</v>
      </c>
      <c r="D3295" s="13">
        <v>7.0</v>
      </c>
      <c r="E3295" s="13">
        <v>1.0</v>
      </c>
      <c r="F3295" s="13" t="s">
        <v>16</v>
      </c>
      <c r="G3295" s="2" t="s">
        <v>45</v>
      </c>
      <c r="H3295" s="13">
        <v>6.83</v>
      </c>
      <c r="I3295" s="13">
        <v>1.77</v>
      </c>
      <c r="J3295" s="2">
        <f t="shared" si="47"/>
        <v>8.6</v>
      </c>
    </row>
    <row r="3296" ht="15.75" customHeight="1">
      <c r="A3296" s="2">
        <f t="shared" si="46"/>
        <v>3295</v>
      </c>
      <c r="B3296" s="13">
        <v>2014.0</v>
      </c>
      <c r="C3296" s="13">
        <v>9.0</v>
      </c>
      <c r="D3296" s="13">
        <v>7.0</v>
      </c>
      <c r="E3296" s="13">
        <v>2.0</v>
      </c>
      <c r="F3296" s="13" t="s">
        <v>16</v>
      </c>
      <c r="G3296" s="2" t="s">
        <v>35</v>
      </c>
      <c r="H3296" s="13">
        <v>8.67</v>
      </c>
      <c r="I3296" s="13">
        <v>8.0</v>
      </c>
      <c r="J3296" s="2">
        <f t="shared" si="47"/>
        <v>16.67</v>
      </c>
    </row>
    <row r="3297" ht="15.75" customHeight="1">
      <c r="A3297" s="2">
        <f t="shared" si="46"/>
        <v>3296</v>
      </c>
      <c r="B3297" s="13">
        <v>2014.0</v>
      </c>
      <c r="C3297" s="13">
        <v>9.0</v>
      </c>
      <c r="D3297" s="13">
        <v>7.0</v>
      </c>
      <c r="E3297" s="13">
        <v>2.0</v>
      </c>
      <c r="F3297" s="13" t="s">
        <v>16</v>
      </c>
      <c r="G3297" s="2" t="s">
        <v>28</v>
      </c>
      <c r="H3297" s="13">
        <v>6.17</v>
      </c>
      <c r="I3297" s="13">
        <v>2.67</v>
      </c>
      <c r="J3297" s="2">
        <f t="shared" si="47"/>
        <v>8.84</v>
      </c>
    </row>
    <row r="3298" ht="15.75" customHeight="1">
      <c r="A3298" s="2">
        <f t="shared" si="46"/>
        <v>3297</v>
      </c>
      <c r="B3298" s="13">
        <v>2014.0</v>
      </c>
      <c r="C3298" s="13">
        <v>9.0</v>
      </c>
      <c r="D3298" s="13">
        <v>8.0</v>
      </c>
      <c r="E3298" s="13">
        <v>1.0</v>
      </c>
      <c r="F3298" s="13" t="s">
        <v>16</v>
      </c>
      <c r="G3298" s="2" t="s">
        <v>26</v>
      </c>
      <c r="H3298" s="13">
        <v>8.83</v>
      </c>
      <c r="I3298" s="13">
        <v>7.17</v>
      </c>
      <c r="J3298" s="2">
        <f t="shared" si="47"/>
        <v>16</v>
      </c>
    </row>
    <row r="3299" ht="15.75" customHeight="1">
      <c r="A3299" s="2">
        <f t="shared" si="46"/>
        <v>3298</v>
      </c>
      <c r="B3299" s="13">
        <v>2014.0</v>
      </c>
      <c r="C3299" s="13">
        <v>9.0</v>
      </c>
      <c r="D3299" s="13">
        <v>8.0</v>
      </c>
      <c r="E3299" s="13">
        <v>1.0</v>
      </c>
      <c r="F3299" s="13" t="s">
        <v>16</v>
      </c>
      <c r="G3299" s="2" t="s">
        <v>35</v>
      </c>
      <c r="H3299" s="13">
        <v>2.57</v>
      </c>
      <c r="I3299" s="13">
        <v>2.0</v>
      </c>
      <c r="J3299" s="2">
        <f t="shared" si="47"/>
        <v>4.57</v>
      </c>
    </row>
    <row r="3300" ht="15.75" customHeight="1">
      <c r="A3300" s="2">
        <f t="shared" si="46"/>
        <v>3299</v>
      </c>
      <c r="B3300" s="13">
        <v>2014.0</v>
      </c>
      <c r="C3300" s="13">
        <v>10.0</v>
      </c>
      <c r="D3300" s="13">
        <v>1.0</v>
      </c>
      <c r="E3300" s="13">
        <v>1.0</v>
      </c>
      <c r="F3300" s="13" t="s">
        <v>16</v>
      </c>
      <c r="G3300" s="2" t="s">
        <v>62</v>
      </c>
      <c r="H3300" s="13">
        <v>6.83</v>
      </c>
      <c r="I3300" s="13">
        <v>5.27</v>
      </c>
      <c r="J3300" s="2">
        <f t="shared" si="47"/>
        <v>12.1</v>
      </c>
    </row>
    <row r="3301" ht="15.75" customHeight="1">
      <c r="A3301" s="2">
        <f t="shared" si="46"/>
        <v>3300</v>
      </c>
      <c r="B3301" s="13">
        <v>2014.0</v>
      </c>
      <c r="C3301" s="13">
        <v>10.0</v>
      </c>
      <c r="D3301" s="13">
        <v>1.0</v>
      </c>
      <c r="E3301" s="13">
        <v>1.0</v>
      </c>
      <c r="F3301" s="13" t="s">
        <v>16</v>
      </c>
      <c r="G3301" s="2" t="s">
        <v>123</v>
      </c>
      <c r="H3301" s="13">
        <v>6.0</v>
      </c>
      <c r="I3301" s="13">
        <v>2.97</v>
      </c>
      <c r="J3301" s="2">
        <f t="shared" si="47"/>
        <v>8.97</v>
      </c>
    </row>
    <row r="3302" ht="15.75" customHeight="1">
      <c r="A3302" s="2">
        <f t="shared" si="46"/>
        <v>3301</v>
      </c>
      <c r="B3302" s="13">
        <v>2014.0</v>
      </c>
      <c r="C3302" s="13">
        <v>10.0</v>
      </c>
      <c r="D3302" s="13">
        <v>1.0</v>
      </c>
      <c r="E3302" s="13">
        <v>1.0</v>
      </c>
      <c r="F3302" s="13" t="s">
        <v>16</v>
      </c>
      <c r="G3302" s="2" t="s">
        <v>122</v>
      </c>
      <c r="H3302" s="13">
        <v>5.1</v>
      </c>
      <c r="I3302" s="13">
        <v>2.27</v>
      </c>
      <c r="J3302" s="2">
        <f t="shared" si="47"/>
        <v>7.37</v>
      </c>
    </row>
    <row r="3303" ht="15.75" customHeight="1">
      <c r="A3303" s="2">
        <f t="shared" si="46"/>
        <v>3302</v>
      </c>
      <c r="B3303" s="13">
        <v>2014.0</v>
      </c>
      <c r="C3303" s="13">
        <v>10.0</v>
      </c>
      <c r="D3303" s="13">
        <v>1.0</v>
      </c>
      <c r="E3303" s="13">
        <v>2.0</v>
      </c>
      <c r="F3303" s="13" t="s">
        <v>16</v>
      </c>
      <c r="G3303" s="2" t="s">
        <v>26</v>
      </c>
      <c r="H3303" s="13">
        <v>5.77</v>
      </c>
      <c r="I3303" s="13">
        <v>5.33</v>
      </c>
      <c r="J3303" s="2">
        <f t="shared" si="47"/>
        <v>11.1</v>
      </c>
    </row>
    <row r="3304" ht="15.75" customHeight="1">
      <c r="A3304" s="2">
        <f t="shared" si="46"/>
        <v>3303</v>
      </c>
      <c r="B3304" s="13">
        <v>2014.0</v>
      </c>
      <c r="C3304" s="13">
        <v>10.0</v>
      </c>
      <c r="D3304" s="13">
        <v>1.0</v>
      </c>
      <c r="E3304" s="13">
        <v>2.0</v>
      </c>
      <c r="F3304" s="13" t="s">
        <v>16</v>
      </c>
      <c r="G3304" s="2" t="s">
        <v>35</v>
      </c>
      <c r="H3304" s="13">
        <v>8.1</v>
      </c>
      <c r="I3304" s="13">
        <v>7.83</v>
      </c>
      <c r="J3304" s="2">
        <f t="shared" si="47"/>
        <v>15.93</v>
      </c>
    </row>
    <row r="3305" ht="15.75" customHeight="1">
      <c r="A3305" s="2">
        <f t="shared" si="46"/>
        <v>3304</v>
      </c>
      <c r="B3305" s="13">
        <v>2014.0</v>
      </c>
      <c r="C3305" s="13">
        <v>10.0</v>
      </c>
      <c r="D3305" s="13">
        <v>1.0</v>
      </c>
      <c r="E3305" s="13">
        <v>2.0</v>
      </c>
      <c r="F3305" s="13" t="s">
        <v>16</v>
      </c>
      <c r="G3305" s="2" t="s">
        <v>91</v>
      </c>
      <c r="H3305" s="13">
        <v>7.1</v>
      </c>
      <c r="I3305" s="13">
        <v>5.5</v>
      </c>
      <c r="J3305" s="2">
        <f t="shared" si="47"/>
        <v>12.6</v>
      </c>
    </row>
    <row r="3306" ht="15.75" customHeight="1">
      <c r="A3306" s="2">
        <f t="shared" si="46"/>
        <v>3305</v>
      </c>
      <c r="B3306" s="13">
        <v>2014.0</v>
      </c>
      <c r="C3306" s="13">
        <v>10.0</v>
      </c>
      <c r="D3306" s="13">
        <v>1.0</v>
      </c>
      <c r="E3306" s="13">
        <v>3.0</v>
      </c>
      <c r="F3306" s="13" t="s">
        <v>16</v>
      </c>
      <c r="G3306" s="2" t="s">
        <v>39</v>
      </c>
      <c r="H3306" s="13">
        <v>8.5</v>
      </c>
      <c r="I3306" s="13">
        <v>7.33</v>
      </c>
      <c r="J3306" s="2">
        <f t="shared" si="47"/>
        <v>15.83</v>
      </c>
    </row>
    <row r="3307" ht="15.75" customHeight="1">
      <c r="A3307" s="2">
        <f t="shared" si="46"/>
        <v>3306</v>
      </c>
      <c r="B3307" s="13">
        <v>2014.0</v>
      </c>
      <c r="C3307" s="13">
        <v>10.0</v>
      </c>
      <c r="D3307" s="13">
        <v>1.0</v>
      </c>
      <c r="E3307" s="13">
        <v>3.0</v>
      </c>
      <c r="F3307" s="13" t="s">
        <v>16</v>
      </c>
      <c r="G3307" s="2" t="s">
        <v>125</v>
      </c>
      <c r="H3307" s="13">
        <v>5.07</v>
      </c>
      <c r="I3307" s="13">
        <v>4.17</v>
      </c>
      <c r="J3307" s="2">
        <f t="shared" si="47"/>
        <v>9.24</v>
      </c>
    </row>
    <row r="3308" ht="15.75" customHeight="1">
      <c r="A3308" s="2">
        <f t="shared" si="46"/>
        <v>3307</v>
      </c>
      <c r="B3308" s="13">
        <v>2014.0</v>
      </c>
      <c r="C3308" s="13">
        <v>10.0</v>
      </c>
      <c r="D3308" s="13">
        <v>1.0</v>
      </c>
      <c r="E3308" s="13">
        <v>3.0</v>
      </c>
      <c r="F3308" s="13" t="s">
        <v>16</v>
      </c>
      <c r="G3308" s="2" t="s">
        <v>50</v>
      </c>
      <c r="H3308" s="13">
        <v>5.0</v>
      </c>
      <c r="I3308" s="13">
        <v>3.47</v>
      </c>
      <c r="J3308" s="2">
        <f t="shared" si="47"/>
        <v>8.47</v>
      </c>
    </row>
    <row r="3309" ht="15.75" customHeight="1">
      <c r="A3309" s="2">
        <f t="shared" si="46"/>
        <v>3308</v>
      </c>
      <c r="B3309" s="13">
        <v>2014.0</v>
      </c>
      <c r="C3309" s="13">
        <v>10.0</v>
      </c>
      <c r="D3309" s="13">
        <v>1.0</v>
      </c>
      <c r="E3309" s="13">
        <v>4.0</v>
      </c>
      <c r="F3309" s="13" t="s">
        <v>16</v>
      </c>
      <c r="G3309" s="2" t="s">
        <v>41</v>
      </c>
      <c r="H3309" s="13">
        <v>6.83</v>
      </c>
      <c r="I3309" s="13">
        <v>3.83</v>
      </c>
      <c r="J3309" s="2">
        <f t="shared" si="47"/>
        <v>10.66</v>
      </c>
    </row>
    <row r="3310" ht="15.75" customHeight="1">
      <c r="A3310" s="2">
        <f t="shared" si="46"/>
        <v>3309</v>
      </c>
      <c r="B3310" s="13">
        <v>2014.0</v>
      </c>
      <c r="C3310" s="13">
        <v>10.0</v>
      </c>
      <c r="D3310" s="13">
        <v>1.0</v>
      </c>
      <c r="E3310" s="13">
        <v>4.0</v>
      </c>
      <c r="F3310" s="13" t="s">
        <v>16</v>
      </c>
      <c r="G3310" s="2" t="s">
        <v>38</v>
      </c>
      <c r="H3310" s="13">
        <v>8.17</v>
      </c>
      <c r="I3310" s="13">
        <v>7.93</v>
      </c>
      <c r="J3310" s="2">
        <f t="shared" si="47"/>
        <v>16.1</v>
      </c>
    </row>
    <row r="3311" ht="15.75" customHeight="1">
      <c r="A3311" s="2">
        <f t="shared" si="46"/>
        <v>3310</v>
      </c>
      <c r="B3311" s="13">
        <v>2014.0</v>
      </c>
      <c r="C3311" s="13">
        <v>10.0</v>
      </c>
      <c r="D3311" s="13">
        <v>1.0</v>
      </c>
      <c r="E3311" s="13">
        <v>4.0</v>
      </c>
      <c r="F3311" s="13" t="s">
        <v>16</v>
      </c>
      <c r="G3311" s="2" t="s">
        <v>131</v>
      </c>
      <c r="H3311" s="13">
        <v>4.83</v>
      </c>
      <c r="I3311" s="13">
        <v>0.0</v>
      </c>
      <c r="J3311" s="2">
        <f t="shared" si="47"/>
        <v>4.83</v>
      </c>
    </row>
    <row r="3312" ht="15.75" customHeight="1">
      <c r="A3312" s="2">
        <f t="shared" si="46"/>
        <v>3311</v>
      </c>
      <c r="B3312" s="13">
        <v>2014.0</v>
      </c>
      <c r="C3312" s="13">
        <v>10.0</v>
      </c>
      <c r="D3312" s="13">
        <v>1.0</v>
      </c>
      <c r="E3312" s="13">
        <v>5.0</v>
      </c>
      <c r="F3312" s="13" t="s">
        <v>16</v>
      </c>
      <c r="G3312" s="2" t="s">
        <v>37</v>
      </c>
      <c r="H3312" s="13">
        <v>9.67</v>
      </c>
      <c r="I3312" s="13">
        <v>7.33</v>
      </c>
      <c r="J3312" s="2">
        <f t="shared" si="47"/>
        <v>17</v>
      </c>
    </row>
    <row r="3313" ht="15.75" customHeight="1">
      <c r="A3313" s="2">
        <f t="shared" si="46"/>
        <v>3312</v>
      </c>
      <c r="B3313" s="13">
        <v>2014.0</v>
      </c>
      <c r="C3313" s="13">
        <v>10.0</v>
      </c>
      <c r="D3313" s="13">
        <v>1.0</v>
      </c>
      <c r="E3313" s="13">
        <v>5.0</v>
      </c>
      <c r="F3313" s="13" t="s">
        <v>16</v>
      </c>
      <c r="G3313" s="2" t="s">
        <v>129</v>
      </c>
      <c r="H3313" s="13">
        <v>9.57</v>
      </c>
      <c r="I3313" s="13">
        <v>6.5</v>
      </c>
      <c r="J3313" s="2">
        <f t="shared" si="47"/>
        <v>16.07</v>
      </c>
    </row>
    <row r="3314" ht="15.75" customHeight="1">
      <c r="A3314" s="2">
        <f t="shared" si="46"/>
        <v>3313</v>
      </c>
      <c r="B3314" s="13">
        <v>2014.0</v>
      </c>
      <c r="C3314" s="13">
        <v>10.0</v>
      </c>
      <c r="D3314" s="13">
        <v>1.0</v>
      </c>
      <c r="E3314" s="13">
        <v>5.0</v>
      </c>
      <c r="F3314" s="13" t="s">
        <v>16</v>
      </c>
      <c r="G3314" s="2" t="s">
        <v>134</v>
      </c>
      <c r="H3314" s="13">
        <v>4.0</v>
      </c>
      <c r="I3314" s="13">
        <v>3.5</v>
      </c>
      <c r="J3314" s="2">
        <f t="shared" si="47"/>
        <v>7.5</v>
      </c>
    </row>
    <row r="3315" ht="15.75" customHeight="1">
      <c r="A3315" s="2">
        <f t="shared" si="46"/>
        <v>3314</v>
      </c>
      <c r="B3315" s="13">
        <v>2014.0</v>
      </c>
      <c r="C3315" s="13">
        <v>10.0</v>
      </c>
      <c r="D3315" s="13">
        <v>1.0</v>
      </c>
      <c r="E3315" s="13">
        <v>6.0</v>
      </c>
      <c r="F3315" s="13" t="s">
        <v>16</v>
      </c>
      <c r="G3315" s="2" t="s">
        <v>30</v>
      </c>
      <c r="H3315" s="13">
        <v>7.17</v>
      </c>
      <c r="I3315" s="13">
        <v>7.1</v>
      </c>
      <c r="J3315" s="2">
        <f t="shared" si="47"/>
        <v>14.27</v>
      </c>
    </row>
    <row r="3316" ht="15.75" customHeight="1">
      <c r="A3316" s="2">
        <f t="shared" si="46"/>
        <v>3315</v>
      </c>
      <c r="B3316" s="13">
        <v>2014.0</v>
      </c>
      <c r="C3316" s="13">
        <v>10.0</v>
      </c>
      <c r="D3316" s="13">
        <v>1.0</v>
      </c>
      <c r="E3316" s="13">
        <v>6.0</v>
      </c>
      <c r="F3316" s="13" t="s">
        <v>16</v>
      </c>
      <c r="G3316" s="2" t="s">
        <v>60</v>
      </c>
      <c r="H3316" s="13">
        <v>6.83</v>
      </c>
      <c r="I3316" s="13">
        <v>5.9</v>
      </c>
      <c r="J3316" s="2">
        <f t="shared" si="47"/>
        <v>12.73</v>
      </c>
    </row>
    <row r="3317" ht="15.75" customHeight="1">
      <c r="A3317" s="2">
        <f t="shared" si="46"/>
        <v>3316</v>
      </c>
      <c r="B3317" s="13">
        <v>2014.0</v>
      </c>
      <c r="C3317" s="13">
        <v>10.0</v>
      </c>
      <c r="D3317" s="13">
        <v>1.0</v>
      </c>
      <c r="E3317" s="13">
        <v>6.0</v>
      </c>
      <c r="F3317" s="13" t="s">
        <v>16</v>
      </c>
      <c r="G3317" s="2" t="s">
        <v>75</v>
      </c>
      <c r="H3317" s="13">
        <v>4.5</v>
      </c>
      <c r="I3317" s="13">
        <v>3.93</v>
      </c>
      <c r="J3317" s="2">
        <f t="shared" si="47"/>
        <v>8.43</v>
      </c>
    </row>
    <row r="3318" ht="15.75" customHeight="1">
      <c r="A3318" s="2">
        <f t="shared" si="46"/>
        <v>3317</v>
      </c>
      <c r="B3318" s="13">
        <v>2014.0</v>
      </c>
      <c r="C3318" s="13">
        <v>10.0</v>
      </c>
      <c r="D3318" s="13">
        <v>1.0</v>
      </c>
      <c r="E3318" s="13">
        <v>7.0</v>
      </c>
      <c r="F3318" s="13" t="s">
        <v>16</v>
      </c>
      <c r="G3318" s="2" t="s">
        <v>27</v>
      </c>
      <c r="H3318" s="13">
        <v>7.53</v>
      </c>
      <c r="I3318" s="13">
        <v>3.03</v>
      </c>
      <c r="J3318" s="2">
        <f t="shared" si="47"/>
        <v>10.56</v>
      </c>
    </row>
    <row r="3319" ht="15.75" customHeight="1">
      <c r="A3319" s="2">
        <f t="shared" si="46"/>
        <v>3318</v>
      </c>
      <c r="B3319" s="13">
        <v>2014.0</v>
      </c>
      <c r="C3319" s="13">
        <v>10.0</v>
      </c>
      <c r="D3319" s="13">
        <v>1.0</v>
      </c>
      <c r="E3319" s="13">
        <v>7.0</v>
      </c>
      <c r="F3319" s="13" t="s">
        <v>16</v>
      </c>
      <c r="G3319" s="2" t="s">
        <v>33</v>
      </c>
      <c r="H3319" s="13">
        <v>8.5</v>
      </c>
      <c r="I3319" s="13">
        <v>5.83</v>
      </c>
      <c r="J3319" s="2">
        <f t="shared" si="47"/>
        <v>14.33</v>
      </c>
    </row>
    <row r="3320" ht="15.75" customHeight="1">
      <c r="A3320" s="2">
        <f t="shared" si="46"/>
        <v>3319</v>
      </c>
      <c r="B3320" s="13">
        <v>2014.0</v>
      </c>
      <c r="C3320" s="13">
        <v>10.0</v>
      </c>
      <c r="D3320" s="13">
        <v>1.0</v>
      </c>
      <c r="E3320" s="13">
        <v>7.0</v>
      </c>
      <c r="F3320" s="13" t="s">
        <v>16</v>
      </c>
      <c r="G3320" s="2" t="s">
        <v>107</v>
      </c>
      <c r="H3320" s="13">
        <v>4.9</v>
      </c>
      <c r="I3320" s="13">
        <v>3.83</v>
      </c>
      <c r="J3320" s="2">
        <f t="shared" si="47"/>
        <v>8.73</v>
      </c>
    </row>
    <row r="3321" ht="15.75" customHeight="1">
      <c r="A3321" s="2">
        <f t="shared" si="46"/>
        <v>3320</v>
      </c>
      <c r="B3321" s="13">
        <v>2014.0</v>
      </c>
      <c r="C3321" s="13">
        <v>10.0</v>
      </c>
      <c r="D3321" s="13">
        <v>1.0</v>
      </c>
      <c r="E3321" s="13">
        <v>8.0</v>
      </c>
      <c r="F3321" s="13" t="s">
        <v>16</v>
      </c>
      <c r="G3321" s="2" t="s">
        <v>42</v>
      </c>
      <c r="H3321" s="13">
        <v>6.5</v>
      </c>
      <c r="I3321" s="13">
        <v>6.33</v>
      </c>
      <c r="J3321" s="2">
        <f t="shared" si="47"/>
        <v>12.83</v>
      </c>
    </row>
    <row r="3322" ht="15.75" customHeight="1">
      <c r="A3322" s="2">
        <f t="shared" si="46"/>
        <v>3321</v>
      </c>
      <c r="B3322" s="13">
        <v>2014.0</v>
      </c>
      <c r="C3322" s="13">
        <v>10.0</v>
      </c>
      <c r="D3322" s="13">
        <v>1.0</v>
      </c>
      <c r="E3322" s="13">
        <v>8.0</v>
      </c>
      <c r="F3322" s="13" t="s">
        <v>16</v>
      </c>
      <c r="G3322" s="2" t="s">
        <v>31</v>
      </c>
      <c r="H3322" s="13">
        <v>6.33</v>
      </c>
      <c r="I3322" s="13">
        <v>3.23</v>
      </c>
      <c r="J3322" s="2">
        <f t="shared" si="47"/>
        <v>9.56</v>
      </c>
    </row>
    <row r="3323" ht="15.75" customHeight="1">
      <c r="A3323" s="2">
        <f t="shared" si="46"/>
        <v>3322</v>
      </c>
      <c r="B3323" s="13">
        <v>2014.0</v>
      </c>
      <c r="C3323" s="13">
        <v>10.0</v>
      </c>
      <c r="D3323" s="13">
        <v>1.0</v>
      </c>
      <c r="E3323" s="13">
        <v>8.0</v>
      </c>
      <c r="F3323" s="13" t="s">
        <v>16</v>
      </c>
      <c r="G3323" s="2" t="s">
        <v>76</v>
      </c>
      <c r="H3323" s="13">
        <v>5.5</v>
      </c>
      <c r="I3323" s="13">
        <v>5.1</v>
      </c>
      <c r="J3323" s="2">
        <f t="shared" si="47"/>
        <v>10.6</v>
      </c>
    </row>
    <row r="3324" ht="15.75" customHeight="1">
      <c r="A3324" s="2">
        <f t="shared" si="46"/>
        <v>3323</v>
      </c>
      <c r="B3324" s="13">
        <v>2014.0</v>
      </c>
      <c r="C3324" s="13">
        <v>10.0</v>
      </c>
      <c r="D3324" s="13">
        <v>1.0</v>
      </c>
      <c r="E3324" s="13">
        <v>9.0</v>
      </c>
      <c r="F3324" s="13" t="s">
        <v>16</v>
      </c>
      <c r="G3324" s="2" t="s">
        <v>28</v>
      </c>
      <c r="H3324" s="13">
        <v>9.27</v>
      </c>
      <c r="I3324" s="13">
        <v>7.33</v>
      </c>
      <c r="J3324" s="2">
        <f t="shared" si="47"/>
        <v>16.6</v>
      </c>
    </row>
    <row r="3325" ht="15.75" customHeight="1">
      <c r="A3325" s="2">
        <f t="shared" si="46"/>
        <v>3324</v>
      </c>
      <c r="B3325" s="13">
        <v>2014.0</v>
      </c>
      <c r="C3325" s="13">
        <v>10.0</v>
      </c>
      <c r="D3325" s="13">
        <v>1.0</v>
      </c>
      <c r="E3325" s="13">
        <v>9.0</v>
      </c>
      <c r="F3325" s="13" t="s">
        <v>16</v>
      </c>
      <c r="G3325" s="2" t="s">
        <v>47</v>
      </c>
      <c r="H3325" s="13">
        <v>3.83</v>
      </c>
      <c r="I3325" s="13">
        <v>3.77</v>
      </c>
      <c r="J3325" s="2">
        <f t="shared" si="47"/>
        <v>7.6</v>
      </c>
    </row>
    <row r="3326" ht="15.75" customHeight="1">
      <c r="A3326" s="2">
        <f t="shared" si="46"/>
        <v>3325</v>
      </c>
      <c r="B3326" s="13">
        <v>2014.0</v>
      </c>
      <c r="C3326" s="13">
        <v>10.0</v>
      </c>
      <c r="D3326" s="13">
        <v>1.0</v>
      </c>
      <c r="E3326" s="13">
        <v>9.0</v>
      </c>
      <c r="F3326" s="13" t="s">
        <v>16</v>
      </c>
      <c r="G3326" s="2" t="s">
        <v>124</v>
      </c>
      <c r="H3326" s="13">
        <v>6.73</v>
      </c>
      <c r="I3326" s="13">
        <v>6.1</v>
      </c>
      <c r="J3326" s="2">
        <f t="shared" si="47"/>
        <v>12.83</v>
      </c>
    </row>
    <row r="3327" ht="15.75" customHeight="1">
      <c r="A3327" s="2">
        <f t="shared" si="46"/>
        <v>3326</v>
      </c>
      <c r="B3327" s="13">
        <v>2014.0</v>
      </c>
      <c r="C3327" s="13">
        <v>10.0</v>
      </c>
      <c r="D3327" s="13">
        <v>1.0</v>
      </c>
      <c r="E3327" s="13">
        <v>10.0</v>
      </c>
      <c r="F3327" s="13" t="s">
        <v>16</v>
      </c>
      <c r="G3327" s="2" t="s">
        <v>32</v>
      </c>
      <c r="H3327" s="13">
        <v>4.27</v>
      </c>
      <c r="I3327" s="13">
        <v>3.1</v>
      </c>
      <c r="J3327" s="2">
        <f t="shared" si="47"/>
        <v>7.37</v>
      </c>
    </row>
    <row r="3328" ht="15.75" customHeight="1">
      <c r="A3328" s="2">
        <f t="shared" si="46"/>
        <v>3327</v>
      </c>
      <c r="B3328" s="13">
        <v>2014.0</v>
      </c>
      <c r="C3328" s="13">
        <v>10.0</v>
      </c>
      <c r="D3328" s="13">
        <v>1.0</v>
      </c>
      <c r="E3328" s="13">
        <v>10.0</v>
      </c>
      <c r="F3328" s="13" t="s">
        <v>16</v>
      </c>
      <c r="G3328" s="2" t="s">
        <v>55</v>
      </c>
      <c r="H3328" s="13">
        <v>5.37</v>
      </c>
      <c r="I3328" s="13">
        <v>5.23</v>
      </c>
      <c r="J3328" s="2">
        <f t="shared" si="47"/>
        <v>10.6</v>
      </c>
    </row>
    <row r="3329" ht="15.75" customHeight="1">
      <c r="A3329" s="2">
        <f t="shared" si="46"/>
        <v>3328</v>
      </c>
      <c r="B3329" s="13">
        <v>2014.0</v>
      </c>
      <c r="C3329" s="13">
        <v>10.0</v>
      </c>
      <c r="D3329" s="13">
        <v>1.0</v>
      </c>
      <c r="E3329" s="13">
        <v>10.0</v>
      </c>
      <c r="F3329" s="13" t="s">
        <v>16</v>
      </c>
      <c r="G3329" s="2" t="s">
        <v>29</v>
      </c>
      <c r="H3329" s="13">
        <v>6.23</v>
      </c>
      <c r="I3329" s="13">
        <v>4.27</v>
      </c>
      <c r="J3329" s="2">
        <f t="shared" si="47"/>
        <v>10.5</v>
      </c>
    </row>
    <row r="3330" ht="15.75" customHeight="1">
      <c r="A3330" s="2">
        <f t="shared" si="46"/>
        <v>3329</v>
      </c>
      <c r="B3330" s="13">
        <v>2014.0</v>
      </c>
      <c r="C3330" s="13">
        <v>10.0</v>
      </c>
      <c r="D3330" s="13">
        <v>1.0</v>
      </c>
      <c r="E3330" s="13">
        <v>11.0</v>
      </c>
      <c r="F3330" s="13" t="s">
        <v>16</v>
      </c>
      <c r="G3330" s="2" t="s">
        <v>45</v>
      </c>
      <c r="H3330" s="13">
        <v>7.9</v>
      </c>
      <c r="I3330" s="13">
        <v>7.23</v>
      </c>
      <c r="J3330" s="2">
        <f t="shared" si="47"/>
        <v>15.13</v>
      </c>
    </row>
    <row r="3331" ht="15.75" customHeight="1">
      <c r="A3331" s="2">
        <f t="shared" si="46"/>
        <v>3330</v>
      </c>
      <c r="B3331" s="13">
        <v>2014.0</v>
      </c>
      <c r="C3331" s="13">
        <v>10.0</v>
      </c>
      <c r="D3331" s="13">
        <v>1.0</v>
      </c>
      <c r="E3331" s="13">
        <v>11.0</v>
      </c>
      <c r="F3331" s="13" t="s">
        <v>16</v>
      </c>
      <c r="G3331" s="2" t="s">
        <v>59</v>
      </c>
      <c r="H3331" s="13">
        <v>7.33</v>
      </c>
      <c r="I3331" s="13">
        <v>6.67</v>
      </c>
      <c r="J3331" s="2">
        <f t="shared" si="47"/>
        <v>14</v>
      </c>
    </row>
    <row r="3332" ht="15.75" customHeight="1">
      <c r="A3332" s="2">
        <f t="shared" si="46"/>
        <v>3331</v>
      </c>
      <c r="B3332" s="13">
        <v>2014.0</v>
      </c>
      <c r="C3332" s="13">
        <v>10.0</v>
      </c>
      <c r="D3332" s="13">
        <v>1.0</v>
      </c>
      <c r="E3332" s="13">
        <v>11.0</v>
      </c>
      <c r="F3332" s="13" t="s">
        <v>16</v>
      </c>
      <c r="G3332" s="2" t="s">
        <v>126</v>
      </c>
      <c r="H3332" s="13">
        <v>5.6</v>
      </c>
      <c r="I3332" s="13">
        <v>5.0</v>
      </c>
      <c r="J3332" s="2">
        <f t="shared" si="47"/>
        <v>10.6</v>
      </c>
    </row>
    <row r="3333" ht="15.75" customHeight="1">
      <c r="A3333" s="2">
        <f t="shared" si="46"/>
        <v>3332</v>
      </c>
      <c r="B3333" s="13">
        <v>2014.0</v>
      </c>
      <c r="C3333" s="13">
        <v>10.0</v>
      </c>
      <c r="D3333" s="13">
        <v>1.0</v>
      </c>
      <c r="E3333" s="13">
        <v>12.0</v>
      </c>
      <c r="F3333" s="13" t="s">
        <v>16</v>
      </c>
      <c r="G3333" s="2" t="s">
        <v>57</v>
      </c>
      <c r="H3333" s="13">
        <v>8.83</v>
      </c>
      <c r="I3333" s="13">
        <v>7.33</v>
      </c>
      <c r="J3333" s="2">
        <f t="shared" si="47"/>
        <v>16.16</v>
      </c>
    </row>
    <row r="3334" ht="15.75" customHeight="1">
      <c r="A3334" s="2">
        <f t="shared" si="46"/>
        <v>3333</v>
      </c>
      <c r="B3334" s="13">
        <v>2014.0</v>
      </c>
      <c r="C3334" s="13">
        <v>10.0</v>
      </c>
      <c r="D3334" s="13">
        <v>1.0</v>
      </c>
      <c r="E3334" s="13">
        <v>12.0</v>
      </c>
      <c r="F3334" s="13" t="s">
        <v>16</v>
      </c>
      <c r="G3334" s="2" t="s">
        <v>56</v>
      </c>
      <c r="H3334" s="13">
        <v>7.0</v>
      </c>
      <c r="I3334" s="13">
        <v>3.27</v>
      </c>
      <c r="J3334" s="2">
        <f t="shared" si="47"/>
        <v>10.27</v>
      </c>
    </row>
    <row r="3335" ht="15.75" customHeight="1">
      <c r="A3335" s="2">
        <f t="shared" si="46"/>
        <v>3334</v>
      </c>
      <c r="B3335" s="13">
        <v>2014.0</v>
      </c>
      <c r="C3335" s="13">
        <v>10.0</v>
      </c>
      <c r="D3335" s="13">
        <v>1.0</v>
      </c>
      <c r="E3335" s="13">
        <v>12.0</v>
      </c>
      <c r="F3335" s="13" t="s">
        <v>16</v>
      </c>
      <c r="G3335" s="2" t="s">
        <v>120</v>
      </c>
      <c r="H3335" s="13">
        <v>7.03</v>
      </c>
      <c r="I3335" s="13">
        <v>5.9</v>
      </c>
      <c r="J3335" s="2">
        <f t="shared" si="47"/>
        <v>12.93</v>
      </c>
    </row>
    <row r="3336" ht="15.75" customHeight="1">
      <c r="A3336" s="2">
        <f t="shared" si="46"/>
        <v>3335</v>
      </c>
      <c r="B3336" s="13">
        <v>2014.0</v>
      </c>
      <c r="C3336" s="13">
        <v>10.0</v>
      </c>
      <c r="D3336" s="13">
        <v>2.0</v>
      </c>
      <c r="E3336" s="13">
        <v>1.0</v>
      </c>
      <c r="F3336" s="13" t="s">
        <v>16</v>
      </c>
      <c r="G3336" s="2" t="s">
        <v>41</v>
      </c>
      <c r="H3336" s="13">
        <v>9.43</v>
      </c>
      <c r="I3336" s="13">
        <v>8.5</v>
      </c>
      <c r="J3336" s="2">
        <f t="shared" si="47"/>
        <v>17.93</v>
      </c>
    </row>
    <row r="3337" ht="15.75" customHeight="1">
      <c r="A3337" s="2">
        <f t="shared" si="46"/>
        <v>3336</v>
      </c>
      <c r="B3337" s="13">
        <v>2014.0</v>
      </c>
      <c r="C3337" s="13">
        <v>10.0</v>
      </c>
      <c r="D3337" s="13">
        <v>2.0</v>
      </c>
      <c r="E3337" s="13">
        <v>1.0</v>
      </c>
      <c r="F3337" s="13" t="s">
        <v>16</v>
      </c>
      <c r="G3337" s="2" t="s">
        <v>75</v>
      </c>
      <c r="H3337" s="13">
        <v>6.0</v>
      </c>
      <c r="I3337" s="13">
        <v>1.43</v>
      </c>
      <c r="J3337" s="2">
        <f t="shared" si="47"/>
        <v>7.43</v>
      </c>
    </row>
    <row r="3338" ht="15.75" customHeight="1">
      <c r="A3338" s="2">
        <f t="shared" si="46"/>
        <v>3337</v>
      </c>
      <c r="B3338" s="13">
        <v>2014.0</v>
      </c>
      <c r="C3338" s="13">
        <v>10.0</v>
      </c>
      <c r="D3338" s="13">
        <v>2.0</v>
      </c>
      <c r="E3338" s="13">
        <v>2.0</v>
      </c>
      <c r="F3338" s="13" t="s">
        <v>16</v>
      </c>
      <c r="G3338" s="2" t="s">
        <v>26</v>
      </c>
      <c r="H3338" s="13">
        <v>8.0</v>
      </c>
      <c r="I3338" s="13">
        <v>3.67</v>
      </c>
      <c r="J3338" s="2">
        <f t="shared" si="47"/>
        <v>11.67</v>
      </c>
    </row>
    <row r="3339" ht="15.75" customHeight="1">
      <c r="A3339" s="2">
        <f t="shared" si="46"/>
        <v>3338</v>
      </c>
      <c r="B3339" s="13">
        <v>2014.0</v>
      </c>
      <c r="C3339" s="13">
        <v>10.0</v>
      </c>
      <c r="D3339" s="13">
        <v>2.0</v>
      </c>
      <c r="E3339" s="13">
        <v>2.0</v>
      </c>
      <c r="F3339" s="13" t="s">
        <v>16</v>
      </c>
      <c r="G3339" s="2" t="s">
        <v>134</v>
      </c>
      <c r="H3339" s="13">
        <v>5.83</v>
      </c>
      <c r="I3339" s="13">
        <v>3.83</v>
      </c>
      <c r="J3339" s="2">
        <f t="shared" si="47"/>
        <v>9.66</v>
      </c>
    </row>
    <row r="3340" ht="15.75" customHeight="1">
      <c r="A3340" s="2">
        <f t="shared" si="46"/>
        <v>3339</v>
      </c>
      <c r="B3340" s="13">
        <v>2014.0</v>
      </c>
      <c r="C3340" s="13">
        <v>10.0</v>
      </c>
      <c r="D3340" s="13">
        <v>2.0</v>
      </c>
      <c r="E3340" s="13">
        <v>3.0</v>
      </c>
      <c r="F3340" s="13" t="s">
        <v>16</v>
      </c>
      <c r="G3340" s="2" t="s">
        <v>27</v>
      </c>
      <c r="H3340" s="13">
        <v>3.63</v>
      </c>
      <c r="I3340" s="13">
        <v>2.17</v>
      </c>
      <c r="J3340" s="2">
        <f t="shared" si="47"/>
        <v>5.8</v>
      </c>
    </row>
    <row r="3341" ht="15.75" customHeight="1">
      <c r="A3341" s="2">
        <f t="shared" si="46"/>
        <v>3340</v>
      </c>
      <c r="B3341" s="13">
        <v>2014.0</v>
      </c>
      <c r="C3341" s="13">
        <v>10.0</v>
      </c>
      <c r="D3341" s="13">
        <v>2.0</v>
      </c>
      <c r="E3341" s="13">
        <v>3.0</v>
      </c>
      <c r="F3341" s="13" t="s">
        <v>16</v>
      </c>
      <c r="G3341" s="2" t="s">
        <v>131</v>
      </c>
      <c r="H3341" s="13">
        <v>3.5</v>
      </c>
      <c r="I3341" s="13">
        <v>1.77</v>
      </c>
      <c r="J3341" s="2">
        <f t="shared" si="47"/>
        <v>5.27</v>
      </c>
    </row>
    <row r="3342" ht="15.75" customHeight="1">
      <c r="A3342" s="2">
        <f t="shared" si="46"/>
        <v>3341</v>
      </c>
      <c r="B3342" s="13">
        <v>2014.0</v>
      </c>
      <c r="C3342" s="13">
        <v>10.0</v>
      </c>
      <c r="D3342" s="13">
        <v>2.0</v>
      </c>
      <c r="E3342" s="13">
        <v>4.0</v>
      </c>
      <c r="F3342" s="13" t="s">
        <v>16</v>
      </c>
      <c r="G3342" s="2" t="s">
        <v>32</v>
      </c>
      <c r="H3342" s="13">
        <v>5.6</v>
      </c>
      <c r="I3342" s="13">
        <v>5.17</v>
      </c>
      <c r="J3342" s="2">
        <f t="shared" si="47"/>
        <v>10.77</v>
      </c>
    </row>
    <row r="3343" ht="15.75" customHeight="1">
      <c r="A3343" s="2">
        <f t="shared" si="46"/>
        <v>3342</v>
      </c>
      <c r="B3343" s="13">
        <v>2014.0</v>
      </c>
      <c r="C3343" s="13">
        <v>10.0</v>
      </c>
      <c r="D3343" s="13">
        <v>2.0</v>
      </c>
      <c r="E3343" s="13">
        <v>4.0</v>
      </c>
      <c r="F3343" s="13" t="s">
        <v>16</v>
      </c>
      <c r="G3343" s="2" t="s">
        <v>50</v>
      </c>
      <c r="H3343" s="13">
        <v>6.33</v>
      </c>
      <c r="I3343" s="13">
        <v>2.5</v>
      </c>
      <c r="J3343" s="2">
        <f t="shared" si="47"/>
        <v>8.83</v>
      </c>
    </row>
    <row r="3344" ht="15.75" customHeight="1">
      <c r="A3344" s="2">
        <f t="shared" si="46"/>
        <v>3343</v>
      </c>
      <c r="B3344" s="13">
        <v>2014.0</v>
      </c>
      <c r="C3344" s="13">
        <v>10.0</v>
      </c>
      <c r="D3344" s="13">
        <v>2.0</v>
      </c>
      <c r="E3344" s="13">
        <v>5.0</v>
      </c>
      <c r="F3344" s="13" t="s">
        <v>16</v>
      </c>
      <c r="G3344" s="2" t="s">
        <v>56</v>
      </c>
      <c r="H3344" s="13">
        <v>7.1</v>
      </c>
      <c r="I3344" s="13">
        <v>6.33</v>
      </c>
      <c r="J3344" s="2">
        <f t="shared" si="47"/>
        <v>13.43</v>
      </c>
    </row>
    <row r="3345" ht="15.75" customHeight="1">
      <c r="A3345" s="2">
        <f t="shared" si="46"/>
        <v>3344</v>
      </c>
      <c r="B3345" s="13">
        <v>2014.0</v>
      </c>
      <c r="C3345" s="13">
        <v>10.0</v>
      </c>
      <c r="D3345" s="13">
        <v>2.0</v>
      </c>
      <c r="E3345" s="13">
        <v>5.0</v>
      </c>
      <c r="F3345" s="13" t="s">
        <v>16</v>
      </c>
      <c r="G3345" s="2" t="s">
        <v>91</v>
      </c>
      <c r="H3345" s="13">
        <v>7.0</v>
      </c>
      <c r="I3345" s="13">
        <v>6.87</v>
      </c>
      <c r="J3345" s="2">
        <f t="shared" si="47"/>
        <v>13.87</v>
      </c>
    </row>
    <row r="3346" ht="15.75" customHeight="1">
      <c r="A3346" s="2">
        <f t="shared" si="46"/>
        <v>3345</v>
      </c>
      <c r="B3346" s="13">
        <v>2014.0</v>
      </c>
      <c r="C3346" s="13">
        <v>10.0</v>
      </c>
      <c r="D3346" s="13">
        <v>2.0</v>
      </c>
      <c r="E3346" s="13">
        <v>6.0</v>
      </c>
      <c r="F3346" s="13" t="s">
        <v>16</v>
      </c>
      <c r="G3346" s="2" t="s">
        <v>59</v>
      </c>
      <c r="H3346" s="13">
        <v>4.57</v>
      </c>
      <c r="I3346" s="13">
        <v>4.17</v>
      </c>
      <c r="J3346" s="2">
        <f t="shared" si="47"/>
        <v>8.74</v>
      </c>
    </row>
    <row r="3347" ht="15.75" customHeight="1">
      <c r="A3347" s="2">
        <f t="shared" si="46"/>
        <v>3346</v>
      </c>
      <c r="B3347" s="13">
        <v>2014.0</v>
      </c>
      <c r="C3347" s="13">
        <v>10.0</v>
      </c>
      <c r="D3347" s="13">
        <v>2.0</v>
      </c>
      <c r="E3347" s="13">
        <v>6.0</v>
      </c>
      <c r="F3347" s="13" t="s">
        <v>16</v>
      </c>
      <c r="G3347" s="2" t="s">
        <v>122</v>
      </c>
      <c r="H3347" s="13">
        <v>1.4</v>
      </c>
      <c r="I3347" s="13">
        <v>1.27</v>
      </c>
      <c r="J3347" s="2">
        <f t="shared" si="47"/>
        <v>2.67</v>
      </c>
    </row>
    <row r="3348" ht="15.75" customHeight="1">
      <c r="A3348" s="2">
        <f t="shared" si="46"/>
        <v>3347</v>
      </c>
      <c r="B3348" s="13">
        <v>2014.0</v>
      </c>
      <c r="C3348" s="13">
        <v>10.0</v>
      </c>
      <c r="D3348" s="13">
        <v>2.0</v>
      </c>
      <c r="E3348" s="13">
        <v>7.0</v>
      </c>
      <c r="F3348" s="13" t="s">
        <v>16</v>
      </c>
      <c r="G3348" s="2" t="s">
        <v>47</v>
      </c>
      <c r="H3348" s="13">
        <v>1.0</v>
      </c>
      <c r="I3348" s="13">
        <v>0.7</v>
      </c>
      <c r="J3348" s="2">
        <f t="shared" si="47"/>
        <v>1.7</v>
      </c>
    </row>
    <row r="3349" ht="15.75" customHeight="1">
      <c r="A3349" s="2">
        <f t="shared" si="46"/>
        <v>3348</v>
      </c>
      <c r="B3349" s="13">
        <v>2014.0</v>
      </c>
      <c r="C3349" s="13">
        <v>10.0</v>
      </c>
      <c r="D3349" s="13">
        <v>2.0</v>
      </c>
      <c r="E3349" s="13">
        <v>7.0</v>
      </c>
      <c r="F3349" s="13" t="s">
        <v>16</v>
      </c>
      <c r="G3349" s="2" t="s">
        <v>107</v>
      </c>
      <c r="H3349" s="13">
        <v>5.5</v>
      </c>
      <c r="I3349" s="13">
        <v>3.67</v>
      </c>
      <c r="J3349" s="2">
        <f t="shared" si="47"/>
        <v>9.17</v>
      </c>
    </row>
    <row r="3350" ht="15.75" customHeight="1">
      <c r="A3350" s="2">
        <f t="shared" si="46"/>
        <v>3349</v>
      </c>
      <c r="B3350" s="13">
        <v>2014.0</v>
      </c>
      <c r="C3350" s="13">
        <v>10.0</v>
      </c>
      <c r="D3350" s="13">
        <v>2.0</v>
      </c>
      <c r="E3350" s="13">
        <v>8.0</v>
      </c>
      <c r="F3350" s="13" t="s">
        <v>16</v>
      </c>
      <c r="G3350" s="2" t="s">
        <v>31</v>
      </c>
      <c r="H3350" s="13">
        <v>5.0</v>
      </c>
      <c r="I3350" s="13">
        <v>2.83</v>
      </c>
      <c r="J3350" s="2">
        <f t="shared" si="47"/>
        <v>7.83</v>
      </c>
    </row>
    <row r="3351" ht="15.75" customHeight="1">
      <c r="A3351" s="2">
        <f t="shared" si="46"/>
        <v>3350</v>
      </c>
      <c r="B3351" s="13">
        <v>2014.0</v>
      </c>
      <c r="C3351" s="13">
        <v>10.0</v>
      </c>
      <c r="D3351" s="13">
        <v>2.0</v>
      </c>
      <c r="E3351" s="13">
        <v>8.0</v>
      </c>
      <c r="F3351" s="13" t="s">
        <v>16</v>
      </c>
      <c r="G3351" s="2" t="s">
        <v>76</v>
      </c>
      <c r="H3351" s="13">
        <v>5.0</v>
      </c>
      <c r="I3351" s="13">
        <v>3.23</v>
      </c>
      <c r="J3351" s="2">
        <f t="shared" si="47"/>
        <v>8.23</v>
      </c>
    </row>
    <row r="3352" ht="15.75" customHeight="1">
      <c r="A3352" s="2">
        <f t="shared" si="46"/>
        <v>3351</v>
      </c>
      <c r="B3352" s="13">
        <v>2014.0</v>
      </c>
      <c r="C3352" s="13">
        <v>10.0</v>
      </c>
      <c r="D3352" s="13">
        <v>2.0</v>
      </c>
      <c r="E3352" s="13">
        <v>9.0</v>
      </c>
      <c r="F3352" s="13" t="s">
        <v>16</v>
      </c>
      <c r="G3352" s="2" t="s">
        <v>123</v>
      </c>
      <c r="H3352" s="13">
        <v>5.0</v>
      </c>
      <c r="I3352" s="13">
        <v>4.33</v>
      </c>
      <c r="J3352" s="2">
        <f t="shared" si="47"/>
        <v>9.33</v>
      </c>
    </row>
    <row r="3353" ht="15.75" customHeight="1">
      <c r="A3353" s="2">
        <f t="shared" si="46"/>
        <v>3352</v>
      </c>
      <c r="B3353" s="13">
        <v>2014.0</v>
      </c>
      <c r="C3353" s="13">
        <v>10.0</v>
      </c>
      <c r="D3353" s="13">
        <v>2.0</v>
      </c>
      <c r="E3353" s="13">
        <v>9.0</v>
      </c>
      <c r="F3353" s="13" t="s">
        <v>16</v>
      </c>
      <c r="G3353" s="2" t="s">
        <v>124</v>
      </c>
      <c r="H3353" s="13">
        <v>3.7</v>
      </c>
      <c r="I3353" s="13">
        <v>2.17</v>
      </c>
      <c r="J3353" s="2">
        <f t="shared" si="47"/>
        <v>5.87</v>
      </c>
    </row>
    <row r="3354" ht="15.75" customHeight="1">
      <c r="A3354" s="2">
        <f t="shared" si="46"/>
        <v>3353</v>
      </c>
      <c r="B3354" s="13">
        <v>2014.0</v>
      </c>
      <c r="C3354" s="13">
        <v>10.0</v>
      </c>
      <c r="D3354" s="13">
        <v>2.0</v>
      </c>
      <c r="E3354" s="13">
        <v>10.0</v>
      </c>
      <c r="F3354" s="13" t="s">
        <v>16</v>
      </c>
      <c r="G3354" s="2" t="s">
        <v>125</v>
      </c>
      <c r="H3354" s="13">
        <v>0.0</v>
      </c>
      <c r="I3354" s="13">
        <v>0.0</v>
      </c>
      <c r="J3354" s="2">
        <f t="shared" si="47"/>
        <v>0</v>
      </c>
    </row>
    <row r="3355" ht="15.75" customHeight="1">
      <c r="A3355" s="2">
        <f t="shared" si="46"/>
        <v>3354</v>
      </c>
      <c r="B3355" s="13">
        <v>2014.0</v>
      </c>
      <c r="C3355" s="13">
        <v>10.0</v>
      </c>
      <c r="D3355" s="13">
        <v>2.0</v>
      </c>
      <c r="E3355" s="13">
        <v>10.0</v>
      </c>
      <c r="F3355" s="13" t="s">
        <v>16</v>
      </c>
      <c r="G3355" s="2" t="s">
        <v>29</v>
      </c>
      <c r="H3355" s="13">
        <v>5.0</v>
      </c>
      <c r="I3355" s="13">
        <v>5.0</v>
      </c>
      <c r="J3355" s="2">
        <f t="shared" si="47"/>
        <v>10</v>
      </c>
    </row>
    <row r="3356" ht="15.75" customHeight="1">
      <c r="A3356" s="2">
        <f t="shared" si="46"/>
        <v>3355</v>
      </c>
      <c r="B3356" s="13">
        <v>2014.0</v>
      </c>
      <c r="C3356" s="13">
        <v>10.0</v>
      </c>
      <c r="D3356" s="13">
        <v>2.0</v>
      </c>
      <c r="E3356" s="13">
        <v>11.0</v>
      </c>
      <c r="F3356" s="13" t="s">
        <v>16</v>
      </c>
      <c r="G3356" s="2" t="s">
        <v>129</v>
      </c>
      <c r="H3356" s="13">
        <v>5.67</v>
      </c>
      <c r="I3356" s="13">
        <v>5.33</v>
      </c>
      <c r="J3356" s="2">
        <f t="shared" si="47"/>
        <v>11</v>
      </c>
    </row>
    <row r="3357" ht="15.75" customHeight="1">
      <c r="A3357" s="2">
        <f t="shared" si="46"/>
        <v>3356</v>
      </c>
      <c r="B3357" s="13">
        <v>2014.0</v>
      </c>
      <c r="C3357" s="13">
        <v>10.0</v>
      </c>
      <c r="D3357" s="13">
        <v>2.0</v>
      </c>
      <c r="E3357" s="13">
        <v>11.0</v>
      </c>
      <c r="F3357" s="13" t="s">
        <v>16</v>
      </c>
      <c r="G3357" s="2" t="s">
        <v>126</v>
      </c>
      <c r="H3357" s="13">
        <v>8.87</v>
      </c>
      <c r="I3357" s="13">
        <v>4.33</v>
      </c>
      <c r="J3357" s="2">
        <f t="shared" si="47"/>
        <v>13.2</v>
      </c>
    </row>
    <row r="3358" ht="15.75" customHeight="1">
      <c r="A3358" s="2">
        <f t="shared" si="46"/>
        <v>3357</v>
      </c>
      <c r="B3358" s="13">
        <v>2014.0</v>
      </c>
      <c r="C3358" s="13">
        <v>10.0</v>
      </c>
      <c r="D3358" s="13">
        <v>2.0</v>
      </c>
      <c r="E3358" s="13">
        <v>12.0</v>
      </c>
      <c r="F3358" s="13" t="s">
        <v>16</v>
      </c>
      <c r="G3358" s="2" t="s">
        <v>60</v>
      </c>
      <c r="H3358" s="13">
        <v>7.33</v>
      </c>
      <c r="I3358" s="13">
        <v>5.17</v>
      </c>
      <c r="J3358" s="2">
        <f t="shared" si="47"/>
        <v>12.5</v>
      </c>
    </row>
    <row r="3359" ht="15.75" customHeight="1">
      <c r="A3359" s="2">
        <f t="shared" si="46"/>
        <v>3358</v>
      </c>
      <c r="B3359" s="13">
        <v>2014.0</v>
      </c>
      <c r="C3359" s="13">
        <v>10.0</v>
      </c>
      <c r="D3359" s="13">
        <v>2.0</v>
      </c>
      <c r="E3359" s="13">
        <v>12.0</v>
      </c>
      <c r="F3359" s="13" t="s">
        <v>16</v>
      </c>
      <c r="G3359" s="2" t="s">
        <v>120</v>
      </c>
      <c r="H3359" s="13">
        <v>3.77</v>
      </c>
      <c r="I3359" s="13">
        <v>3.13</v>
      </c>
      <c r="J3359" s="2">
        <f t="shared" si="47"/>
        <v>6.9</v>
      </c>
    </row>
    <row r="3360" ht="15.75" customHeight="1">
      <c r="A3360" s="2">
        <f t="shared" si="46"/>
        <v>3359</v>
      </c>
      <c r="B3360" s="13">
        <v>2014.0</v>
      </c>
      <c r="C3360" s="13">
        <v>10.0</v>
      </c>
      <c r="D3360" s="13">
        <v>3.0</v>
      </c>
      <c r="E3360" s="13">
        <v>1.0</v>
      </c>
      <c r="F3360" s="13" t="s">
        <v>16</v>
      </c>
      <c r="G3360" s="2" t="s">
        <v>39</v>
      </c>
      <c r="H3360" s="13">
        <v>4.1</v>
      </c>
      <c r="I3360" s="13">
        <v>3.83</v>
      </c>
      <c r="J3360" s="2">
        <f t="shared" si="47"/>
        <v>7.93</v>
      </c>
    </row>
    <row r="3361" ht="15.75" customHeight="1">
      <c r="A3361" s="2">
        <f t="shared" si="46"/>
        <v>3360</v>
      </c>
      <c r="B3361" s="13">
        <v>2014.0</v>
      </c>
      <c r="C3361" s="13">
        <v>10.0</v>
      </c>
      <c r="D3361" s="13">
        <v>3.0</v>
      </c>
      <c r="E3361" s="13">
        <v>1.0</v>
      </c>
      <c r="F3361" s="13" t="s">
        <v>16</v>
      </c>
      <c r="G3361" s="2" t="s">
        <v>29</v>
      </c>
      <c r="H3361" s="13">
        <v>6.33</v>
      </c>
      <c r="I3361" s="13">
        <v>5.33</v>
      </c>
      <c r="J3361" s="2">
        <f t="shared" si="47"/>
        <v>11.66</v>
      </c>
    </row>
    <row r="3362" ht="15.75" customHeight="1">
      <c r="A3362" s="2">
        <f t="shared" si="46"/>
        <v>3361</v>
      </c>
      <c r="B3362" s="13">
        <v>2014.0</v>
      </c>
      <c r="C3362" s="13">
        <v>10.0</v>
      </c>
      <c r="D3362" s="13">
        <v>3.0</v>
      </c>
      <c r="E3362" s="13">
        <v>2.0</v>
      </c>
      <c r="F3362" s="13" t="s">
        <v>16</v>
      </c>
      <c r="G3362" s="2" t="s">
        <v>28</v>
      </c>
      <c r="H3362" s="13">
        <v>9.5</v>
      </c>
      <c r="I3362" s="13">
        <v>6.33</v>
      </c>
      <c r="J3362" s="2">
        <f t="shared" si="47"/>
        <v>15.83</v>
      </c>
    </row>
    <row r="3363" ht="15.75" customHeight="1">
      <c r="A3363" s="2">
        <f t="shared" si="46"/>
        <v>3362</v>
      </c>
      <c r="B3363" s="13">
        <v>2014.0</v>
      </c>
      <c r="C3363" s="13">
        <v>10.0</v>
      </c>
      <c r="D3363" s="13">
        <v>3.0</v>
      </c>
      <c r="E3363" s="13">
        <v>2.0</v>
      </c>
      <c r="F3363" s="13" t="s">
        <v>16</v>
      </c>
      <c r="G3363" s="2" t="s">
        <v>123</v>
      </c>
      <c r="H3363" s="13">
        <v>5.83</v>
      </c>
      <c r="I3363" s="13">
        <v>3.0</v>
      </c>
      <c r="J3363" s="2">
        <f t="shared" si="47"/>
        <v>8.83</v>
      </c>
    </row>
    <row r="3364" ht="15.75" customHeight="1">
      <c r="A3364" s="2">
        <f t="shared" si="46"/>
        <v>3363</v>
      </c>
      <c r="B3364" s="13">
        <v>2014.0</v>
      </c>
      <c r="C3364" s="13">
        <v>10.0</v>
      </c>
      <c r="D3364" s="13">
        <v>3.0</v>
      </c>
      <c r="E3364" s="13">
        <v>3.0</v>
      </c>
      <c r="F3364" s="13" t="s">
        <v>16</v>
      </c>
      <c r="G3364" s="2" t="s">
        <v>26</v>
      </c>
      <c r="H3364" s="13">
        <v>10.0</v>
      </c>
      <c r="I3364" s="13">
        <v>8.77</v>
      </c>
      <c r="J3364" s="2">
        <f t="shared" si="47"/>
        <v>18.77</v>
      </c>
    </row>
    <row r="3365" ht="15.75" customHeight="1">
      <c r="A3365" s="2">
        <f t="shared" si="46"/>
        <v>3364</v>
      </c>
      <c r="B3365" s="13">
        <v>2014.0</v>
      </c>
      <c r="C3365" s="13">
        <v>10.0</v>
      </c>
      <c r="D3365" s="13">
        <v>3.0</v>
      </c>
      <c r="E3365" s="13">
        <v>3.0</v>
      </c>
      <c r="F3365" s="13" t="s">
        <v>16</v>
      </c>
      <c r="G3365" s="2" t="s">
        <v>126</v>
      </c>
      <c r="H3365" s="13">
        <v>7.67</v>
      </c>
      <c r="I3365" s="13">
        <v>5.6</v>
      </c>
      <c r="J3365" s="2">
        <f t="shared" si="47"/>
        <v>13.27</v>
      </c>
    </row>
    <row r="3366" ht="15.75" customHeight="1">
      <c r="A3366" s="2">
        <f t="shared" si="46"/>
        <v>3365</v>
      </c>
      <c r="B3366" s="13">
        <v>2014.0</v>
      </c>
      <c r="C3366" s="13">
        <v>10.0</v>
      </c>
      <c r="D3366" s="13">
        <v>3.0</v>
      </c>
      <c r="E3366" s="13">
        <v>4.0</v>
      </c>
      <c r="F3366" s="13" t="s">
        <v>16</v>
      </c>
      <c r="G3366" s="2" t="s">
        <v>42</v>
      </c>
      <c r="H3366" s="13">
        <v>8.07</v>
      </c>
      <c r="I3366" s="13">
        <v>3.0</v>
      </c>
      <c r="J3366" s="2">
        <f t="shared" si="47"/>
        <v>11.07</v>
      </c>
    </row>
    <row r="3367" ht="15.75" customHeight="1">
      <c r="A3367" s="2">
        <f t="shared" si="46"/>
        <v>3366</v>
      </c>
      <c r="B3367" s="13">
        <v>2014.0</v>
      </c>
      <c r="C3367" s="13">
        <v>10.0</v>
      </c>
      <c r="D3367" s="13">
        <v>3.0</v>
      </c>
      <c r="E3367" s="13">
        <v>4.0</v>
      </c>
      <c r="F3367" s="13" t="s">
        <v>16</v>
      </c>
      <c r="G3367" s="2" t="s">
        <v>35</v>
      </c>
      <c r="H3367" s="13">
        <v>5.17</v>
      </c>
      <c r="I3367" s="13">
        <v>1.5</v>
      </c>
      <c r="J3367" s="2">
        <f t="shared" si="47"/>
        <v>6.67</v>
      </c>
    </row>
    <row r="3368" ht="15.75" customHeight="1">
      <c r="A3368" s="2">
        <f t="shared" si="46"/>
        <v>3367</v>
      </c>
      <c r="B3368" s="13">
        <v>2014.0</v>
      </c>
      <c r="C3368" s="13">
        <v>10.0</v>
      </c>
      <c r="D3368" s="13">
        <v>3.0</v>
      </c>
      <c r="E3368" s="13">
        <v>5.0</v>
      </c>
      <c r="F3368" s="13" t="s">
        <v>16</v>
      </c>
      <c r="G3368" s="2" t="s">
        <v>57</v>
      </c>
      <c r="H3368" s="13">
        <v>1.43</v>
      </c>
      <c r="I3368" s="13">
        <v>1.4</v>
      </c>
      <c r="J3368" s="2">
        <f t="shared" si="47"/>
        <v>2.83</v>
      </c>
    </row>
    <row r="3369" ht="15.75" customHeight="1">
      <c r="A3369" s="2">
        <f t="shared" si="46"/>
        <v>3368</v>
      </c>
      <c r="B3369" s="13">
        <v>2014.0</v>
      </c>
      <c r="C3369" s="13">
        <v>10.0</v>
      </c>
      <c r="D3369" s="13">
        <v>3.0</v>
      </c>
      <c r="E3369" s="13">
        <v>5.0</v>
      </c>
      <c r="F3369" s="13" t="s">
        <v>16</v>
      </c>
      <c r="G3369" s="2" t="s">
        <v>59</v>
      </c>
      <c r="H3369" s="13">
        <v>6.5</v>
      </c>
      <c r="I3369" s="13">
        <v>4.4</v>
      </c>
      <c r="J3369" s="2">
        <f t="shared" si="47"/>
        <v>10.9</v>
      </c>
    </row>
    <row r="3370" ht="15.75" customHeight="1">
      <c r="A3370" s="2">
        <f t="shared" si="46"/>
        <v>3369</v>
      </c>
      <c r="B3370" s="13">
        <v>2014.0</v>
      </c>
      <c r="C3370" s="13">
        <v>10.0</v>
      </c>
      <c r="D3370" s="13">
        <v>3.0</v>
      </c>
      <c r="E3370" s="13">
        <v>6.0</v>
      </c>
      <c r="F3370" s="13" t="s">
        <v>16</v>
      </c>
      <c r="G3370" s="2" t="s">
        <v>30</v>
      </c>
      <c r="H3370" s="13">
        <v>6.73</v>
      </c>
      <c r="I3370" s="13">
        <v>5.33</v>
      </c>
      <c r="J3370" s="2">
        <f t="shared" si="47"/>
        <v>12.06</v>
      </c>
    </row>
    <row r="3371" ht="15.75" customHeight="1">
      <c r="A3371" s="2">
        <f t="shared" si="46"/>
        <v>3370</v>
      </c>
      <c r="B3371" s="13">
        <v>2014.0</v>
      </c>
      <c r="C3371" s="13">
        <v>10.0</v>
      </c>
      <c r="D3371" s="13">
        <v>3.0</v>
      </c>
      <c r="E3371" s="13">
        <v>6.0</v>
      </c>
      <c r="F3371" s="13" t="s">
        <v>16</v>
      </c>
      <c r="G3371" s="2" t="s">
        <v>91</v>
      </c>
      <c r="H3371" s="13">
        <v>7.33</v>
      </c>
      <c r="I3371" s="13">
        <v>5.17</v>
      </c>
      <c r="J3371" s="2">
        <f t="shared" si="47"/>
        <v>12.5</v>
      </c>
    </row>
    <row r="3372" ht="15.75" customHeight="1">
      <c r="A3372" s="2">
        <f t="shared" si="46"/>
        <v>3371</v>
      </c>
      <c r="B3372" s="13">
        <v>2014.0</v>
      </c>
      <c r="C3372" s="13">
        <v>10.0</v>
      </c>
      <c r="D3372" s="13">
        <v>3.0</v>
      </c>
      <c r="E3372" s="13">
        <v>7.0</v>
      </c>
      <c r="F3372" s="13" t="s">
        <v>16</v>
      </c>
      <c r="G3372" s="2" t="s">
        <v>37</v>
      </c>
      <c r="H3372" s="13">
        <v>4.17</v>
      </c>
      <c r="I3372" s="13">
        <v>2.13</v>
      </c>
      <c r="J3372" s="2">
        <f t="shared" si="47"/>
        <v>6.3</v>
      </c>
    </row>
    <row r="3373" ht="15.75" customHeight="1">
      <c r="A3373" s="2">
        <f t="shared" si="46"/>
        <v>3372</v>
      </c>
      <c r="B3373" s="13">
        <v>2014.0</v>
      </c>
      <c r="C3373" s="13">
        <v>10.0</v>
      </c>
      <c r="D3373" s="13">
        <v>3.0</v>
      </c>
      <c r="E3373" s="13">
        <v>7.0</v>
      </c>
      <c r="F3373" s="13" t="s">
        <v>16</v>
      </c>
      <c r="G3373" s="2" t="s">
        <v>107</v>
      </c>
      <c r="H3373" s="13">
        <v>7.5</v>
      </c>
      <c r="I3373" s="13">
        <v>4.5</v>
      </c>
      <c r="J3373" s="2">
        <f t="shared" si="47"/>
        <v>12</v>
      </c>
    </row>
    <row r="3374" ht="15.75" customHeight="1">
      <c r="A3374" s="2">
        <f t="shared" si="46"/>
        <v>3373</v>
      </c>
      <c r="B3374" s="13">
        <v>2014.0</v>
      </c>
      <c r="C3374" s="13">
        <v>10.0</v>
      </c>
      <c r="D3374" s="13">
        <v>3.0</v>
      </c>
      <c r="E3374" s="13">
        <v>8.0</v>
      </c>
      <c r="F3374" s="13" t="s">
        <v>16</v>
      </c>
      <c r="G3374" s="2" t="s">
        <v>45</v>
      </c>
      <c r="H3374" s="13">
        <v>8.0</v>
      </c>
      <c r="I3374" s="13">
        <v>5.27</v>
      </c>
      <c r="J3374" s="2">
        <f t="shared" si="47"/>
        <v>13.27</v>
      </c>
    </row>
    <row r="3375" ht="15.75" customHeight="1">
      <c r="A3375" s="2">
        <f t="shared" si="46"/>
        <v>3374</v>
      </c>
      <c r="B3375" s="13">
        <v>2014.0</v>
      </c>
      <c r="C3375" s="13">
        <v>10.0</v>
      </c>
      <c r="D3375" s="13">
        <v>3.0</v>
      </c>
      <c r="E3375" s="13">
        <v>8.0</v>
      </c>
      <c r="F3375" s="13" t="s">
        <v>16</v>
      </c>
      <c r="G3375" s="2" t="s">
        <v>55</v>
      </c>
      <c r="H3375" s="13">
        <v>8.77</v>
      </c>
      <c r="I3375" s="13">
        <v>4.3</v>
      </c>
      <c r="J3375" s="2">
        <f t="shared" si="47"/>
        <v>13.07</v>
      </c>
    </row>
    <row r="3376" ht="15.75" customHeight="1">
      <c r="A3376" s="2">
        <f t="shared" si="46"/>
        <v>3375</v>
      </c>
      <c r="B3376" s="13">
        <v>2014.0</v>
      </c>
      <c r="C3376" s="13">
        <v>10.0</v>
      </c>
      <c r="D3376" s="13">
        <v>3.0</v>
      </c>
      <c r="E3376" s="13">
        <v>9.0</v>
      </c>
      <c r="F3376" s="13" t="s">
        <v>16</v>
      </c>
      <c r="G3376" s="2" t="s">
        <v>27</v>
      </c>
      <c r="H3376" s="13">
        <v>8.6</v>
      </c>
      <c r="I3376" s="13">
        <v>6.5</v>
      </c>
      <c r="J3376" s="2">
        <f t="shared" si="47"/>
        <v>15.1</v>
      </c>
    </row>
    <row r="3377" ht="15.75" customHeight="1">
      <c r="A3377" s="2">
        <f t="shared" si="46"/>
        <v>3376</v>
      </c>
      <c r="B3377" s="13">
        <v>2014.0</v>
      </c>
      <c r="C3377" s="13">
        <v>10.0</v>
      </c>
      <c r="D3377" s="13">
        <v>3.0</v>
      </c>
      <c r="E3377" s="13">
        <v>9.0</v>
      </c>
      <c r="F3377" s="13" t="s">
        <v>16</v>
      </c>
      <c r="G3377" s="2" t="s">
        <v>38</v>
      </c>
      <c r="H3377" s="13">
        <v>7.67</v>
      </c>
      <c r="I3377" s="13">
        <v>3.83</v>
      </c>
      <c r="J3377" s="2">
        <f t="shared" si="47"/>
        <v>11.5</v>
      </c>
    </row>
    <row r="3378" ht="15.75" customHeight="1">
      <c r="A3378" s="2">
        <f t="shared" si="46"/>
        <v>3377</v>
      </c>
      <c r="B3378" s="13">
        <v>2014.0</v>
      </c>
      <c r="C3378" s="13">
        <v>10.0</v>
      </c>
      <c r="D3378" s="13">
        <v>3.0</v>
      </c>
      <c r="E3378" s="13">
        <v>10.0</v>
      </c>
      <c r="F3378" s="13" t="s">
        <v>16</v>
      </c>
      <c r="G3378" s="2" t="s">
        <v>62</v>
      </c>
      <c r="H3378" s="13">
        <v>3.67</v>
      </c>
      <c r="I3378" s="13">
        <v>2.33</v>
      </c>
      <c r="J3378" s="2">
        <f t="shared" si="47"/>
        <v>6</v>
      </c>
    </row>
    <row r="3379" ht="15.75" customHeight="1">
      <c r="A3379" s="2">
        <f t="shared" si="46"/>
        <v>3378</v>
      </c>
      <c r="B3379" s="13">
        <v>2014.0</v>
      </c>
      <c r="C3379" s="13">
        <v>10.0</v>
      </c>
      <c r="D3379" s="13">
        <v>3.0</v>
      </c>
      <c r="E3379" s="13">
        <v>10.0</v>
      </c>
      <c r="F3379" s="13" t="s">
        <v>16</v>
      </c>
      <c r="G3379" s="2" t="s">
        <v>60</v>
      </c>
      <c r="H3379" s="13">
        <v>9.37</v>
      </c>
      <c r="I3379" s="13">
        <v>8.83</v>
      </c>
      <c r="J3379" s="2">
        <f t="shared" si="47"/>
        <v>18.2</v>
      </c>
    </row>
    <row r="3380" ht="15.75" customHeight="1">
      <c r="A3380" s="2">
        <f t="shared" si="46"/>
        <v>3379</v>
      </c>
      <c r="B3380" s="13">
        <v>2014.0</v>
      </c>
      <c r="C3380" s="13">
        <v>10.0</v>
      </c>
      <c r="D3380" s="13">
        <v>3.0</v>
      </c>
      <c r="E3380" s="13">
        <v>11.0</v>
      </c>
      <c r="F3380" s="13" t="s">
        <v>16</v>
      </c>
      <c r="G3380" s="2" t="s">
        <v>32</v>
      </c>
      <c r="H3380" s="13">
        <v>8.17</v>
      </c>
      <c r="I3380" s="13">
        <v>5.0</v>
      </c>
      <c r="J3380" s="2">
        <f t="shared" si="47"/>
        <v>13.17</v>
      </c>
    </row>
    <row r="3381" ht="15.75" customHeight="1">
      <c r="A3381" s="2">
        <f t="shared" si="46"/>
        <v>3380</v>
      </c>
      <c r="B3381" s="13">
        <v>2014.0</v>
      </c>
      <c r="C3381" s="13">
        <v>10.0</v>
      </c>
      <c r="D3381" s="13">
        <v>3.0</v>
      </c>
      <c r="E3381" s="13">
        <v>11.0</v>
      </c>
      <c r="F3381" s="13" t="s">
        <v>16</v>
      </c>
      <c r="G3381" s="2" t="s">
        <v>33</v>
      </c>
      <c r="H3381" s="13">
        <v>8.83</v>
      </c>
      <c r="I3381" s="13">
        <v>6.17</v>
      </c>
      <c r="J3381" s="2">
        <f t="shared" si="47"/>
        <v>15</v>
      </c>
    </row>
    <row r="3382" ht="15.75" customHeight="1">
      <c r="A3382" s="2">
        <f t="shared" si="46"/>
        <v>3381</v>
      </c>
      <c r="B3382" s="13">
        <v>2014.0</v>
      </c>
      <c r="C3382" s="13">
        <v>10.0</v>
      </c>
      <c r="D3382" s="13">
        <v>3.0</v>
      </c>
      <c r="E3382" s="13">
        <v>12.0</v>
      </c>
      <c r="F3382" s="13" t="s">
        <v>16</v>
      </c>
      <c r="G3382" s="2" t="s">
        <v>41</v>
      </c>
      <c r="H3382" s="13">
        <v>9.43</v>
      </c>
      <c r="I3382" s="13">
        <v>4.67</v>
      </c>
      <c r="J3382" s="2">
        <f t="shared" si="47"/>
        <v>14.1</v>
      </c>
    </row>
    <row r="3383" ht="15.75" customHeight="1">
      <c r="A3383" s="2">
        <f t="shared" si="46"/>
        <v>3382</v>
      </c>
      <c r="B3383" s="13">
        <v>2014.0</v>
      </c>
      <c r="C3383" s="13">
        <v>10.0</v>
      </c>
      <c r="D3383" s="13">
        <v>3.0</v>
      </c>
      <c r="E3383" s="13">
        <v>12.0</v>
      </c>
      <c r="F3383" s="13" t="s">
        <v>16</v>
      </c>
      <c r="G3383" s="2" t="s">
        <v>76</v>
      </c>
      <c r="H3383" s="13">
        <v>8.0</v>
      </c>
      <c r="I3383" s="13">
        <v>5.33</v>
      </c>
      <c r="J3383" s="2">
        <f t="shared" si="47"/>
        <v>13.33</v>
      </c>
    </row>
    <row r="3384" ht="15.75" customHeight="1">
      <c r="A3384" s="2">
        <f t="shared" si="46"/>
        <v>3383</v>
      </c>
      <c r="B3384" s="13">
        <v>2014.0</v>
      </c>
      <c r="C3384" s="13">
        <v>10.0</v>
      </c>
      <c r="D3384" s="13">
        <v>4.0</v>
      </c>
      <c r="E3384" s="13">
        <v>1.0</v>
      </c>
      <c r="F3384" s="13" t="s">
        <v>16</v>
      </c>
      <c r="G3384" s="2" t="s">
        <v>29</v>
      </c>
      <c r="H3384" s="13">
        <v>9.63</v>
      </c>
      <c r="I3384" s="13">
        <v>4.33</v>
      </c>
      <c r="J3384" s="2">
        <f t="shared" si="47"/>
        <v>13.96</v>
      </c>
    </row>
    <row r="3385" ht="15.75" customHeight="1">
      <c r="A3385" s="2">
        <f t="shared" si="46"/>
        <v>3384</v>
      </c>
      <c r="B3385" s="13">
        <v>2014.0</v>
      </c>
      <c r="C3385" s="13">
        <v>10.0</v>
      </c>
      <c r="D3385" s="13">
        <v>4.0</v>
      </c>
      <c r="E3385" s="13">
        <v>1.0</v>
      </c>
      <c r="F3385" s="13" t="s">
        <v>16</v>
      </c>
      <c r="G3385" s="2" t="s">
        <v>28</v>
      </c>
      <c r="H3385" s="13">
        <v>6.93</v>
      </c>
      <c r="I3385" s="13">
        <v>5.1</v>
      </c>
      <c r="J3385" s="2">
        <f t="shared" si="47"/>
        <v>12.03</v>
      </c>
    </row>
    <row r="3386" ht="15.75" customHeight="1">
      <c r="A3386" s="2">
        <f t="shared" si="46"/>
        <v>3385</v>
      </c>
      <c r="B3386" s="13">
        <v>2014.0</v>
      </c>
      <c r="C3386" s="13">
        <v>10.0</v>
      </c>
      <c r="D3386" s="13">
        <v>4.0</v>
      </c>
      <c r="E3386" s="13">
        <v>1.0</v>
      </c>
      <c r="F3386" s="13" t="s">
        <v>16</v>
      </c>
      <c r="G3386" s="2" t="s">
        <v>26</v>
      </c>
      <c r="H3386" s="13">
        <v>10.0</v>
      </c>
      <c r="I3386" s="13">
        <v>7.27</v>
      </c>
      <c r="J3386" s="2">
        <f t="shared" si="47"/>
        <v>17.27</v>
      </c>
    </row>
    <row r="3387" ht="15.75" customHeight="1">
      <c r="A3387" s="2">
        <f t="shared" si="46"/>
        <v>3386</v>
      </c>
      <c r="B3387" s="13">
        <v>2014.0</v>
      </c>
      <c r="C3387" s="13">
        <v>10.0</v>
      </c>
      <c r="D3387" s="13">
        <v>4.0</v>
      </c>
      <c r="E3387" s="13">
        <v>2.0</v>
      </c>
      <c r="F3387" s="13" t="s">
        <v>16</v>
      </c>
      <c r="G3387" s="2" t="s">
        <v>42</v>
      </c>
      <c r="H3387" s="13">
        <v>8.83</v>
      </c>
      <c r="I3387" s="13">
        <v>8.43</v>
      </c>
      <c r="J3387" s="2">
        <f t="shared" si="47"/>
        <v>17.26</v>
      </c>
    </row>
    <row r="3388" ht="15.75" customHeight="1">
      <c r="A3388" s="2">
        <f t="shared" si="46"/>
        <v>3387</v>
      </c>
      <c r="B3388" s="13">
        <v>2014.0</v>
      </c>
      <c r="C3388" s="13">
        <v>10.0</v>
      </c>
      <c r="D3388" s="13">
        <v>4.0</v>
      </c>
      <c r="E3388" s="13">
        <v>2.0</v>
      </c>
      <c r="F3388" s="13" t="s">
        <v>16</v>
      </c>
      <c r="G3388" s="2" t="s">
        <v>59</v>
      </c>
      <c r="H3388" s="13">
        <v>8.83</v>
      </c>
      <c r="I3388" s="13">
        <v>1.83</v>
      </c>
      <c r="J3388" s="2">
        <f t="shared" si="47"/>
        <v>10.66</v>
      </c>
    </row>
    <row r="3389" ht="15.75" customHeight="1">
      <c r="A3389" s="2">
        <f t="shared" si="46"/>
        <v>3388</v>
      </c>
      <c r="B3389" s="13">
        <v>2014.0</v>
      </c>
      <c r="C3389" s="13">
        <v>10.0</v>
      </c>
      <c r="D3389" s="13">
        <v>4.0</v>
      </c>
      <c r="E3389" s="13">
        <v>2.0</v>
      </c>
      <c r="F3389" s="13" t="s">
        <v>16</v>
      </c>
      <c r="G3389" s="2" t="s">
        <v>91</v>
      </c>
      <c r="H3389" s="13">
        <v>6.67</v>
      </c>
      <c r="I3389" s="13">
        <v>2.33</v>
      </c>
      <c r="J3389" s="2">
        <f t="shared" si="47"/>
        <v>9</v>
      </c>
    </row>
    <row r="3390" ht="15.75" customHeight="1">
      <c r="A3390" s="2">
        <f t="shared" si="46"/>
        <v>3389</v>
      </c>
      <c r="B3390" s="13">
        <v>2014.0</v>
      </c>
      <c r="C3390" s="13">
        <v>10.0</v>
      </c>
      <c r="D3390" s="13">
        <v>4.0</v>
      </c>
      <c r="E3390" s="13">
        <v>3.0</v>
      </c>
      <c r="F3390" s="13" t="s">
        <v>16</v>
      </c>
      <c r="G3390" s="2" t="s">
        <v>107</v>
      </c>
      <c r="H3390" s="13">
        <v>5.53</v>
      </c>
      <c r="I3390" s="13">
        <v>1.13</v>
      </c>
      <c r="J3390" s="2">
        <f t="shared" si="47"/>
        <v>6.66</v>
      </c>
    </row>
    <row r="3391" ht="15.75" customHeight="1">
      <c r="A3391" s="2">
        <f t="shared" si="46"/>
        <v>3390</v>
      </c>
      <c r="B3391" s="13">
        <v>2014.0</v>
      </c>
      <c r="C3391" s="13">
        <v>10.0</v>
      </c>
      <c r="D3391" s="13">
        <v>4.0</v>
      </c>
      <c r="E3391" s="13">
        <v>3.0</v>
      </c>
      <c r="F3391" s="13" t="s">
        <v>16</v>
      </c>
      <c r="G3391" s="2" t="s">
        <v>45</v>
      </c>
      <c r="H3391" s="13">
        <v>6.93</v>
      </c>
      <c r="I3391" s="13">
        <v>6.17</v>
      </c>
      <c r="J3391" s="2">
        <f t="shared" si="47"/>
        <v>13.1</v>
      </c>
    </row>
    <row r="3392" ht="15.75" customHeight="1">
      <c r="A3392" s="2">
        <f t="shared" si="46"/>
        <v>3391</v>
      </c>
      <c r="B3392" s="13">
        <v>2014.0</v>
      </c>
      <c r="C3392" s="13">
        <v>10.0</v>
      </c>
      <c r="D3392" s="13">
        <v>4.0</v>
      </c>
      <c r="E3392" s="13">
        <v>3.0</v>
      </c>
      <c r="F3392" s="13" t="s">
        <v>16</v>
      </c>
      <c r="G3392" s="2" t="s">
        <v>27</v>
      </c>
      <c r="H3392" s="13">
        <v>1.1</v>
      </c>
      <c r="I3392" s="13">
        <v>0.93</v>
      </c>
      <c r="J3392" s="2">
        <f t="shared" si="47"/>
        <v>2.03</v>
      </c>
    </row>
    <row r="3393" ht="15.75" customHeight="1">
      <c r="A3393" s="2">
        <f t="shared" si="46"/>
        <v>3392</v>
      </c>
      <c r="B3393" s="13">
        <v>2014.0</v>
      </c>
      <c r="C3393" s="13">
        <v>10.0</v>
      </c>
      <c r="D3393" s="13">
        <v>4.0</v>
      </c>
      <c r="E3393" s="13">
        <v>4.0</v>
      </c>
      <c r="F3393" s="13" t="s">
        <v>16</v>
      </c>
      <c r="G3393" s="2" t="s">
        <v>60</v>
      </c>
      <c r="H3393" s="13">
        <v>2.67</v>
      </c>
      <c r="I3393" s="13">
        <v>0.93</v>
      </c>
      <c r="J3393" s="2">
        <f t="shared" si="47"/>
        <v>3.6</v>
      </c>
    </row>
    <row r="3394" ht="15.75" customHeight="1">
      <c r="A3394" s="2">
        <f t="shared" si="46"/>
        <v>3393</v>
      </c>
      <c r="B3394" s="13">
        <v>2014.0</v>
      </c>
      <c r="C3394" s="13">
        <v>10.0</v>
      </c>
      <c r="D3394" s="13">
        <v>4.0</v>
      </c>
      <c r="E3394" s="13">
        <v>4.0</v>
      </c>
      <c r="F3394" s="13" t="s">
        <v>16</v>
      </c>
      <c r="G3394" s="2" t="s">
        <v>33</v>
      </c>
      <c r="H3394" s="13">
        <v>6.33</v>
      </c>
      <c r="I3394" s="13">
        <v>1.43</v>
      </c>
      <c r="J3394" s="2">
        <f t="shared" si="47"/>
        <v>7.76</v>
      </c>
    </row>
    <row r="3395" ht="15.75" customHeight="1">
      <c r="A3395" s="2">
        <f t="shared" si="46"/>
        <v>3394</v>
      </c>
      <c r="B3395" s="13">
        <v>2014.0</v>
      </c>
      <c r="C3395" s="13">
        <v>10.0</v>
      </c>
      <c r="D3395" s="13">
        <v>4.0</v>
      </c>
      <c r="E3395" s="13">
        <v>4.0</v>
      </c>
      <c r="F3395" s="13" t="s">
        <v>16</v>
      </c>
      <c r="G3395" s="2" t="s">
        <v>41</v>
      </c>
      <c r="H3395" s="13">
        <v>9.57</v>
      </c>
      <c r="I3395" s="13">
        <v>8.17</v>
      </c>
      <c r="J3395" s="2">
        <f t="shared" si="47"/>
        <v>17.74</v>
      </c>
    </row>
    <row r="3396" ht="15.75" customHeight="1">
      <c r="A3396" s="2">
        <f t="shared" si="46"/>
        <v>3395</v>
      </c>
      <c r="B3396" s="13">
        <v>2014.0</v>
      </c>
      <c r="C3396" s="13">
        <v>10.0</v>
      </c>
      <c r="D3396" s="13">
        <v>5.0</v>
      </c>
      <c r="E3396" s="13">
        <v>1.0</v>
      </c>
      <c r="F3396" s="13" t="s">
        <v>16</v>
      </c>
      <c r="G3396" s="2" t="s">
        <v>29</v>
      </c>
      <c r="H3396" s="13">
        <v>5.17</v>
      </c>
      <c r="I3396" s="13">
        <v>2.33</v>
      </c>
      <c r="J3396" s="2">
        <f t="shared" si="47"/>
        <v>7.5</v>
      </c>
    </row>
    <row r="3397" ht="15.75" customHeight="1">
      <c r="A3397" s="2">
        <f t="shared" si="46"/>
        <v>3396</v>
      </c>
      <c r="B3397" s="13">
        <v>2014.0</v>
      </c>
      <c r="C3397" s="13">
        <v>10.0</v>
      </c>
      <c r="D3397" s="13">
        <v>5.0</v>
      </c>
      <c r="E3397" s="13">
        <v>1.0</v>
      </c>
      <c r="F3397" s="13" t="s">
        <v>16</v>
      </c>
      <c r="G3397" s="2" t="s">
        <v>91</v>
      </c>
      <c r="H3397" s="13">
        <v>4.17</v>
      </c>
      <c r="I3397" s="13">
        <v>1.73</v>
      </c>
      <c r="J3397" s="2">
        <f t="shared" si="47"/>
        <v>5.9</v>
      </c>
    </row>
    <row r="3398" ht="15.75" customHeight="1">
      <c r="A3398" s="2">
        <f t="shared" si="46"/>
        <v>3397</v>
      </c>
      <c r="B3398" s="13">
        <v>2014.0</v>
      </c>
      <c r="C3398" s="13">
        <v>10.0</v>
      </c>
      <c r="D3398" s="13">
        <v>5.0</v>
      </c>
      <c r="E3398" s="13">
        <v>2.0</v>
      </c>
      <c r="F3398" s="13" t="s">
        <v>16</v>
      </c>
      <c r="G3398" s="2" t="s">
        <v>59</v>
      </c>
      <c r="H3398" s="13">
        <v>5.8</v>
      </c>
      <c r="I3398" s="13">
        <v>3.83</v>
      </c>
      <c r="J3398" s="2">
        <f t="shared" si="47"/>
        <v>9.63</v>
      </c>
    </row>
    <row r="3399" ht="15.75" customHeight="1">
      <c r="A3399" s="2">
        <f t="shared" si="46"/>
        <v>3398</v>
      </c>
      <c r="B3399" s="13">
        <v>2014.0</v>
      </c>
      <c r="C3399" s="13">
        <v>10.0</v>
      </c>
      <c r="D3399" s="13">
        <v>5.0</v>
      </c>
      <c r="E3399" s="13">
        <v>2.0</v>
      </c>
      <c r="F3399" s="13" t="s">
        <v>16</v>
      </c>
      <c r="G3399" s="2" t="s">
        <v>28</v>
      </c>
      <c r="H3399" s="13">
        <v>7.43</v>
      </c>
      <c r="I3399" s="13">
        <v>6.17</v>
      </c>
      <c r="J3399" s="2">
        <f t="shared" si="47"/>
        <v>13.6</v>
      </c>
    </row>
    <row r="3400" ht="15.75" customHeight="1">
      <c r="A3400" s="2">
        <f t="shared" si="46"/>
        <v>3399</v>
      </c>
      <c r="B3400" s="13">
        <v>2014.0</v>
      </c>
      <c r="C3400" s="13">
        <v>10.0</v>
      </c>
      <c r="D3400" s="13">
        <v>5.0</v>
      </c>
      <c r="E3400" s="13">
        <v>3.0</v>
      </c>
      <c r="F3400" s="13" t="s">
        <v>16</v>
      </c>
      <c r="G3400" s="2" t="s">
        <v>107</v>
      </c>
      <c r="H3400" s="13">
        <v>4.83</v>
      </c>
      <c r="I3400" s="13">
        <v>3.5</v>
      </c>
      <c r="J3400" s="2">
        <f t="shared" si="47"/>
        <v>8.33</v>
      </c>
    </row>
    <row r="3401" ht="15.75" customHeight="1">
      <c r="A3401" s="2">
        <f t="shared" si="46"/>
        <v>3400</v>
      </c>
      <c r="B3401" s="13">
        <v>2014.0</v>
      </c>
      <c r="C3401" s="13">
        <v>10.0</v>
      </c>
      <c r="D3401" s="13">
        <v>5.0</v>
      </c>
      <c r="E3401" s="13">
        <v>3.0</v>
      </c>
      <c r="F3401" s="13" t="s">
        <v>16</v>
      </c>
      <c r="G3401" s="2" t="s">
        <v>60</v>
      </c>
      <c r="H3401" s="13">
        <v>7.5</v>
      </c>
      <c r="I3401" s="13">
        <v>6.33</v>
      </c>
      <c r="J3401" s="2">
        <f t="shared" si="47"/>
        <v>13.83</v>
      </c>
    </row>
    <row r="3402" ht="15.75" customHeight="1">
      <c r="A3402" s="2">
        <f t="shared" si="46"/>
        <v>3401</v>
      </c>
      <c r="B3402" s="13">
        <v>2014.0</v>
      </c>
      <c r="C3402" s="13">
        <v>10.0</v>
      </c>
      <c r="D3402" s="13">
        <v>5.0</v>
      </c>
      <c r="E3402" s="13">
        <v>4.0</v>
      </c>
      <c r="F3402" s="13" t="s">
        <v>16</v>
      </c>
      <c r="G3402" s="2" t="s">
        <v>33</v>
      </c>
      <c r="H3402" s="13">
        <v>7.5</v>
      </c>
      <c r="I3402" s="13">
        <v>6.73</v>
      </c>
      <c r="J3402" s="2">
        <f t="shared" si="47"/>
        <v>14.23</v>
      </c>
    </row>
    <row r="3403" ht="15.75" customHeight="1">
      <c r="A3403" s="2">
        <f t="shared" si="46"/>
        <v>3402</v>
      </c>
      <c r="B3403" s="13">
        <v>2014.0</v>
      </c>
      <c r="C3403" s="13">
        <v>10.0</v>
      </c>
      <c r="D3403" s="13">
        <v>5.0</v>
      </c>
      <c r="E3403" s="13">
        <v>4.0</v>
      </c>
      <c r="F3403" s="13" t="s">
        <v>16</v>
      </c>
      <c r="G3403" s="2" t="s">
        <v>27</v>
      </c>
      <c r="H3403" s="13">
        <v>3.8</v>
      </c>
      <c r="I3403" s="13">
        <v>3.5</v>
      </c>
      <c r="J3403" s="2">
        <f t="shared" si="47"/>
        <v>7.3</v>
      </c>
    </row>
    <row r="3404" ht="15.75" customHeight="1">
      <c r="A3404" s="2">
        <f t="shared" si="46"/>
        <v>3403</v>
      </c>
      <c r="B3404" s="13">
        <v>2014.0</v>
      </c>
      <c r="C3404" s="13">
        <v>10.0</v>
      </c>
      <c r="D3404" s="13">
        <v>6.0</v>
      </c>
      <c r="E3404" s="13">
        <v>1.0</v>
      </c>
      <c r="F3404" s="13" t="s">
        <v>16</v>
      </c>
      <c r="G3404" s="2" t="s">
        <v>26</v>
      </c>
      <c r="H3404" s="13">
        <v>9.83</v>
      </c>
      <c r="I3404" s="13">
        <v>8.0</v>
      </c>
      <c r="J3404" s="2">
        <f t="shared" si="47"/>
        <v>17.83</v>
      </c>
    </row>
    <row r="3405" ht="15.75" customHeight="1">
      <c r="A3405" s="2">
        <f t="shared" si="46"/>
        <v>3404</v>
      </c>
      <c r="B3405" s="13">
        <v>2014.0</v>
      </c>
      <c r="C3405" s="13">
        <v>10.0</v>
      </c>
      <c r="D3405" s="13">
        <v>6.0</v>
      </c>
      <c r="E3405" s="13">
        <v>1.0</v>
      </c>
      <c r="F3405" s="13" t="s">
        <v>16</v>
      </c>
      <c r="G3405" s="2" t="s">
        <v>29</v>
      </c>
      <c r="H3405" s="13">
        <v>6.23</v>
      </c>
      <c r="I3405" s="13">
        <v>5.6</v>
      </c>
      <c r="J3405" s="2">
        <f t="shared" si="47"/>
        <v>11.83</v>
      </c>
    </row>
    <row r="3406" ht="15.75" customHeight="1">
      <c r="A3406" s="2">
        <f t="shared" si="46"/>
        <v>3405</v>
      </c>
      <c r="B3406" s="13">
        <v>2014.0</v>
      </c>
      <c r="C3406" s="13">
        <v>10.0</v>
      </c>
      <c r="D3406" s="13">
        <v>6.0</v>
      </c>
      <c r="E3406" s="13">
        <v>2.0</v>
      </c>
      <c r="F3406" s="13" t="s">
        <v>16</v>
      </c>
      <c r="G3406" s="2" t="s">
        <v>42</v>
      </c>
      <c r="H3406" s="13">
        <v>6.23</v>
      </c>
      <c r="I3406" s="13">
        <v>6.0</v>
      </c>
      <c r="J3406" s="2">
        <f t="shared" si="47"/>
        <v>12.23</v>
      </c>
    </row>
    <row r="3407" ht="15.75" customHeight="1">
      <c r="A3407" s="2">
        <f t="shared" si="46"/>
        <v>3406</v>
      </c>
      <c r="B3407" s="13">
        <v>2014.0</v>
      </c>
      <c r="C3407" s="13">
        <v>10.0</v>
      </c>
      <c r="D3407" s="13">
        <v>6.0</v>
      </c>
      <c r="E3407" s="13">
        <v>2.0</v>
      </c>
      <c r="F3407" s="13" t="s">
        <v>16</v>
      </c>
      <c r="G3407" s="2" t="s">
        <v>28</v>
      </c>
      <c r="H3407" s="13">
        <v>6.77</v>
      </c>
      <c r="I3407" s="13">
        <v>5.5</v>
      </c>
      <c r="J3407" s="2">
        <f t="shared" si="47"/>
        <v>12.27</v>
      </c>
    </row>
    <row r="3408" ht="15.75" customHeight="1">
      <c r="A3408" s="2">
        <f t="shared" si="46"/>
        <v>3407</v>
      </c>
      <c r="B3408" s="13">
        <v>2014.0</v>
      </c>
      <c r="C3408" s="13">
        <v>10.0</v>
      </c>
      <c r="D3408" s="13">
        <v>6.0</v>
      </c>
      <c r="E3408" s="13">
        <v>3.0</v>
      </c>
      <c r="F3408" s="13" t="s">
        <v>16</v>
      </c>
      <c r="G3408" s="2" t="s">
        <v>45</v>
      </c>
      <c r="H3408" s="13">
        <v>8.0</v>
      </c>
      <c r="I3408" s="13">
        <v>5.17</v>
      </c>
      <c r="J3408" s="2">
        <f t="shared" si="47"/>
        <v>13.17</v>
      </c>
    </row>
    <row r="3409" ht="15.75" customHeight="1">
      <c r="A3409" s="2">
        <f t="shared" si="46"/>
        <v>3408</v>
      </c>
      <c r="B3409" s="13">
        <v>2014.0</v>
      </c>
      <c r="C3409" s="13">
        <v>10.0</v>
      </c>
      <c r="D3409" s="13">
        <v>6.0</v>
      </c>
      <c r="E3409" s="13">
        <v>3.0</v>
      </c>
      <c r="F3409" s="13" t="s">
        <v>16</v>
      </c>
      <c r="G3409" s="2" t="s">
        <v>60</v>
      </c>
      <c r="H3409" s="13">
        <v>7.5</v>
      </c>
      <c r="I3409" s="13">
        <v>7.3</v>
      </c>
      <c r="J3409" s="2">
        <f t="shared" si="47"/>
        <v>14.8</v>
      </c>
    </row>
    <row r="3410" ht="15.75" customHeight="1">
      <c r="A3410" s="2">
        <f t="shared" si="46"/>
        <v>3409</v>
      </c>
      <c r="B3410" s="13">
        <v>2014.0</v>
      </c>
      <c r="C3410" s="13">
        <v>10.0</v>
      </c>
      <c r="D3410" s="13">
        <v>6.0</v>
      </c>
      <c r="E3410" s="13">
        <v>4.0</v>
      </c>
      <c r="F3410" s="13" t="s">
        <v>16</v>
      </c>
      <c r="G3410" s="2" t="s">
        <v>41</v>
      </c>
      <c r="H3410" s="13">
        <v>9.57</v>
      </c>
      <c r="I3410" s="13">
        <v>6.5</v>
      </c>
      <c r="J3410" s="2">
        <f t="shared" si="47"/>
        <v>16.07</v>
      </c>
    </row>
    <row r="3411" ht="15.75" customHeight="1">
      <c r="A3411" s="2">
        <f t="shared" si="46"/>
        <v>3410</v>
      </c>
      <c r="B3411" s="13">
        <v>2014.0</v>
      </c>
      <c r="C3411" s="13">
        <v>10.0</v>
      </c>
      <c r="D3411" s="13">
        <v>6.0</v>
      </c>
      <c r="E3411" s="13">
        <v>4.0</v>
      </c>
      <c r="F3411" s="13" t="s">
        <v>16</v>
      </c>
      <c r="G3411" s="2" t="s">
        <v>33</v>
      </c>
      <c r="H3411" s="13">
        <v>6.57</v>
      </c>
      <c r="I3411" s="13">
        <v>3.53</v>
      </c>
      <c r="J3411" s="2">
        <f t="shared" si="47"/>
        <v>10.1</v>
      </c>
    </row>
    <row r="3412" ht="15.75" customHeight="1">
      <c r="A3412" s="2">
        <f t="shared" si="46"/>
        <v>3411</v>
      </c>
      <c r="B3412" s="13">
        <v>2014.0</v>
      </c>
      <c r="C3412" s="13">
        <v>10.0</v>
      </c>
      <c r="D3412" s="13">
        <v>7.0</v>
      </c>
      <c r="E3412" s="13">
        <v>1.0</v>
      </c>
      <c r="F3412" s="13" t="s">
        <v>16</v>
      </c>
      <c r="G3412" s="2" t="s">
        <v>26</v>
      </c>
      <c r="H3412" s="13">
        <v>5.27</v>
      </c>
      <c r="I3412" s="13">
        <v>2.0</v>
      </c>
      <c r="J3412" s="2">
        <f t="shared" si="47"/>
        <v>7.27</v>
      </c>
    </row>
    <row r="3413" ht="15.75" customHeight="1">
      <c r="A3413" s="2">
        <f t="shared" si="46"/>
        <v>3412</v>
      </c>
      <c r="B3413" s="13">
        <v>2014.0</v>
      </c>
      <c r="C3413" s="13">
        <v>10.0</v>
      </c>
      <c r="D3413" s="13">
        <v>7.0</v>
      </c>
      <c r="E3413" s="13">
        <v>1.0</v>
      </c>
      <c r="F3413" s="13" t="s">
        <v>16</v>
      </c>
      <c r="G3413" s="2" t="s">
        <v>28</v>
      </c>
      <c r="H3413" s="13">
        <v>8.47</v>
      </c>
      <c r="I3413" s="13">
        <v>8.17</v>
      </c>
      <c r="J3413" s="2">
        <f t="shared" si="47"/>
        <v>16.64</v>
      </c>
    </row>
    <row r="3414" ht="15.75" customHeight="1">
      <c r="A3414" s="2">
        <f t="shared" si="46"/>
        <v>3413</v>
      </c>
      <c r="B3414" s="13">
        <v>2014.0</v>
      </c>
      <c r="C3414" s="13">
        <v>10.0</v>
      </c>
      <c r="D3414" s="13">
        <v>7.0</v>
      </c>
      <c r="E3414" s="13">
        <v>2.0</v>
      </c>
      <c r="F3414" s="13" t="s">
        <v>16</v>
      </c>
      <c r="G3414" s="2" t="s">
        <v>60</v>
      </c>
      <c r="H3414" s="13">
        <v>4.67</v>
      </c>
      <c r="I3414" s="13">
        <v>3.73</v>
      </c>
      <c r="J3414" s="2">
        <f t="shared" si="47"/>
        <v>8.4</v>
      </c>
    </row>
    <row r="3415" ht="15.75" customHeight="1">
      <c r="A3415" s="2">
        <f t="shared" si="46"/>
        <v>3414</v>
      </c>
      <c r="B3415" s="13">
        <v>2014.0</v>
      </c>
      <c r="C3415" s="13">
        <v>10.0</v>
      </c>
      <c r="D3415" s="13">
        <v>7.0</v>
      </c>
      <c r="E3415" s="13">
        <v>2.0</v>
      </c>
      <c r="F3415" s="13" t="s">
        <v>16</v>
      </c>
      <c r="G3415" s="2" t="s">
        <v>41</v>
      </c>
      <c r="H3415" s="13">
        <v>7.17</v>
      </c>
      <c r="I3415" s="13">
        <v>6.0</v>
      </c>
      <c r="J3415" s="2">
        <f t="shared" si="47"/>
        <v>13.17</v>
      </c>
    </row>
    <row r="3416" ht="15.75" customHeight="1">
      <c r="A3416" s="2">
        <f t="shared" si="46"/>
        <v>3415</v>
      </c>
      <c r="B3416" s="13">
        <v>2014.0</v>
      </c>
      <c r="C3416" s="13">
        <v>10.0</v>
      </c>
      <c r="D3416" s="13">
        <v>8.0</v>
      </c>
      <c r="E3416" s="13">
        <v>1.0</v>
      </c>
      <c r="F3416" s="13" t="s">
        <v>16</v>
      </c>
      <c r="G3416" s="2" t="s">
        <v>28</v>
      </c>
      <c r="H3416" s="13">
        <v>7.67</v>
      </c>
      <c r="I3416" s="13">
        <v>0.0</v>
      </c>
      <c r="J3416" s="2">
        <f t="shared" si="47"/>
        <v>7.67</v>
      </c>
    </row>
    <row r="3417" ht="15.75" customHeight="1">
      <c r="A3417" s="2">
        <f t="shared" si="46"/>
        <v>3416</v>
      </c>
      <c r="B3417" s="13">
        <v>2014.0</v>
      </c>
      <c r="C3417" s="13">
        <v>10.0</v>
      </c>
      <c r="D3417" s="13">
        <v>8.0</v>
      </c>
      <c r="E3417" s="13">
        <v>1.0</v>
      </c>
      <c r="F3417" s="13" t="s">
        <v>16</v>
      </c>
      <c r="G3417" s="2" t="s">
        <v>41</v>
      </c>
      <c r="H3417" s="13">
        <v>9.0</v>
      </c>
      <c r="I3417" s="13">
        <v>6.5</v>
      </c>
      <c r="J3417" s="2">
        <f t="shared" si="47"/>
        <v>15.5</v>
      </c>
    </row>
    <row r="3418" ht="15.75" customHeight="1">
      <c r="A3418" s="2">
        <f t="shared" si="46"/>
        <v>3417</v>
      </c>
      <c r="B3418" s="13">
        <v>2014.0</v>
      </c>
      <c r="C3418" s="13">
        <v>11.0</v>
      </c>
      <c r="D3418" s="13">
        <v>1.0</v>
      </c>
      <c r="E3418" s="13">
        <v>1.0</v>
      </c>
      <c r="F3418" s="13" t="s">
        <v>16</v>
      </c>
      <c r="G3418" s="2" t="s">
        <v>39</v>
      </c>
      <c r="H3418" s="13">
        <v>7.33</v>
      </c>
      <c r="I3418" s="13">
        <v>6.5</v>
      </c>
      <c r="J3418" s="2">
        <f t="shared" si="47"/>
        <v>13.83</v>
      </c>
    </row>
    <row r="3419" ht="15.75" customHeight="1">
      <c r="A3419" s="2">
        <f t="shared" si="46"/>
        <v>3418</v>
      </c>
      <c r="B3419" s="13">
        <v>2014.0</v>
      </c>
      <c r="C3419" s="13">
        <v>11.0</v>
      </c>
      <c r="D3419" s="13">
        <v>1.0</v>
      </c>
      <c r="E3419" s="13">
        <v>1.0</v>
      </c>
      <c r="F3419" s="13" t="s">
        <v>16</v>
      </c>
      <c r="G3419" s="2" t="s">
        <v>31</v>
      </c>
      <c r="H3419" s="13">
        <v>1.23</v>
      </c>
      <c r="I3419" s="13">
        <v>0.0</v>
      </c>
      <c r="J3419" s="2">
        <f t="shared" si="47"/>
        <v>1.23</v>
      </c>
    </row>
    <row r="3420" ht="15.75" customHeight="1">
      <c r="A3420" s="2">
        <f t="shared" si="46"/>
        <v>3419</v>
      </c>
      <c r="B3420" s="13">
        <v>2014.0</v>
      </c>
      <c r="C3420" s="13">
        <v>11.0</v>
      </c>
      <c r="D3420" s="13">
        <v>1.0</v>
      </c>
      <c r="E3420" s="13">
        <v>1.0</v>
      </c>
      <c r="F3420" s="13" t="s">
        <v>16</v>
      </c>
      <c r="G3420" s="2" t="s">
        <v>99</v>
      </c>
      <c r="H3420" s="13">
        <v>2.83</v>
      </c>
      <c r="I3420" s="13">
        <v>1.43</v>
      </c>
      <c r="J3420" s="2">
        <f t="shared" si="47"/>
        <v>4.26</v>
      </c>
    </row>
    <row r="3421" ht="15.75" customHeight="1">
      <c r="A3421" s="2">
        <f t="shared" si="46"/>
        <v>3420</v>
      </c>
      <c r="B3421" s="13">
        <v>2014.0</v>
      </c>
      <c r="C3421" s="13">
        <v>11.0</v>
      </c>
      <c r="D3421" s="13">
        <v>1.0</v>
      </c>
      <c r="E3421" s="13">
        <v>2.0</v>
      </c>
      <c r="F3421" s="13" t="s">
        <v>16</v>
      </c>
      <c r="G3421" s="2" t="s">
        <v>27</v>
      </c>
      <c r="H3421" s="13">
        <v>1.6</v>
      </c>
      <c r="I3421" s="13">
        <v>1.3</v>
      </c>
      <c r="J3421" s="2">
        <f t="shared" si="47"/>
        <v>2.9</v>
      </c>
    </row>
    <row r="3422" ht="15.75" customHeight="1">
      <c r="A3422" s="2">
        <f t="shared" si="46"/>
        <v>3421</v>
      </c>
      <c r="B3422" s="13">
        <v>2014.0</v>
      </c>
      <c r="C3422" s="13">
        <v>11.0</v>
      </c>
      <c r="D3422" s="13">
        <v>1.0</v>
      </c>
      <c r="E3422" s="13">
        <v>2.0</v>
      </c>
      <c r="F3422" s="13" t="s">
        <v>16</v>
      </c>
      <c r="G3422" s="2" t="s">
        <v>38</v>
      </c>
      <c r="H3422" s="13">
        <v>7.13</v>
      </c>
      <c r="I3422" s="13">
        <v>7.0</v>
      </c>
      <c r="J3422" s="2">
        <f t="shared" si="47"/>
        <v>14.13</v>
      </c>
    </row>
    <row r="3423" ht="15.75" customHeight="1">
      <c r="A3423" s="2">
        <f t="shared" si="46"/>
        <v>3422</v>
      </c>
      <c r="B3423" s="13">
        <v>2014.0</v>
      </c>
      <c r="C3423" s="13">
        <v>11.0</v>
      </c>
      <c r="D3423" s="13">
        <v>1.0</v>
      </c>
      <c r="E3423" s="13">
        <v>2.0</v>
      </c>
      <c r="F3423" s="13" t="s">
        <v>16</v>
      </c>
      <c r="G3423" s="2" t="s">
        <v>131</v>
      </c>
      <c r="H3423" s="13">
        <v>4.5</v>
      </c>
      <c r="I3423" s="13">
        <v>0.27</v>
      </c>
      <c r="J3423" s="2">
        <f t="shared" si="47"/>
        <v>4.77</v>
      </c>
    </row>
    <row r="3424" ht="15.75" customHeight="1">
      <c r="A3424" s="2">
        <f t="shared" si="46"/>
        <v>3423</v>
      </c>
      <c r="B3424" s="13">
        <v>2014.0</v>
      </c>
      <c r="C3424" s="13">
        <v>11.0</v>
      </c>
      <c r="D3424" s="13">
        <v>1.0</v>
      </c>
      <c r="E3424" s="13">
        <v>3.0</v>
      </c>
      <c r="F3424" s="13" t="s">
        <v>16</v>
      </c>
      <c r="G3424" s="2" t="s">
        <v>26</v>
      </c>
      <c r="H3424" s="13">
        <v>9.23</v>
      </c>
      <c r="I3424" s="13">
        <v>8.93</v>
      </c>
      <c r="J3424" s="2">
        <f t="shared" si="47"/>
        <v>18.16</v>
      </c>
    </row>
    <row r="3425" ht="15.75" customHeight="1">
      <c r="A3425" s="2">
        <f t="shared" si="46"/>
        <v>3424</v>
      </c>
      <c r="B3425" s="13">
        <v>2014.0</v>
      </c>
      <c r="C3425" s="13">
        <v>11.0</v>
      </c>
      <c r="D3425" s="13">
        <v>1.0</v>
      </c>
      <c r="E3425" s="13">
        <v>3.0</v>
      </c>
      <c r="F3425" s="13" t="s">
        <v>16</v>
      </c>
      <c r="G3425" s="2" t="s">
        <v>129</v>
      </c>
      <c r="H3425" s="13">
        <v>1.23</v>
      </c>
      <c r="I3425" s="13">
        <v>1.0</v>
      </c>
      <c r="J3425" s="2">
        <f t="shared" si="47"/>
        <v>2.23</v>
      </c>
    </row>
    <row r="3426" ht="15.75" customHeight="1">
      <c r="A3426" s="2">
        <f t="shared" si="46"/>
        <v>3425</v>
      </c>
      <c r="B3426" s="13">
        <v>2014.0</v>
      </c>
      <c r="C3426" s="13">
        <v>11.0</v>
      </c>
      <c r="D3426" s="13">
        <v>1.0</v>
      </c>
      <c r="E3426" s="13">
        <v>3.0</v>
      </c>
      <c r="F3426" s="13" t="s">
        <v>16</v>
      </c>
      <c r="G3426" s="2" t="s">
        <v>130</v>
      </c>
      <c r="H3426" s="13">
        <v>2.07</v>
      </c>
      <c r="I3426" s="13">
        <v>1.27</v>
      </c>
      <c r="J3426" s="2">
        <f t="shared" si="47"/>
        <v>3.34</v>
      </c>
    </row>
    <row r="3427" ht="15.75" customHeight="1">
      <c r="A3427" s="2">
        <f t="shared" si="46"/>
        <v>3426</v>
      </c>
      <c r="B3427" s="13">
        <v>2014.0</v>
      </c>
      <c r="C3427" s="13">
        <v>11.0</v>
      </c>
      <c r="D3427" s="13">
        <v>1.0</v>
      </c>
      <c r="E3427" s="13">
        <v>4.0</v>
      </c>
      <c r="F3427" s="13" t="s">
        <v>16</v>
      </c>
      <c r="G3427" s="2" t="s">
        <v>37</v>
      </c>
      <c r="H3427" s="13">
        <v>8.1</v>
      </c>
      <c r="I3427" s="13">
        <v>7.7</v>
      </c>
      <c r="J3427" s="2">
        <f t="shared" si="47"/>
        <v>15.8</v>
      </c>
    </row>
    <row r="3428" ht="15.75" customHeight="1">
      <c r="A3428" s="2">
        <f t="shared" si="46"/>
        <v>3427</v>
      </c>
      <c r="B3428" s="13">
        <v>2014.0</v>
      </c>
      <c r="C3428" s="13">
        <v>11.0</v>
      </c>
      <c r="D3428" s="13">
        <v>1.0</v>
      </c>
      <c r="E3428" s="13">
        <v>4.0</v>
      </c>
      <c r="F3428" s="13" t="s">
        <v>16</v>
      </c>
      <c r="G3428" s="2" t="s">
        <v>29</v>
      </c>
      <c r="H3428" s="13">
        <v>8.9</v>
      </c>
      <c r="I3428" s="13">
        <v>7.0</v>
      </c>
      <c r="J3428" s="2">
        <f t="shared" si="47"/>
        <v>15.9</v>
      </c>
    </row>
    <row r="3429" ht="15.75" customHeight="1">
      <c r="A3429" s="2">
        <f t="shared" si="46"/>
        <v>3428</v>
      </c>
      <c r="B3429" s="13">
        <v>2014.0</v>
      </c>
      <c r="C3429" s="13">
        <v>11.0</v>
      </c>
      <c r="D3429" s="13">
        <v>1.0</v>
      </c>
      <c r="E3429" s="13">
        <v>4.0</v>
      </c>
      <c r="F3429" s="13" t="s">
        <v>16</v>
      </c>
      <c r="G3429" s="2" t="s">
        <v>70</v>
      </c>
      <c r="H3429" s="13">
        <v>8.67</v>
      </c>
      <c r="I3429" s="13">
        <v>5.17</v>
      </c>
      <c r="J3429" s="2">
        <f t="shared" si="47"/>
        <v>13.84</v>
      </c>
    </row>
    <row r="3430" ht="15.75" customHeight="1">
      <c r="A3430" s="2">
        <f t="shared" si="46"/>
        <v>3429</v>
      </c>
      <c r="B3430" s="13">
        <v>2014.0</v>
      </c>
      <c r="C3430" s="13">
        <v>11.0</v>
      </c>
      <c r="D3430" s="13">
        <v>1.0</v>
      </c>
      <c r="E3430" s="13">
        <v>5.0</v>
      </c>
      <c r="F3430" s="13" t="s">
        <v>16</v>
      </c>
      <c r="G3430" s="2" t="s">
        <v>41</v>
      </c>
      <c r="H3430" s="13">
        <v>7.33</v>
      </c>
      <c r="I3430" s="13">
        <v>4.83</v>
      </c>
      <c r="J3430" s="2">
        <f t="shared" si="47"/>
        <v>12.16</v>
      </c>
    </row>
    <row r="3431" ht="15.75" customHeight="1">
      <c r="A3431" s="2">
        <f t="shared" si="46"/>
        <v>3430</v>
      </c>
      <c r="B3431" s="13">
        <v>2014.0</v>
      </c>
      <c r="C3431" s="13">
        <v>11.0</v>
      </c>
      <c r="D3431" s="13">
        <v>1.0</v>
      </c>
      <c r="E3431" s="13">
        <v>5.0</v>
      </c>
      <c r="F3431" s="13" t="s">
        <v>16</v>
      </c>
      <c r="G3431" s="2" t="s">
        <v>107</v>
      </c>
      <c r="H3431" s="13">
        <v>9.27</v>
      </c>
      <c r="I3431" s="13">
        <v>0.0</v>
      </c>
      <c r="J3431" s="2">
        <f t="shared" si="47"/>
        <v>9.27</v>
      </c>
    </row>
    <row r="3432" ht="15.75" customHeight="1">
      <c r="A3432" s="2">
        <f t="shared" si="46"/>
        <v>3431</v>
      </c>
      <c r="B3432" s="13">
        <v>2014.0</v>
      </c>
      <c r="C3432" s="13">
        <v>11.0</v>
      </c>
      <c r="D3432" s="13">
        <v>1.0</v>
      </c>
      <c r="E3432" s="13">
        <v>5.0</v>
      </c>
      <c r="F3432" s="13" t="s">
        <v>16</v>
      </c>
      <c r="G3432" s="2" t="s">
        <v>135</v>
      </c>
      <c r="H3432" s="13">
        <v>1.4</v>
      </c>
      <c r="I3432" s="13">
        <v>0.8</v>
      </c>
      <c r="J3432" s="2">
        <f t="shared" si="47"/>
        <v>2.2</v>
      </c>
    </row>
    <row r="3433" ht="15.75" customHeight="1">
      <c r="A3433" s="2">
        <f t="shared" si="46"/>
        <v>3432</v>
      </c>
      <c r="B3433" s="13">
        <v>2014.0</v>
      </c>
      <c r="C3433" s="13">
        <v>11.0</v>
      </c>
      <c r="D3433" s="13">
        <v>1.0</v>
      </c>
      <c r="E3433" s="13">
        <v>6.0</v>
      </c>
      <c r="F3433" s="13" t="s">
        <v>16</v>
      </c>
      <c r="G3433" s="2" t="s">
        <v>30</v>
      </c>
      <c r="H3433" s="13">
        <v>5.5</v>
      </c>
      <c r="I3433" s="13">
        <v>3.33</v>
      </c>
      <c r="J3433" s="2">
        <f t="shared" si="47"/>
        <v>8.83</v>
      </c>
    </row>
    <row r="3434" ht="15.75" customHeight="1">
      <c r="A3434" s="2">
        <f t="shared" si="46"/>
        <v>3433</v>
      </c>
      <c r="B3434" s="13">
        <v>2014.0</v>
      </c>
      <c r="C3434" s="13">
        <v>11.0</v>
      </c>
      <c r="D3434" s="13">
        <v>1.0</v>
      </c>
      <c r="E3434" s="13">
        <v>6.0</v>
      </c>
      <c r="F3434" s="13" t="s">
        <v>16</v>
      </c>
      <c r="G3434" s="2" t="s">
        <v>126</v>
      </c>
      <c r="H3434" s="13">
        <v>2.23</v>
      </c>
      <c r="I3434" s="13">
        <v>1.07</v>
      </c>
      <c r="J3434" s="2">
        <f t="shared" si="47"/>
        <v>3.3</v>
      </c>
    </row>
    <row r="3435" ht="15.75" customHeight="1">
      <c r="A3435" s="2">
        <f t="shared" si="46"/>
        <v>3434</v>
      </c>
      <c r="B3435" s="13">
        <v>2014.0</v>
      </c>
      <c r="C3435" s="13">
        <v>11.0</v>
      </c>
      <c r="D3435" s="13">
        <v>1.0</v>
      </c>
      <c r="E3435" s="13">
        <v>6.0</v>
      </c>
      <c r="F3435" s="13" t="s">
        <v>16</v>
      </c>
      <c r="G3435" s="2" t="s">
        <v>136</v>
      </c>
      <c r="H3435" s="13">
        <v>4.17</v>
      </c>
      <c r="I3435" s="13">
        <v>0.93</v>
      </c>
      <c r="J3435" s="2">
        <f t="shared" si="47"/>
        <v>5.1</v>
      </c>
    </row>
    <row r="3436" ht="15.75" customHeight="1">
      <c r="A3436" s="2">
        <f t="shared" si="46"/>
        <v>3435</v>
      </c>
      <c r="B3436" s="13">
        <v>2014.0</v>
      </c>
      <c r="C3436" s="13">
        <v>11.0</v>
      </c>
      <c r="D3436" s="13">
        <v>1.0</v>
      </c>
      <c r="E3436" s="13">
        <v>7.0</v>
      </c>
      <c r="F3436" s="13" t="s">
        <v>16</v>
      </c>
      <c r="G3436" s="2" t="s">
        <v>28</v>
      </c>
      <c r="H3436" s="13">
        <v>1.07</v>
      </c>
      <c r="I3436" s="13">
        <v>1.0</v>
      </c>
      <c r="J3436" s="2">
        <f t="shared" si="47"/>
        <v>2.07</v>
      </c>
    </row>
    <row r="3437" ht="15.75" customHeight="1">
      <c r="A3437" s="2">
        <f t="shared" si="46"/>
        <v>3436</v>
      </c>
      <c r="B3437" s="13">
        <v>2014.0</v>
      </c>
      <c r="C3437" s="13">
        <v>11.0</v>
      </c>
      <c r="D3437" s="13">
        <v>1.0</v>
      </c>
      <c r="E3437" s="13">
        <v>7.0</v>
      </c>
      <c r="F3437" s="13" t="s">
        <v>16</v>
      </c>
      <c r="G3437" s="2" t="s">
        <v>35</v>
      </c>
      <c r="H3437" s="13">
        <v>2.0</v>
      </c>
      <c r="I3437" s="13">
        <v>1.9</v>
      </c>
      <c r="J3437" s="2">
        <f t="shared" si="47"/>
        <v>3.9</v>
      </c>
    </row>
    <row r="3438" ht="15.75" customHeight="1">
      <c r="A3438" s="2">
        <f t="shared" si="46"/>
        <v>3437</v>
      </c>
      <c r="B3438" s="13">
        <v>2014.0</v>
      </c>
      <c r="C3438" s="13">
        <v>11.0</v>
      </c>
      <c r="D3438" s="13">
        <v>1.0</v>
      </c>
      <c r="E3438" s="13">
        <v>7.0</v>
      </c>
      <c r="F3438" s="13" t="s">
        <v>16</v>
      </c>
      <c r="G3438" s="2" t="s">
        <v>50</v>
      </c>
      <c r="H3438" s="13">
        <v>7.0</v>
      </c>
      <c r="I3438" s="13">
        <v>2.3</v>
      </c>
      <c r="J3438" s="2">
        <f t="shared" si="47"/>
        <v>9.3</v>
      </c>
    </row>
    <row r="3439" ht="15.75" customHeight="1">
      <c r="A3439" s="2">
        <f t="shared" si="46"/>
        <v>3438</v>
      </c>
      <c r="B3439" s="13">
        <v>2014.0</v>
      </c>
      <c r="C3439" s="13">
        <v>11.0</v>
      </c>
      <c r="D3439" s="13">
        <v>1.0</v>
      </c>
      <c r="E3439" s="13">
        <v>8.0</v>
      </c>
      <c r="F3439" s="13" t="s">
        <v>16</v>
      </c>
      <c r="G3439" s="2" t="s">
        <v>32</v>
      </c>
      <c r="H3439" s="13">
        <v>7.0</v>
      </c>
      <c r="I3439" s="13">
        <v>3.77</v>
      </c>
      <c r="J3439" s="2">
        <f t="shared" si="47"/>
        <v>10.77</v>
      </c>
    </row>
    <row r="3440" ht="15.75" customHeight="1">
      <c r="A3440" s="2">
        <f t="shared" si="46"/>
        <v>3439</v>
      </c>
      <c r="B3440" s="13">
        <v>2014.0</v>
      </c>
      <c r="C3440" s="13">
        <v>11.0</v>
      </c>
      <c r="D3440" s="13">
        <v>1.0</v>
      </c>
      <c r="E3440" s="13">
        <v>8.0</v>
      </c>
      <c r="F3440" s="13" t="s">
        <v>16</v>
      </c>
      <c r="G3440" s="2" t="s">
        <v>123</v>
      </c>
      <c r="H3440" s="13">
        <v>4.17</v>
      </c>
      <c r="I3440" s="13">
        <v>3.33</v>
      </c>
      <c r="J3440" s="2">
        <f t="shared" si="47"/>
        <v>7.5</v>
      </c>
    </row>
    <row r="3441" ht="15.75" customHeight="1">
      <c r="A3441" s="2">
        <f t="shared" si="46"/>
        <v>3440</v>
      </c>
      <c r="B3441" s="13">
        <v>2014.0</v>
      </c>
      <c r="C3441" s="13">
        <v>11.0</v>
      </c>
      <c r="D3441" s="13">
        <v>1.0</v>
      </c>
      <c r="E3441" s="13">
        <v>8.0</v>
      </c>
      <c r="F3441" s="13" t="s">
        <v>16</v>
      </c>
      <c r="G3441" s="2" t="s">
        <v>122</v>
      </c>
      <c r="H3441" s="13">
        <v>0.0</v>
      </c>
      <c r="I3441" s="13">
        <v>0.0</v>
      </c>
      <c r="J3441" s="2">
        <f t="shared" si="47"/>
        <v>0</v>
      </c>
    </row>
    <row r="3442" ht="15.75" customHeight="1">
      <c r="A3442" s="2">
        <f t="shared" si="46"/>
        <v>3441</v>
      </c>
      <c r="B3442" s="13">
        <v>2014.0</v>
      </c>
      <c r="C3442" s="13">
        <v>11.0</v>
      </c>
      <c r="D3442" s="13">
        <v>1.0</v>
      </c>
      <c r="E3442" s="13">
        <v>9.0</v>
      </c>
      <c r="F3442" s="13" t="s">
        <v>16</v>
      </c>
      <c r="G3442" s="2" t="s">
        <v>45</v>
      </c>
      <c r="H3442" s="13">
        <v>5.77</v>
      </c>
      <c r="I3442" s="13">
        <v>5.33</v>
      </c>
      <c r="J3442" s="2">
        <f t="shared" si="47"/>
        <v>11.1</v>
      </c>
    </row>
    <row r="3443" ht="15.75" customHeight="1">
      <c r="A3443" s="2">
        <f t="shared" si="46"/>
        <v>3442</v>
      </c>
      <c r="B3443" s="13">
        <v>2014.0</v>
      </c>
      <c r="C3443" s="13">
        <v>11.0</v>
      </c>
      <c r="D3443" s="13">
        <v>1.0</v>
      </c>
      <c r="E3443" s="13">
        <v>9.0</v>
      </c>
      <c r="F3443" s="13" t="s">
        <v>16</v>
      </c>
      <c r="G3443" s="2" t="s">
        <v>60</v>
      </c>
      <c r="H3443" s="13">
        <v>1.0</v>
      </c>
      <c r="I3443" s="13">
        <v>0.67</v>
      </c>
      <c r="J3443" s="2">
        <f t="shared" si="47"/>
        <v>1.67</v>
      </c>
    </row>
    <row r="3444" ht="15.75" customHeight="1">
      <c r="A3444" s="2">
        <f t="shared" si="46"/>
        <v>3443</v>
      </c>
      <c r="B3444" s="13">
        <v>2014.0</v>
      </c>
      <c r="C3444" s="13">
        <v>11.0</v>
      </c>
      <c r="D3444" s="13">
        <v>1.0</v>
      </c>
      <c r="E3444" s="13">
        <v>9.0</v>
      </c>
      <c r="F3444" s="13" t="s">
        <v>16</v>
      </c>
      <c r="G3444" s="2" t="s">
        <v>91</v>
      </c>
      <c r="H3444" s="13">
        <v>8.33</v>
      </c>
      <c r="I3444" s="13">
        <v>1.3</v>
      </c>
      <c r="J3444" s="2">
        <f t="shared" si="47"/>
        <v>9.63</v>
      </c>
    </row>
    <row r="3445" ht="15.75" customHeight="1">
      <c r="A3445" s="2">
        <f t="shared" si="46"/>
        <v>3444</v>
      </c>
      <c r="B3445" s="13">
        <v>2014.0</v>
      </c>
      <c r="C3445" s="13">
        <v>11.0</v>
      </c>
      <c r="D3445" s="13">
        <v>1.0</v>
      </c>
      <c r="E3445" s="13">
        <v>10.0</v>
      </c>
      <c r="F3445" s="13" t="s">
        <v>16</v>
      </c>
      <c r="G3445" s="2" t="s">
        <v>57</v>
      </c>
      <c r="H3445" s="13">
        <v>8.93</v>
      </c>
      <c r="I3445" s="13">
        <v>8.57</v>
      </c>
      <c r="J3445" s="2">
        <f t="shared" si="47"/>
        <v>17.5</v>
      </c>
    </row>
    <row r="3446" ht="15.75" customHeight="1">
      <c r="A3446" s="2">
        <f t="shared" si="46"/>
        <v>3445</v>
      </c>
      <c r="B3446" s="13">
        <v>2014.0</v>
      </c>
      <c r="C3446" s="13">
        <v>11.0</v>
      </c>
      <c r="D3446" s="13">
        <v>1.0</v>
      </c>
      <c r="E3446" s="13">
        <v>10.0</v>
      </c>
      <c r="F3446" s="13" t="s">
        <v>16</v>
      </c>
      <c r="G3446" s="2" t="s">
        <v>47</v>
      </c>
      <c r="H3446" s="13">
        <v>7.77</v>
      </c>
      <c r="I3446" s="13">
        <v>7.3</v>
      </c>
      <c r="J3446" s="2">
        <f t="shared" si="47"/>
        <v>15.07</v>
      </c>
    </row>
    <row r="3447" ht="15.75" customHeight="1">
      <c r="A3447" s="2">
        <f t="shared" si="46"/>
        <v>3446</v>
      </c>
      <c r="B3447" s="13">
        <v>2014.0</v>
      </c>
      <c r="C3447" s="13">
        <v>11.0</v>
      </c>
      <c r="D3447" s="13">
        <v>1.0</v>
      </c>
      <c r="E3447" s="13">
        <v>10.0</v>
      </c>
      <c r="F3447" s="13" t="s">
        <v>16</v>
      </c>
      <c r="G3447" s="2" t="s">
        <v>124</v>
      </c>
      <c r="H3447" s="13">
        <v>5.83</v>
      </c>
      <c r="I3447" s="13">
        <v>2.67</v>
      </c>
      <c r="J3447" s="2">
        <f t="shared" si="47"/>
        <v>8.5</v>
      </c>
    </row>
    <row r="3448" ht="15.75" customHeight="1">
      <c r="A3448" s="2">
        <f t="shared" si="46"/>
        <v>3447</v>
      </c>
      <c r="B3448" s="13">
        <v>2014.0</v>
      </c>
      <c r="C3448" s="13">
        <v>11.0</v>
      </c>
      <c r="D3448" s="13">
        <v>1.0</v>
      </c>
      <c r="E3448" s="13">
        <v>11.0</v>
      </c>
      <c r="F3448" s="13" t="s">
        <v>16</v>
      </c>
      <c r="G3448" s="2" t="s">
        <v>56</v>
      </c>
      <c r="H3448" s="13">
        <v>0.97</v>
      </c>
      <c r="I3448" s="13">
        <v>0.93</v>
      </c>
      <c r="J3448" s="2">
        <f t="shared" si="47"/>
        <v>1.9</v>
      </c>
    </row>
    <row r="3449" ht="15.75" customHeight="1">
      <c r="A3449" s="2">
        <f t="shared" si="46"/>
        <v>3448</v>
      </c>
      <c r="B3449" s="13">
        <v>2014.0</v>
      </c>
      <c r="C3449" s="13">
        <v>11.0</v>
      </c>
      <c r="D3449" s="13">
        <v>1.0</v>
      </c>
      <c r="E3449" s="13">
        <v>11.0</v>
      </c>
      <c r="F3449" s="13" t="s">
        <v>16</v>
      </c>
      <c r="G3449" s="2" t="s">
        <v>33</v>
      </c>
      <c r="H3449" s="13">
        <v>6.83</v>
      </c>
      <c r="I3449" s="13">
        <v>6.07</v>
      </c>
      <c r="J3449" s="2">
        <f t="shared" si="47"/>
        <v>12.9</v>
      </c>
    </row>
    <row r="3450" ht="15.75" customHeight="1">
      <c r="A3450" s="2">
        <f t="shared" si="46"/>
        <v>3449</v>
      </c>
      <c r="B3450" s="13">
        <v>2014.0</v>
      </c>
      <c r="C3450" s="13">
        <v>11.0</v>
      </c>
      <c r="D3450" s="13">
        <v>1.0</v>
      </c>
      <c r="E3450" s="13">
        <v>11.0</v>
      </c>
      <c r="F3450" s="13" t="s">
        <v>16</v>
      </c>
      <c r="G3450" s="2" t="s">
        <v>76</v>
      </c>
      <c r="H3450" s="13">
        <v>9.17</v>
      </c>
      <c r="I3450" s="13">
        <v>5.77</v>
      </c>
      <c r="J3450" s="2">
        <f t="shared" si="47"/>
        <v>14.94</v>
      </c>
    </row>
    <row r="3451" ht="15.75" customHeight="1">
      <c r="A3451" s="2">
        <f t="shared" si="46"/>
        <v>3450</v>
      </c>
      <c r="B3451" s="13">
        <v>2014.0</v>
      </c>
      <c r="C3451" s="13">
        <v>11.0</v>
      </c>
      <c r="D3451" s="13">
        <v>1.0</v>
      </c>
      <c r="E3451" s="13">
        <v>12.0</v>
      </c>
      <c r="F3451" s="13" t="s">
        <v>16</v>
      </c>
      <c r="G3451" s="2" t="s">
        <v>59</v>
      </c>
      <c r="H3451" s="13">
        <v>7.93</v>
      </c>
      <c r="I3451" s="13">
        <v>7.27</v>
      </c>
      <c r="J3451" s="2">
        <f t="shared" si="47"/>
        <v>15.2</v>
      </c>
    </row>
    <row r="3452" ht="15.75" customHeight="1">
      <c r="A3452" s="2">
        <f t="shared" si="46"/>
        <v>3451</v>
      </c>
      <c r="B3452" s="13">
        <v>2014.0</v>
      </c>
      <c r="C3452" s="13">
        <v>11.0</v>
      </c>
      <c r="D3452" s="13">
        <v>1.0</v>
      </c>
      <c r="E3452" s="13">
        <v>12.0</v>
      </c>
      <c r="F3452" s="13" t="s">
        <v>16</v>
      </c>
      <c r="G3452" s="2" t="s">
        <v>55</v>
      </c>
      <c r="H3452" s="13">
        <v>1.83</v>
      </c>
      <c r="I3452" s="13">
        <v>1.4</v>
      </c>
      <c r="J3452" s="2">
        <f t="shared" si="47"/>
        <v>3.23</v>
      </c>
    </row>
    <row r="3453" ht="15.75" customHeight="1">
      <c r="A3453" s="2">
        <f t="shared" si="46"/>
        <v>3452</v>
      </c>
      <c r="B3453" s="13">
        <v>2014.0</v>
      </c>
      <c r="C3453" s="13">
        <v>11.0</v>
      </c>
      <c r="D3453" s="13">
        <v>1.0</v>
      </c>
      <c r="E3453" s="13">
        <v>12.0</v>
      </c>
      <c r="F3453" s="13" t="s">
        <v>16</v>
      </c>
      <c r="G3453" s="2" t="s">
        <v>120</v>
      </c>
      <c r="H3453" s="13">
        <v>0.9</v>
      </c>
      <c r="I3453" s="13">
        <v>0.73</v>
      </c>
      <c r="J3453" s="2">
        <f t="shared" si="47"/>
        <v>1.63</v>
      </c>
    </row>
    <row r="3454" ht="15.75" customHeight="1">
      <c r="A3454" s="2">
        <f t="shared" si="46"/>
        <v>3453</v>
      </c>
      <c r="B3454" s="13">
        <v>2014.0</v>
      </c>
      <c r="C3454" s="13">
        <v>11.0</v>
      </c>
      <c r="D3454" s="13">
        <v>2.0</v>
      </c>
      <c r="E3454" s="13">
        <v>1.0</v>
      </c>
      <c r="F3454" s="13" t="s">
        <v>16</v>
      </c>
      <c r="G3454" s="2" t="s">
        <v>37</v>
      </c>
      <c r="H3454" s="13">
        <v>9.57</v>
      </c>
      <c r="I3454" s="13">
        <v>7.43</v>
      </c>
      <c r="J3454" s="2">
        <f t="shared" si="47"/>
        <v>17</v>
      </c>
    </row>
    <row r="3455" ht="15.75" customHeight="1">
      <c r="A3455" s="2">
        <f t="shared" si="46"/>
        <v>3454</v>
      </c>
      <c r="B3455" s="13">
        <v>2014.0</v>
      </c>
      <c r="C3455" s="13">
        <v>11.0</v>
      </c>
      <c r="D3455" s="13">
        <v>2.0</v>
      </c>
      <c r="E3455" s="13">
        <v>1.0</v>
      </c>
      <c r="F3455" s="13" t="s">
        <v>16</v>
      </c>
      <c r="G3455" s="2" t="s">
        <v>136</v>
      </c>
      <c r="H3455" s="13">
        <v>4.0</v>
      </c>
      <c r="I3455" s="13">
        <v>3.0</v>
      </c>
      <c r="J3455" s="2">
        <f t="shared" si="47"/>
        <v>7</v>
      </c>
    </row>
    <row r="3456" ht="15.75" customHeight="1">
      <c r="A3456" s="2">
        <f t="shared" si="46"/>
        <v>3455</v>
      </c>
      <c r="B3456" s="13">
        <v>2014.0</v>
      </c>
      <c r="C3456" s="13">
        <v>11.0</v>
      </c>
      <c r="D3456" s="13">
        <v>2.0</v>
      </c>
      <c r="E3456" s="13">
        <v>2.0</v>
      </c>
      <c r="F3456" s="13" t="s">
        <v>16</v>
      </c>
      <c r="G3456" s="2" t="s">
        <v>27</v>
      </c>
      <c r="H3456" s="13">
        <v>5.0</v>
      </c>
      <c r="I3456" s="13">
        <v>3.33</v>
      </c>
      <c r="J3456" s="2">
        <f t="shared" si="47"/>
        <v>8.33</v>
      </c>
    </row>
    <row r="3457" ht="15.75" customHeight="1">
      <c r="A3457" s="2">
        <f t="shared" si="46"/>
        <v>3456</v>
      </c>
      <c r="B3457" s="13">
        <v>2014.0</v>
      </c>
      <c r="C3457" s="13">
        <v>11.0</v>
      </c>
      <c r="D3457" s="13">
        <v>2.0</v>
      </c>
      <c r="E3457" s="13">
        <v>2.0</v>
      </c>
      <c r="F3457" s="13" t="s">
        <v>16</v>
      </c>
      <c r="G3457" s="2" t="s">
        <v>135</v>
      </c>
      <c r="H3457" s="13">
        <v>3.17</v>
      </c>
      <c r="I3457" s="13">
        <v>1.4</v>
      </c>
      <c r="J3457" s="2">
        <f t="shared" si="47"/>
        <v>4.57</v>
      </c>
    </row>
    <row r="3458" ht="15.75" customHeight="1">
      <c r="A3458" s="2">
        <f t="shared" si="46"/>
        <v>3457</v>
      </c>
      <c r="B3458" s="13">
        <v>2014.0</v>
      </c>
      <c r="C3458" s="13">
        <v>11.0</v>
      </c>
      <c r="D3458" s="13">
        <v>2.0</v>
      </c>
      <c r="E3458" s="13">
        <v>3.0</v>
      </c>
      <c r="F3458" s="13" t="s">
        <v>16</v>
      </c>
      <c r="G3458" s="2" t="s">
        <v>28</v>
      </c>
      <c r="H3458" s="13">
        <v>3.0</v>
      </c>
      <c r="I3458" s="13">
        <v>1.3</v>
      </c>
      <c r="J3458" s="2">
        <f t="shared" si="47"/>
        <v>4.3</v>
      </c>
    </row>
    <row r="3459" ht="15.75" customHeight="1">
      <c r="A3459" s="2">
        <f t="shared" si="46"/>
        <v>3458</v>
      </c>
      <c r="B3459" s="13">
        <v>2014.0</v>
      </c>
      <c r="C3459" s="13">
        <v>11.0</v>
      </c>
      <c r="D3459" s="13">
        <v>2.0</v>
      </c>
      <c r="E3459" s="13">
        <v>3.0</v>
      </c>
      <c r="F3459" s="13" t="s">
        <v>16</v>
      </c>
      <c r="G3459" s="2" t="s">
        <v>70</v>
      </c>
      <c r="H3459" s="13">
        <v>3.03</v>
      </c>
      <c r="I3459" s="13">
        <v>1.27</v>
      </c>
      <c r="J3459" s="2">
        <f t="shared" si="47"/>
        <v>4.3</v>
      </c>
    </row>
    <row r="3460" ht="15.75" customHeight="1">
      <c r="A3460" s="2">
        <f t="shared" si="46"/>
        <v>3459</v>
      </c>
      <c r="B3460" s="13">
        <v>2014.0</v>
      </c>
      <c r="C3460" s="13">
        <v>11.0</v>
      </c>
      <c r="D3460" s="13">
        <v>2.0</v>
      </c>
      <c r="E3460" s="13">
        <v>4.0</v>
      </c>
      <c r="F3460" s="13" t="s">
        <v>16</v>
      </c>
      <c r="G3460" s="2" t="s">
        <v>56</v>
      </c>
      <c r="H3460" s="13">
        <v>4.5</v>
      </c>
      <c r="I3460" s="13">
        <v>4.0</v>
      </c>
      <c r="J3460" s="2">
        <f t="shared" si="47"/>
        <v>8.5</v>
      </c>
    </row>
    <row r="3461" ht="15.75" customHeight="1">
      <c r="A3461" s="2">
        <f t="shared" si="46"/>
        <v>3460</v>
      </c>
      <c r="B3461" s="13">
        <v>2014.0</v>
      </c>
      <c r="C3461" s="13">
        <v>11.0</v>
      </c>
      <c r="D3461" s="13">
        <v>2.0</v>
      </c>
      <c r="E3461" s="13">
        <v>4.0</v>
      </c>
      <c r="F3461" s="13" t="s">
        <v>16</v>
      </c>
      <c r="G3461" s="2" t="s">
        <v>130</v>
      </c>
      <c r="H3461" s="13">
        <v>2.77</v>
      </c>
      <c r="I3461" s="13">
        <v>2.0</v>
      </c>
      <c r="J3461" s="2">
        <f t="shared" si="47"/>
        <v>4.77</v>
      </c>
    </row>
    <row r="3462" ht="15.75" customHeight="1">
      <c r="A3462" s="2">
        <f t="shared" si="46"/>
        <v>3461</v>
      </c>
      <c r="B3462" s="13">
        <v>2014.0</v>
      </c>
      <c r="C3462" s="13">
        <v>11.0</v>
      </c>
      <c r="D3462" s="13">
        <v>2.0</v>
      </c>
      <c r="E3462" s="13">
        <v>5.0</v>
      </c>
      <c r="F3462" s="13" t="s">
        <v>16</v>
      </c>
      <c r="G3462" s="2" t="s">
        <v>55</v>
      </c>
      <c r="H3462" s="13">
        <v>4.5</v>
      </c>
      <c r="I3462" s="13">
        <v>2.67</v>
      </c>
      <c r="J3462" s="2">
        <f t="shared" si="47"/>
        <v>7.17</v>
      </c>
    </row>
    <row r="3463" ht="15.75" customHeight="1">
      <c r="A3463" s="2">
        <f t="shared" si="46"/>
        <v>3462</v>
      </c>
      <c r="B3463" s="13">
        <v>2014.0</v>
      </c>
      <c r="C3463" s="13">
        <v>11.0</v>
      </c>
      <c r="D3463" s="13">
        <v>2.0</v>
      </c>
      <c r="E3463" s="13">
        <v>5.0</v>
      </c>
      <c r="F3463" s="13" t="s">
        <v>16</v>
      </c>
      <c r="G3463" s="2" t="s">
        <v>131</v>
      </c>
      <c r="H3463" s="13">
        <v>2.6</v>
      </c>
      <c r="I3463" s="13">
        <v>1.53</v>
      </c>
      <c r="J3463" s="2">
        <f t="shared" si="47"/>
        <v>4.13</v>
      </c>
    </row>
    <row r="3464" ht="15.75" customHeight="1">
      <c r="A3464" s="2">
        <f t="shared" si="46"/>
        <v>3463</v>
      </c>
      <c r="B3464" s="13">
        <v>2014.0</v>
      </c>
      <c r="C3464" s="13">
        <v>11.0</v>
      </c>
      <c r="D3464" s="13">
        <v>2.0</v>
      </c>
      <c r="E3464" s="13">
        <v>6.0</v>
      </c>
      <c r="F3464" s="13" t="s">
        <v>16</v>
      </c>
      <c r="G3464" s="2" t="s">
        <v>33</v>
      </c>
      <c r="H3464" s="13">
        <v>3.97</v>
      </c>
      <c r="I3464" s="13">
        <v>3.67</v>
      </c>
      <c r="J3464" s="2">
        <f t="shared" si="47"/>
        <v>7.64</v>
      </c>
    </row>
    <row r="3465" ht="15.75" customHeight="1">
      <c r="A3465" s="2">
        <f t="shared" si="46"/>
        <v>3464</v>
      </c>
      <c r="B3465" s="13">
        <v>2014.0</v>
      </c>
      <c r="C3465" s="13">
        <v>11.0</v>
      </c>
      <c r="D3465" s="13">
        <v>2.0</v>
      </c>
      <c r="E3465" s="13">
        <v>6.0</v>
      </c>
      <c r="F3465" s="13" t="s">
        <v>16</v>
      </c>
      <c r="G3465" s="2" t="s">
        <v>99</v>
      </c>
      <c r="H3465" s="13">
        <v>4.07</v>
      </c>
      <c r="I3465" s="13">
        <v>3.0</v>
      </c>
      <c r="J3465" s="2">
        <f t="shared" si="47"/>
        <v>7.07</v>
      </c>
    </row>
    <row r="3466" ht="15.75" customHeight="1">
      <c r="A3466" s="2">
        <f t="shared" si="46"/>
        <v>3465</v>
      </c>
      <c r="B3466" s="13">
        <v>2014.0</v>
      </c>
      <c r="C3466" s="13">
        <v>11.0</v>
      </c>
      <c r="D3466" s="13">
        <v>2.0</v>
      </c>
      <c r="E3466" s="13">
        <v>7.0</v>
      </c>
      <c r="F3466" s="13" t="s">
        <v>16</v>
      </c>
      <c r="G3466" s="2" t="s">
        <v>47</v>
      </c>
      <c r="H3466" s="13">
        <v>2.07</v>
      </c>
      <c r="I3466" s="13">
        <v>1.4</v>
      </c>
      <c r="J3466" s="2">
        <f t="shared" si="47"/>
        <v>3.47</v>
      </c>
    </row>
    <row r="3467" ht="15.75" customHeight="1">
      <c r="A3467" s="2">
        <f t="shared" si="46"/>
        <v>3466</v>
      </c>
      <c r="B3467" s="13">
        <v>2014.0</v>
      </c>
      <c r="C3467" s="13">
        <v>11.0</v>
      </c>
      <c r="D3467" s="13">
        <v>2.0</v>
      </c>
      <c r="E3467" s="13">
        <v>7.0</v>
      </c>
      <c r="F3467" s="13" t="s">
        <v>16</v>
      </c>
      <c r="G3467" s="2" t="s">
        <v>122</v>
      </c>
      <c r="H3467" s="13">
        <v>0.77</v>
      </c>
      <c r="I3467" s="13">
        <v>0.53</v>
      </c>
      <c r="J3467" s="2">
        <f t="shared" si="47"/>
        <v>1.3</v>
      </c>
    </row>
    <row r="3468" ht="15.75" customHeight="1">
      <c r="A3468" s="2">
        <f t="shared" si="46"/>
        <v>3467</v>
      </c>
      <c r="B3468" s="13">
        <v>2014.0</v>
      </c>
      <c r="C3468" s="13">
        <v>11.0</v>
      </c>
      <c r="D3468" s="13">
        <v>2.0</v>
      </c>
      <c r="E3468" s="13">
        <v>8.0</v>
      </c>
      <c r="F3468" s="13" t="s">
        <v>16</v>
      </c>
      <c r="G3468" s="2" t="s">
        <v>60</v>
      </c>
      <c r="H3468" s="13">
        <v>3.83</v>
      </c>
      <c r="I3468" s="13">
        <v>3.33</v>
      </c>
      <c r="J3468" s="2">
        <f t="shared" si="47"/>
        <v>7.16</v>
      </c>
    </row>
    <row r="3469" ht="15.75" customHeight="1">
      <c r="A3469" s="2">
        <f t="shared" si="46"/>
        <v>3468</v>
      </c>
      <c r="B3469" s="13">
        <v>2014.0</v>
      </c>
      <c r="C3469" s="13">
        <v>11.0</v>
      </c>
      <c r="D3469" s="13">
        <v>2.0</v>
      </c>
      <c r="E3469" s="13">
        <v>8.0</v>
      </c>
      <c r="F3469" s="13" t="s">
        <v>16</v>
      </c>
      <c r="G3469" s="2" t="s">
        <v>91</v>
      </c>
      <c r="H3469" s="13">
        <v>4.4</v>
      </c>
      <c r="I3469" s="13">
        <v>2.43</v>
      </c>
      <c r="J3469" s="2">
        <f t="shared" si="47"/>
        <v>6.83</v>
      </c>
    </row>
    <row r="3470" ht="15.75" customHeight="1">
      <c r="A3470" s="2">
        <f t="shared" si="46"/>
        <v>3469</v>
      </c>
      <c r="B3470" s="13">
        <v>2014.0</v>
      </c>
      <c r="C3470" s="13">
        <v>11.0</v>
      </c>
      <c r="D3470" s="13">
        <v>2.0</v>
      </c>
      <c r="E3470" s="13">
        <v>9.0</v>
      </c>
      <c r="F3470" s="13" t="s">
        <v>16</v>
      </c>
      <c r="G3470" s="2" t="s">
        <v>123</v>
      </c>
      <c r="H3470" s="13">
        <v>4.0</v>
      </c>
      <c r="I3470" s="13">
        <v>2.9</v>
      </c>
      <c r="J3470" s="2">
        <f t="shared" si="47"/>
        <v>6.9</v>
      </c>
    </row>
    <row r="3471" ht="15.75" customHeight="1">
      <c r="A3471" s="2">
        <f t="shared" si="46"/>
        <v>3470</v>
      </c>
      <c r="B3471" s="13">
        <v>2014.0</v>
      </c>
      <c r="C3471" s="13">
        <v>11.0</v>
      </c>
      <c r="D3471" s="13">
        <v>2.0</v>
      </c>
      <c r="E3471" s="13">
        <v>9.0</v>
      </c>
      <c r="F3471" s="13" t="s">
        <v>16</v>
      </c>
      <c r="G3471" s="2" t="s">
        <v>124</v>
      </c>
      <c r="H3471" s="13">
        <v>1.0</v>
      </c>
      <c r="I3471" s="13">
        <v>0.57</v>
      </c>
      <c r="J3471" s="2">
        <f t="shared" si="47"/>
        <v>1.57</v>
      </c>
    </row>
    <row r="3472" ht="15.75" customHeight="1">
      <c r="A3472" s="2">
        <f t="shared" si="46"/>
        <v>3471</v>
      </c>
      <c r="B3472" s="13">
        <v>2014.0</v>
      </c>
      <c r="C3472" s="13">
        <v>11.0</v>
      </c>
      <c r="D3472" s="13">
        <v>2.0</v>
      </c>
      <c r="E3472" s="13">
        <v>10.0</v>
      </c>
      <c r="F3472" s="13" t="s">
        <v>16</v>
      </c>
      <c r="G3472" s="2" t="s">
        <v>35</v>
      </c>
      <c r="H3472" s="13">
        <v>9.37</v>
      </c>
      <c r="I3472" s="13">
        <v>3.33</v>
      </c>
      <c r="J3472" s="2">
        <f t="shared" si="47"/>
        <v>12.7</v>
      </c>
    </row>
    <row r="3473" ht="15.75" customHeight="1">
      <c r="A3473" s="2">
        <f t="shared" si="46"/>
        <v>3472</v>
      </c>
      <c r="B3473" s="13">
        <v>2014.0</v>
      </c>
      <c r="C3473" s="13">
        <v>11.0</v>
      </c>
      <c r="D3473" s="13">
        <v>2.0</v>
      </c>
      <c r="E3473" s="13">
        <v>10.0</v>
      </c>
      <c r="F3473" s="13" t="s">
        <v>16</v>
      </c>
      <c r="G3473" s="2" t="s">
        <v>120</v>
      </c>
      <c r="H3473" s="13">
        <v>1.5</v>
      </c>
      <c r="I3473" s="13">
        <v>1.27</v>
      </c>
      <c r="J3473" s="2">
        <f t="shared" si="47"/>
        <v>2.77</v>
      </c>
    </row>
    <row r="3474" ht="15.75" customHeight="1">
      <c r="A3474" s="2">
        <f t="shared" si="46"/>
        <v>3473</v>
      </c>
      <c r="B3474" s="13">
        <v>2014.0</v>
      </c>
      <c r="C3474" s="13">
        <v>11.0</v>
      </c>
      <c r="D3474" s="13">
        <v>2.0</v>
      </c>
      <c r="E3474" s="13">
        <v>11.0</v>
      </c>
      <c r="F3474" s="13" t="s">
        <v>16</v>
      </c>
      <c r="G3474" s="2" t="s">
        <v>31</v>
      </c>
      <c r="H3474" s="13">
        <v>2.5</v>
      </c>
      <c r="I3474" s="13">
        <v>2.0</v>
      </c>
      <c r="J3474" s="2">
        <f t="shared" si="47"/>
        <v>4.5</v>
      </c>
    </row>
    <row r="3475" ht="15.75" customHeight="1">
      <c r="A3475" s="2">
        <f t="shared" si="46"/>
        <v>3474</v>
      </c>
      <c r="B3475" s="13">
        <v>2014.0</v>
      </c>
      <c r="C3475" s="13">
        <v>11.0</v>
      </c>
      <c r="D3475" s="13">
        <v>2.0</v>
      </c>
      <c r="E3475" s="13">
        <v>11.0</v>
      </c>
      <c r="F3475" s="13" t="s">
        <v>16</v>
      </c>
      <c r="G3475" s="2" t="s">
        <v>126</v>
      </c>
      <c r="H3475" s="13">
        <v>0.67</v>
      </c>
      <c r="I3475" s="13">
        <v>0.17</v>
      </c>
      <c r="J3475" s="2">
        <f t="shared" si="47"/>
        <v>0.84</v>
      </c>
    </row>
    <row r="3476" ht="15.75" customHeight="1">
      <c r="A3476" s="2">
        <f t="shared" si="46"/>
        <v>3475</v>
      </c>
      <c r="B3476" s="13">
        <v>2014.0</v>
      </c>
      <c r="C3476" s="13">
        <v>11.0</v>
      </c>
      <c r="D3476" s="13">
        <v>2.0</v>
      </c>
      <c r="E3476" s="13">
        <v>12.0</v>
      </c>
      <c r="F3476" s="13" t="s">
        <v>16</v>
      </c>
      <c r="G3476" s="2" t="s">
        <v>129</v>
      </c>
      <c r="H3476" s="13">
        <v>2.43</v>
      </c>
      <c r="I3476" s="13">
        <v>1.7</v>
      </c>
      <c r="J3476" s="2">
        <f t="shared" si="47"/>
        <v>4.13</v>
      </c>
    </row>
    <row r="3477" ht="15.75" customHeight="1">
      <c r="A3477" s="2">
        <f t="shared" si="46"/>
        <v>3476</v>
      </c>
      <c r="B3477" s="13">
        <v>2014.0</v>
      </c>
      <c r="C3477" s="13">
        <v>11.0</v>
      </c>
      <c r="D3477" s="13">
        <v>2.0</v>
      </c>
      <c r="E3477" s="13">
        <v>12.0</v>
      </c>
      <c r="F3477" s="13" t="s">
        <v>16</v>
      </c>
      <c r="G3477" s="2" t="s">
        <v>107</v>
      </c>
      <c r="H3477" s="13">
        <v>2.17</v>
      </c>
      <c r="I3477" s="13">
        <v>1.07</v>
      </c>
      <c r="J3477" s="2">
        <f t="shared" si="47"/>
        <v>3.24</v>
      </c>
    </row>
    <row r="3478" ht="15.75" customHeight="1">
      <c r="A3478" s="2">
        <f t="shared" si="46"/>
        <v>3477</v>
      </c>
      <c r="B3478" s="13">
        <v>2014.0</v>
      </c>
      <c r="C3478" s="13">
        <v>11.0</v>
      </c>
      <c r="D3478" s="13">
        <v>3.0</v>
      </c>
      <c r="E3478" s="13">
        <v>1.0</v>
      </c>
      <c r="F3478" s="13" t="s">
        <v>16</v>
      </c>
      <c r="G3478" s="2" t="s">
        <v>26</v>
      </c>
      <c r="H3478" s="13">
        <v>8.5</v>
      </c>
      <c r="I3478" s="13">
        <v>7.83</v>
      </c>
      <c r="J3478" s="2">
        <f t="shared" si="47"/>
        <v>16.33</v>
      </c>
    </row>
    <row r="3479" ht="15.75" customHeight="1">
      <c r="A3479" s="2">
        <f t="shared" si="46"/>
        <v>3478</v>
      </c>
      <c r="B3479" s="13">
        <v>2014.0</v>
      </c>
      <c r="C3479" s="13">
        <v>11.0</v>
      </c>
      <c r="D3479" s="13">
        <v>3.0</v>
      </c>
      <c r="E3479" s="13">
        <v>1.0</v>
      </c>
      <c r="F3479" s="13" t="s">
        <v>16</v>
      </c>
      <c r="G3479" s="2" t="s">
        <v>29</v>
      </c>
      <c r="H3479" s="13">
        <v>6.83</v>
      </c>
      <c r="I3479" s="13">
        <v>5.33</v>
      </c>
      <c r="J3479" s="2">
        <f t="shared" si="47"/>
        <v>12.16</v>
      </c>
    </row>
    <row r="3480" ht="15.75" customHeight="1">
      <c r="A3480" s="2">
        <f t="shared" si="46"/>
        <v>3479</v>
      </c>
      <c r="B3480" s="13">
        <v>2014.0</v>
      </c>
      <c r="C3480" s="13">
        <v>11.0</v>
      </c>
      <c r="D3480" s="13">
        <v>3.0</v>
      </c>
      <c r="E3480" s="13">
        <v>2.0</v>
      </c>
      <c r="F3480" s="13" t="s">
        <v>16</v>
      </c>
      <c r="G3480" s="2" t="s">
        <v>57</v>
      </c>
      <c r="H3480" s="13">
        <v>8.0</v>
      </c>
      <c r="I3480" s="13">
        <v>4.2</v>
      </c>
      <c r="J3480" s="2">
        <f t="shared" si="47"/>
        <v>12.2</v>
      </c>
    </row>
    <row r="3481" ht="15.75" customHeight="1">
      <c r="A3481" s="2">
        <f t="shared" si="46"/>
        <v>3480</v>
      </c>
      <c r="B3481" s="13">
        <v>2014.0</v>
      </c>
      <c r="C3481" s="13">
        <v>11.0</v>
      </c>
      <c r="D3481" s="13">
        <v>3.0</v>
      </c>
      <c r="E3481" s="13">
        <v>2.0</v>
      </c>
      <c r="F3481" s="13" t="s">
        <v>16</v>
      </c>
      <c r="G3481" s="2" t="s">
        <v>123</v>
      </c>
      <c r="H3481" s="13">
        <v>6.0</v>
      </c>
      <c r="I3481" s="13">
        <v>5.17</v>
      </c>
      <c r="J3481" s="2">
        <f t="shared" si="47"/>
        <v>11.17</v>
      </c>
    </row>
    <row r="3482" ht="15.75" customHeight="1">
      <c r="A3482" s="2">
        <f t="shared" si="46"/>
        <v>3481</v>
      </c>
      <c r="B3482" s="13">
        <v>2014.0</v>
      </c>
      <c r="C3482" s="13">
        <v>11.0</v>
      </c>
      <c r="D3482" s="13">
        <v>3.0</v>
      </c>
      <c r="E3482" s="13">
        <v>3.0</v>
      </c>
      <c r="F3482" s="13" t="s">
        <v>16</v>
      </c>
      <c r="G3482" s="2" t="s">
        <v>27</v>
      </c>
      <c r="H3482" s="13">
        <v>5.5</v>
      </c>
      <c r="I3482" s="13">
        <v>4.17</v>
      </c>
      <c r="J3482" s="2">
        <f t="shared" si="47"/>
        <v>9.67</v>
      </c>
    </row>
    <row r="3483" ht="15.75" customHeight="1">
      <c r="A3483" s="2">
        <f t="shared" si="46"/>
        <v>3482</v>
      </c>
      <c r="B3483" s="13">
        <v>2014.0</v>
      </c>
      <c r="C3483" s="13">
        <v>11.0</v>
      </c>
      <c r="D3483" s="13">
        <v>3.0</v>
      </c>
      <c r="E3483" s="13">
        <v>3.0</v>
      </c>
      <c r="F3483" s="13" t="s">
        <v>16</v>
      </c>
      <c r="G3483" s="2" t="s">
        <v>129</v>
      </c>
      <c r="H3483" s="13">
        <v>4.67</v>
      </c>
      <c r="I3483" s="13">
        <v>2.33</v>
      </c>
      <c r="J3483" s="2">
        <f t="shared" si="47"/>
        <v>7</v>
      </c>
    </row>
    <row r="3484" ht="15.75" customHeight="1">
      <c r="A3484" s="2">
        <f t="shared" si="46"/>
        <v>3483</v>
      </c>
      <c r="B3484" s="13">
        <v>2014.0</v>
      </c>
      <c r="C3484" s="13">
        <v>11.0</v>
      </c>
      <c r="D3484" s="13">
        <v>3.0</v>
      </c>
      <c r="E3484" s="13">
        <v>4.0</v>
      </c>
      <c r="F3484" s="13" t="s">
        <v>16</v>
      </c>
      <c r="G3484" s="2" t="s">
        <v>45</v>
      </c>
      <c r="H3484" s="13">
        <v>5.83</v>
      </c>
      <c r="I3484" s="13">
        <v>4.67</v>
      </c>
      <c r="J3484" s="2">
        <f t="shared" si="47"/>
        <v>10.5</v>
      </c>
    </row>
    <row r="3485" ht="15.75" customHeight="1">
      <c r="A3485" s="2">
        <f t="shared" si="46"/>
        <v>3484</v>
      </c>
      <c r="B3485" s="13">
        <v>2014.0</v>
      </c>
      <c r="C3485" s="13">
        <v>11.0</v>
      </c>
      <c r="D3485" s="13">
        <v>3.0</v>
      </c>
      <c r="E3485" s="13">
        <v>4.0</v>
      </c>
      <c r="F3485" s="13" t="s">
        <v>16</v>
      </c>
      <c r="G3485" s="2" t="s">
        <v>35</v>
      </c>
      <c r="H3485" s="13">
        <v>5.17</v>
      </c>
      <c r="I3485" s="13">
        <v>2.7</v>
      </c>
      <c r="J3485" s="2">
        <f t="shared" si="47"/>
        <v>7.87</v>
      </c>
    </row>
    <row r="3486" ht="15.75" customHeight="1">
      <c r="A3486" s="2">
        <f t="shared" si="46"/>
        <v>3485</v>
      </c>
      <c r="B3486" s="13">
        <v>2014.0</v>
      </c>
      <c r="C3486" s="13">
        <v>11.0</v>
      </c>
      <c r="D3486" s="13">
        <v>3.0</v>
      </c>
      <c r="E3486" s="13">
        <v>5.0</v>
      </c>
      <c r="F3486" s="13" t="s">
        <v>16</v>
      </c>
      <c r="G3486" s="2" t="s">
        <v>55</v>
      </c>
      <c r="H3486" s="13">
        <v>3.17</v>
      </c>
      <c r="I3486" s="13">
        <v>2.0</v>
      </c>
      <c r="J3486" s="2">
        <f t="shared" si="47"/>
        <v>5.17</v>
      </c>
    </row>
    <row r="3487" ht="15.75" customHeight="1">
      <c r="A3487" s="2">
        <f t="shared" si="46"/>
        <v>3486</v>
      </c>
      <c r="B3487" s="13">
        <v>2014.0</v>
      </c>
      <c r="C3487" s="13">
        <v>11.0</v>
      </c>
      <c r="D3487" s="13">
        <v>3.0</v>
      </c>
      <c r="E3487" s="13">
        <v>5.0</v>
      </c>
      <c r="F3487" s="13" t="s">
        <v>16</v>
      </c>
      <c r="G3487" s="2" t="s">
        <v>33</v>
      </c>
      <c r="H3487" s="13">
        <v>6.67</v>
      </c>
      <c r="I3487" s="13">
        <v>5.5</v>
      </c>
      <c r="J3487" s="2">
        <f t="shared" si="47"/>
        <v>12.17</v>
      </c>
    </row>
    <row r="3488" ht="15.75" customHeight="1">
      <c r="A3488" s="2">
        <f t="shared" si="46"/>
        <v>3487</v>
      </c>
      <c r="B3488" s="13">
        <v>2014.0</v>
      </c>
      <c r="C3488" s="13">
        <v>11.0</v>
      </c>
      <c r="D3488" s="13">
        <v>3.0</v>
      </c>
      <c r="E3488" s="13">
        <v>6.0</v>
      </c>
      <c r="F3488" s="13" t="s">
        <v>16</v>
      </c>
      <c r="G3488" s="2" t="s">
        <v>30</v>
      </c>
      <c r="H3488" s="13">
        <v>8.83</v>
      </c>
      <c r="I3488" s="13">
        <v>8.83</v>
      </c>
      <c r="J3488" s="2">
        <f t="shared" si="47"/>
        <v>17.66</v>
      </c>
    </row>
    <row r="3489" ht="15.75" customHeight="1">
      <c r="A3489" s="2">
        <f t="shared" si="46"/>
        <v>3488</v>
      </c>
      <c r="B3489" s="13">
        <v>2014.0</v>
      </c>
      <c r="C3489" s="13">
        <v>11.0</v>
      </c>
      <c r="D3489" s="13">
        <v>3.0</v>
      </c>
      <c r="E3489" s="13">
        <v>6.0</v>
      </c>
      <c r="F3489" s="13" t="s">
        <v>16</v>
      </c>
      <c r="G3489" s="2" t="s">
        <v>70</v>
      </c>
      <c r="H3489" s="13">
        <v>7.17</v>
      </c>
      <c r="I3489" s="13">
        <v>4.67</v>
      </c>
      <c r="J3489" s="2">
        <f t="shared" si="47"/>
        <v>11.84</v>
      </c>
    </row>
    <row r="3490" ht="15.75" customHeight="1">
      <c r="A3490" s="2">
        <f t="shared" si="46"/>
        <v>3489</v>
      </c>
      <c r="B3490" s="13">
        <v>2014.0</v>
      </c>
      <c r="C3490" s="13">
        <v>11.0</v>
      </c>
      <c r="D3490" s="13">
        <v>3.0</v>
      </c>
      <c r="E3490" s="13">
        <v>7.0</v>
      </c>
      <c r="F3490" s="13" t="s">
        <v>16</v>
      </c>
      <c r="G3490" s="2" t="s">
        <v>32</v>
      </c>
      <c r="H3490" s="13">
        <v>1.03</v>
      </c>
      <c r="I3490" s="13">
        <v>0.37</v>
      </c>
      <c r="J3490" s="2">
        <f t="shared" si="47"/>
        <v>1.4</v>
      </c>
    </row>
    <row r="3491" ht="15.75" customHeight="1">
      <c r="A3491" s="2">
        <f t="shared" si="46"/>
        <v>3490</v>
      </c>
      <c r="B3491" s="13">
        <v>2014.0</v>
      </c>
      <c r="C3491" s="13">
        <v>11.0</v>
      </c>
      <c r="D3491" s="13">
        <v>3.0</v>
      </c>
      <c r="E3491" s="13">
        <v>7.0</v>
      </c>
      <c r="F3491" s="13" t="s">
        <v>16</v>
      </c>
      <c r="G3491" s="2" t="s">
        <v>31</v>
      </c>
      <c r="H3491" s="13">
        <v>6.67</v>
      </c>
      <c r="I3491" s="13">
        <v>2.73</v>
      </c>
      <c r="J3491" s="2">
        <f t="shared" si="47"/>
        <v>9.4</v>
      </c>
    </row>
    <row r="3492" ht="15.75" customHeight="1">
      <c r="A3492" s="2">
        <f t="shared" si="46"/>
        <v>3491</v>
      </c>
      <c r="B3492" s="13">
        <v>2014.0</v>
      </c>
      <c r="C3492" s="13">
        <v>11.0</v>
      </c>
      <c r="D3492" s="13">
        <v>3.0</v>
      </c>
      <c r="E3492" s="13">
        <v>8.0</v>
      </c>
      <c r="F3492" s="13" t="s">
        <v>16</v>
      </c>
      <c r="G3492" s="2" t="s">
        <v>59</v>
      </c>
      <c r="H3492" s="13">
        <v>1.33</v>
      </c>
      <c r="I3492" s="13">
        <v>0.0</v>
      </c>
      <c r="J3492" s="2">
        <f t="shared" si="47"/>
        <v>1.33</v>
      </c>
    </row>
    <row r="3493" ht="15.75" customHeight="1">
      <c r="A3493" s="2">
        <f t="shared" si="46"/>
        <v>3492</v>
      </c>
      <c r="B3493" s="13">
        <v>2014.0</v>
      </c>
      <c r="C3493" s="13">
        <v>11.0</v>
      </c>
      <c r="D3493" s="13">
        <v>3.0</v>
      </c>
      <c r="E3493" s="13">
        <v>8.0</v>
      </c>
      <c r="F3493" s="13" t="s">
        <v>16</v>
      </c>
      <c r="G3493" s="2" t="s">
        <v>47</v>
      </c>
      <c r="H3493" s="13">
        <v>7.7</v>
      </c>
      <c r="I3493" s="13">
        <v>3.83</v>
      </c>
      <c r="J3493" s="2">
        <f t="shared" si="47"/>
        <v>11.53</v>
      </c>
    </row>
    <row r="3494" ht="15.75" customHeight="1">
      <c r="A3494" s="2">
        <f t="shared" si="46"/>
        <v>3493</v>
      </c>
      <c r="B3494" s="13">
        <v>2014.0</v>
      </c>
      <c r="C3494" s="13">
        <v>11.0</v>
      </c>
      <c r="D3494" s="13">
        <v>3.0</v>
      </c>
      <c r="E3494" s="13">
        <v>9.0</v>
      </c>
      <c r="F3494" s="13" t="s">
        <v>16</v>
      </c>
      <c r="G3494" s="2" t="s">
        <v>41</v>
      </c>
      <c r="H3494" s="13">
        <v>8.17</v>
      </c>
      <c r="I3494" s="13">
        <v>2.67</v>
      </c>
      <c r="J3494" s="2">
        <f t="shared" si="47"/>
        <v>10.84</v>
      </c>
    </row>
    <row r="3495" ht="15.75" customHeight="1">
      <c r="A3495" s="2">
        <f t="shared" si="46"/>
        <v>3494</v>
      </c>
      <c r="B3495" s="13">
        <v>2014.0</v>
      </c>
      <c r="C3495" s="13">
        <v>11.0</v>
      </c>
      <c r="D3495" s="13">
        <v>3.0</v>
      </c>
      <c r="E3495" s="13">
        <v>9.0</v>
      </c>
      <c r="F3495" s="13" t="s">
        <v>16</v>
      </c>
      <c r="G3495" s="2" t="s">
        <v>50</v>
      </c>
      <c r="H3495" s="13">
        <v>4.0</v>
      </c>
      <c r="I3495" s="13">
        <v>3.67</v>
      </c>
      <c r="J3495" s="2">
        <f t="shared" si="47"/>
        <v>7.67</v>
      </c>
    </row>
    <row r="3496" ht="15.75" customHeight="1">
      <c r="A3496" s="2">
        <f t="shared" si="46"/>
        <v>3495</v>
      </c>
      <c r="B3496" s="13">
        <v>2014.0</v>
      </c>
      <c r="C3496" s="13">
        <v>11.0</v>
      </c>
      <c r="D3496" s="13">
        <v>3.0</v>
      </c>
      <c r="E3496" s="13">
        <v>10.0</v>
      </c>
      <c r="F3496" s="13" t="s">
        <v>16</v>
      </c>
      <c r="G3496" s="2" t="s">
        <v>39</v>
      </c>
      <c r="H3496" s="13">
        <v>3.93</v>
      </c>
      <c r="I3496" s="13">
        <v>2.83</v>
      </c>
      <c r="J3496" s="2">
        <f t="shared" si="47"/>
        <v>6.76</v>
      </c>
    </row>
    <row r="3497" ht="15.75" customHeight="1">
      <c r="A3497" s="2">
        <f t="shared" si="46"/>
        <v>3496</v>
      </c>
      <c r="B3497" s="13">
        <v>2014.0</v>
      </c>
      <c r="C3497" s="13">
        <v>11.0</v>
      </c>
      <c r="D3497" s="13">
        <v>3.0</v>
      </c>
      <c r="E3497" s="13">
        <v>10.0</v>
      </c>
      <c r="F3497" s="13" t="s">
        <v>16</v>
      </c>
      <c r="G3497" s="2" t="s">
        <v>38</v>
      </c>
      <c r="H3497" s="13">
        <v>4.83</v>
      </c>
      <c r="I3497" s="13">
        <v>4.1</v>
      </c>
      <c r="J3497" s="2">
        <f t="shared" si="47"/>
        <v>8.93</v>
      </c>
    </row>
    <row r="3498" ht="15.75" customHeight="1">
      <c r="A3498" s="2">
        <f t="shared" si="46"/>
        <v>3497</v>
      </c>
      <c r="B3498" s="13">
        <v>2014.0</v>
      </c>
      <c r="C3498" s="13">
        <v>11.0</v>
      </c>
      <c r="D3498" s="13">
        <v>3.0</v>
      </c>
      <c r="E3498" s="13">
        <v>11.0</v>
      </c>
      <c r="F3498" s="13" t="s">
        <v>16</v>
      </c>
      <c r="G3498" s="2" t="s">
        <v>56</v>
      </c>
      <c r="H3498" s="13">
        <v>7.67</v>
      </c>
      <c r="I3498" s="13">
        <v>1.77</v>
      </c>
      <c r="J3498" s="2">
        <f t="shared" si="47"/>
        <v>9.44</v>
      </c>
    </row>
    <row r="3499" ht="15.75" customHeight="1">
      <c r="A3499" s="2">
        <f t="shared" si="46"/>
        <v>3498</v>
      </c>
      <c r="B3499" s="13">
        <v>2014.0</v>
      </c>
      <c r="C3499" s="13">
        <v>11.0</v>
      </c>
      <c r="D3499" s="13">
        <v>3.0</v>
      </c>
      <c r="E3499" s="13">
        <v>11.0</v>
      </c>
      <c r="F3499" s="13" t="s">
        <v>16</v>
      </c>
      <c r="G3499" s="2" t="s">
        <v>60</v>
      </c>
      <c r="H3499" s="13">
        <v>6.5</v>
      </c>
      <c r="I3499" s="13">
        <v>4.17</v>
      </c>
      <c r="J3499" s="2">
        <f t="shared" si="47"/>
        <v>10.67</v>
      </c>
    </row>
    <row r="3500" ht="15.75" customHeight="1">
      <c r="A3500" s="2">
        <f t="shared" si="46"/>
        <v>3499</v>
      </c>
      <c r="B3500" s="13">
        <v>2014.0</v>
      </c>
      <c r="C3500" s="13">
        <v>11.0</v>
      </c>
      <c r="D3500" s="13">
        <v>3.0</v>
      </c>
      <c r="E3500" s="13">
        <v>12.0</v>
      </c>
      <c r="F3500" s="13" t="s">
        <v>16</v>
      </c>
      <c r="G3500" s="2" t="s">
        <v>37</v>
      </c>
      <c r="H3500" s="13">
        <v>8.6</v>
      </c>
      <c r="I3500" s="13">
        <v>4.5</v>
      </c>
      <c r="J3500" s="2">
        <f t="shared" si="47"/>
        <v>13.1</v>
      </c>
    </row>
    <row r="3501" ht="15.75" customHeight="1">
      <c r="A3501" s="2">
        <f t="shared" si="46"/>
        <v>3500</v>
      </c>
      <c r="B3501" s="13">
        <v>2014.0</v>
      </c>
      <c r="C3501" s="13">
        <v>11.0</v>
      </c>
      <c r="D3501" s="13">
        <v>3.0</v>
      </c>
      <c r="E3501" s="13">
        <v>12.0</v>
      </c>
      <c r="F3501" s="13" t="s">
        <v>16</v>
      </c>
      <c r="G3501" s="2" t="s">
        <v>76</v>
      </c>
      <c r="H3501" s="13">
        <v>9.5</v>
      </c>
      <c r="I3501" s="13">
        <v>6.0</v>
      </c>
      <c r="J3501" s="2">
        <f t="shared" si="47"/>
        <v>15.5</v>
      </c>
    </row>
    <row r="3502" ht="15.75" customHeight="1">
      <c r="A3502" s="2">
        <f t="shared" si="46"/>
        <v>3501</v>
      </c>
      <c r="B3502" s="13">
        <v>2014.0</v>
      </c>
      <c r="C3502" s="13">
        <v>11.0</v>
      </c>
      <c r="D3502" s="13">
        <v>4.0</v>
      </c>
      <c r="E3502" s="13">
        <v>1.0</v>
      </c>
      <c r="F3502" s="13" t="s">
        <v>16</v>
      </c>
      <c r="G3502" s="2" t="s">
        <v>26</v>
      </c>
      <c r="H3502" s="13">
        <v>5.67</v>
      </c>
      <c r="I3502" s="13">
        <v>1.07</v>
      </c>
      <c r="J3502" s="2">
        <f t="shared" si="47"/>
        <v>6.74</v>
      </c>
    </row>
    <row r="3503" ht="15.75" customHeight="1">
      <c r="A3503" s="2">
        <f t="shared" si="46"/>
        <v>3502</v>
      </c>
      <c r="B3503" s="13">
        <v>2014.0</v>
      </c>
      <c r="C3503" s="13">
        <v>11.0</v>
      </c>
      <c r="D3503" s="13">
        <v>4.0</v>
      </c>
      <c r="E3503" s="13">
        <v>1.0</v>
      </c>
      <c r="F3503" s="13" t="s">
        <v>16</v>
      </c>
      <c r="G3503" s="2" t="s">
        <v>57</v>
      </c>
      <c r="H3503" s="13">
        <v>3.33</v>
      </c>
      <c r="I3503" s="13">
        <v>2.6</v>
      </c>
      <c r="J3503" s="2">
        <f t="shared" si="47"/>
        <v>5.93</v>
      </c>
    </row>
    <row r="3504" ht="15.75" customHeight="1">
      <c r="A3504" s="2">
        <f t="shared" si="46"/>
        <v>3503</v>
      </c>
      <c r="B3504" s="13">
        <v>2014.0</v>
      </c>
      <c r="C3504" s="13">
        <v>11.0</v>
      </c>
      <c r="D3504" s="13">
        <v>4.0</v>
      </c>
      <c r="E3504" s="13">
        <v>1.0</v>
      </c>
      <c r="F3504" s="13" t="s">
        <v>16</v>
      </c>
      <c r="G3504" s="2" t="s">
        <v>27</v>
      </c>
      <c r="H3504" s="13">
        <v>4.0</v>
      </c>
      <c r="I3504" s="2">
        <v>2.4</v>
      </c>
      <c r="J3504" s="2">
        <f t="shared" si="47"/>
        <v>6.4</v>
      </c>
    </row>
    <row r="3505" ht="15.75" customHeight="1">
      <c r="A3505" s="2">
        <f t="shared" si="46"/>
        <v>3504</v>
      </c>
      <c r="B3505" s="13">
        <v>2014.0</v>
      </c>
      <c r="C3505" s="13">
        <v>11.0</v>
      </c>
      <c r="D3505" s="13">
        <v>4.0</v>
      </c>
      <c r="E3505" s="13">
        <v>2.0</v>
      </c>
      <c r="F3505" s="13" t="s">
        <v>16</v>
      </c>
      <c r="G3505" s="2" t="s">
        <v>45</v>
      </c>
      <c r="H3505" s="13">
        <v>2.67</v>
      </c>
      <c r="I3505" s="13">
        <v>2.3</v>
      </c>
      <c r="J3505" s="2">
        <f t="shared" si="47"/>
        <v>4.97</v>
      </c>
    </row>
    <row r="3506" ht="15.75" customHeight="1">
      <c r="A3506" s="2">
        <f t="shared" si="46"/>
        <v>3505</v>
      </c>
      <c r="B3506" s="13">
        <v>2014.0</v>
      </c>
      <c r="C3506" s="13">
        <v>11.0</v>
      </c>
      <c r="D3506" s="13">
        <v>4.0</v>
      </c>
      <c r="E3506" s="13">
        <v>2.0</v>
      </c>
      <c r="F3506" s="13" t="s">
        <v>16</v>
      </c>
      <c r="G3506" s="2" t="s">
        <v>33</v>
      </c>
      <c r="H3506" s="13">
        <v>9.23</v>
      </c>
      <c r="I3506" s="13">
        <v>6.0</v>
      </c>
      <c r="J3506" s="2">
        <f t="shared" si="47"/>
        <v>15.23</v>
      </c>
    </row>
    <row r="3507" ht="15.75" customHeight="1">
      <c r="A3507" s="2">
        <f t="shared" si="46"/>
        <v>3506</v>
      </c>
      <c r="B3507" s="13">
        <v>2014.0</v>
      </c>
      <c r="C3507" s="13">
        <v>11.0</v>
      </c>
      <c r="D3507" s="13">
        <v>4.0</v>
      </c>
      <c r="E3507" s="13">
        <v>2.0</v>
      </c>
      <c r="F3507" s="13" t="s">
        <v>16</v>
      </c>
      <c r="G3507" s="2" t="s">
        <v>30</v>
      </c>
      <c r="H3507" s="13">
        <v>8.67</v>
      </c>
      <c r="I3507" s="13">
        <v>7.0</v>
      </c>
      <c r="J3507" s="2">
        <f t="shared" si="47"/>
        <v>15.67</v>
      </c>
    </row>
    <row r="3508" ht="15.75" customHeight="1">
      <c r="A3508" s="2">
        <f t="shared" si="46"/>
        <v>3507</v>
      </c>
      <c r="B3508" s="13">
        <v>2014.0</v>
      </c>
      <c r="C3508" s="13">
        <v>11.0</v>
      </c>
      <c r="D3508" s="13">
        <v>4.0</v>
      </c>
      <c r="E3508" s="13">
        <v>3.0</v>
      </c>
      <c r="F3508" s="13" t="s">
        <v>16</v>
      </c>
      <c r="G3508" s="2" t="s">
        <v>31</v>
      </c>
      <c r="H3508" s="13">
        <v>4.6</v>
      </c>
      <c r="I3508" s="13">
        <v>1.83</v>
      </c>
      <c r="J3508" s="2">
        <f t="shared" si="47"/>
        <v>6.43</v>
      </c>
    </row>
    <row r="3509" ht="15.75" customHeight="1">
      <c r="A3509" s="2">
        <f t="shared" si="46"/>
        <v>3508</v>
      </c>
      <c r="B3509" s="13">
        <v>2014.0</v>
      </c>
      <c r="C3509" s="13">
        <v>11.0</v>
      </c>
      <c r="D3509" s="13">
        <v>4.0</v>
      </c>
      <c r="E3509" s="13">
        <v>3.0</v>
      </c>
      <c r="F3509" s="13" t="s">
        <v>16</v>
      </c>
      <c r="G3509" s="2" t="s">
        <v>47</v>
      </c>
      <c r="H3509" s="13">
        <v>4.03</v>
      </c>
      <c r="I3509" s="13">
        <v>2.83</v>
      </c>
      <c r="J3509" s="2">
        <f t="shared" si="47"/>
        <v>6.86</v>
      </c>
    </row>
    <row r="3510" ht="15.75" customHeight="1">
      <c r="A3510" s="2">
        <f t="shared" si="46"/>
        <v>3509</v>
      </c>
      <c r="B3510" s="13">
        <v>2014.0</v>
      </c>
      <c r="C3510" s="13">
        <v>11.0</v>
      </c>
      <c r="D3510" s="13">
        <v>4.0</v>
      </c>
      <c r="E3510" s="13">
        <v>3.0</v>
      </c>
      <c r="F3510" s="13" t="s">
        <v>16</v>
      </c>
      <c r="G3510" s="2" t="s">
        <v>41</v>
      </c>
      <c r="H3510" s="13">
        <v>5.17</v>
      </c>
      <c r="I3510" s="13">
        <v>1.3</v>
      </c>
      <c r="J3510" s="2">
        <f t="shared" si="47"/>
        <v>6.47</v>
      </c>
    </row>
    <row r="3511" ht="15.75" customHeight="1">
      <c r="A3511" s="2">
        <f t="shared" si="46"/>
        <v>3510</v>
      </c>
      <c r="B3511" s="13">
        <v>2014.0</v>
      </c>
      <c r="C3511" s="13">
        <v>11.0</v>
      </c>
      <c r="D3511" s="13">
        <v>4.0</v>
      </c>
      <c r="E3511" s="13">
        <v>4.0</v>
      </c>
      <c r="F3511" s="13" t="s">
        <v>16</v>
      </c>
      <c r="G3511" s="2" t="s">
        <v>60</v>
      </c>
      <c r="H3511" s="13">
        <v>4.23</v>
      </c>
      <c r="I3511" s="13">
        <v>2.83</v>
      </c>
      <c r="J3511" s="2">
        <f t="shared" si="47"/>
        <v>7.06</v>
      </c>
    </row>
    <row r="3512" ht="15.75" customHeight="1">
      <c r="A3512" s="2">
        <f t="shared" si="46"/>
        <v>3511</v>
      </c>
      <c r="B3512" s="13">
        <v>2014.0</v>
      </c>
      <c r="C3512" s="13">
        <v>11.0</v>
      </c>
      <c r="D3512" s="13">
        <v>4.0</v>
      </c>
      <c r="E3512" s="13">
        <v>4.0</v>
      </c>
      <c r="F3512" s="13" t="s">
        <v>16</v>
      </c>
      <c r="G3512" s="2" t="s">
        <v>38</v>
      </c>
      <c r="H3512" s="13">
        <v>4.17</v>
      </c>
      <c r="I3512" s="13">
        <v>0.37</v>
      </c>
      <c r="J3512" s="2">
        <f t="shared" si="47"/>
        <v>4.54</v>
      </c>
    </row>
    <row r="3513" ht="15.75" customHeight="1">
      <c r="A3513" s="2">
        <f t="shared" si="46"/>
        <v>3512</v>
      </c>
      <c r="B3513" s="13">
        <v>2014.0</v>
      </c>
      <c r="C3513" s="13">
        <v>11.0</v>
      </c>
      <c r="D3513" s="13">
        <v>4.0</v>
      </c>
      <c r="E3513" s="13">
        <v>4.0</v>
      </c>
      <c r="F3513" s="13" t="s">
        <v>16</v>
      </c>
      <c r="G3513" s="2" t="s">
        <v>76</v>
      </c>
      <c r="H3513" s="13">
        <v>0.77</v>
      </c>
      <c r="I3513" s="13">
        <v>0.5</v>
      </c>
      <c r="J3513" s="2">
        <f t="shared" si="47"/>
        <v>1.27</v>
      </c>
    </row>
    <row r="3514" ht="15.75" customHeight="1">
      <c r="A3514" s="2">
        <f t="shared" si="46"/>
        <v>3513</v>
      </c>
      <c r="B3514" s="13">
        <v>2014.0</v>
      </c>
      <c r="C3514" s="13">
        <v>11.0</v>
      </c>
      <c r="D3514" s="13">
        <v>5.0</v>
      </c>
      <c r="E3514" s="13">
        <v>1.0</v>
      </c>
      <c r="F3514" s="13" t="s">
        <v>16</v>
      </c>
      <c r="G3514" s="2" t="s">
        <v>33</v>
      </c>
      <c r="H3514" s="13">
        <v>7.83</v>
      </c>
      <c r="I3514" s="13">
        <v>6.83</v>
      </c>
      <c r="J3514" s="2">
        <f t="shared" si="47"/>
        <v>14.66</v>
      </c>
    </row>
    <row r="3515" ht="15.75" customHeight="1">
      <c r="A3515" s="2">
        <f t="shared" si="46"/>
        <v>3514</v>
      </c>
      <c r="B3515" s="13">
        <v>2014.0</v>
      </c>
      <c r="C3515" s="13">
        <v>11.0</v>
      </c>
      <c r="D3515" s="13">
        <v>5.0</v>
      </c>
      <c r="E3515" s="13">
        <v>1.0</v>
      </c>
      <c r="F3515" s="13" t="s">
        <v>16</v>
      </c>
      <c r="G3515" s="2" t="s">
        <v>57</v>
      </c>
      <c r="H3515" s="13">
        <v>2.67</v>
      </c>
      <c r="I3515" s="13">
        <v>1.17</v>
      </c>
      <c r="J3515" s="2">
        <f t="shared" si="47"/>
        <v>3.84</v>
      </c>
    </row>
    <row r="3516" ht="15.75" customHeight="1">
      <c r="A3516" s="2">
        <f t="shared" si="46"/>
        <v>3515</v>
      </c>
      <c r="B3516" s="13">
        <v>2014.0</v>
      </c>
      <c r="C3516" s="13">
        <v>11.0</v>
      </c>
      <c r="D3516" s="13">
        <v>5.0</v>
      </c>
      <c r="E3516" s="13">
        <v>2.0</v>
      </c>
      <c r="F3516" s="13" t="s">
        <v>16</v>
      </c>
      <c r="G3516" s="2" t="s">
        <v>27</v>
      </c>
      <c r="H3516" s="13">
        <v>6.67</v>
      </c>
      <c r="I3516" s="13">
        <v>4.17</v>
      </c>
      <c r="J3516" s="2">
        <f t="shared" si="47"/>
        <v>10.84</v>
      </c>
    </row>
    <row r="3517" ht="15.75" customHeight="1">
      <c r="A3517" s="2">
        <f t="shared" si="46"/>
        <v>3516</v>
      </c>
      <c r="B3517" s="13">
        <v>2014.0</v>
      </c>
      <c r="C3517" s="13">
        <v>11.0</v>
      </c>
      <c r="D3517" s="13">
        <v>5.0</v>
      </c>
      <c r="E3517" s="13">
        <v>2.0</v>
      </c>
      <c r="F3517" s="13" t="s">
        <v>16</v>
      </c>
      <c r="G3517" s="2" t="s">
        <v>45</v>
      </c>
      <c r="H3517" s="13">
        <v>8.5</v>
      </c>
      <c r="I3517" s="13">
        <v>5.5</v>
      </c>
      <c r="J3517" s="2">
        <f t="shared" si="47"/>
        <v>14</v>
      </c>
    </row>
    <row r="3518" ht="15.75" customHeight="1">
      <c r="A3518" s="2">
        <f t="shared" si="46"/>
        <v>3517</v>
      </c>
      <c r="B3518" s="13">
        <v>2014.0</v>
      </c>
      <c r="C3518" s="13">
        <v>11.0</v>
      </c>
      <c r="D3518" s="13">
        <v>5.0</v>
      </c>
      <c r="E3518" s="13">
        <v>3.0</v>
      </c>
      <c r="F3518" s="13" t="s">
        <v>16</v>
      </c>
      <c r="G3518" s="2" t="s">
        <v>41</v>
      </c>
      <c r="H3518" s="13">
        <v>1.57</v>
      </c>
      <c r="I3518" s="13">
        <v>1.27</v>
      </c>
      <c r="J3518" s="2">
        <f t="shared" si="47"/>
        <v>2.84</v>
      </c>
    </row>
    <row r="3519" ht="15.75" customHeight="1">
      <c r="A3519" s="2">
        <f t="shared" si="46"/>
        <v>3518</v>
      </c>
      <c r="B3519" s="13">
        <v>2014.0</v>
      </c>
      <c r="C3519" s="13">
        <v>11.0</v>
      </c>
      <c r="D3519" s="13">
        <v>5.0</v>
      </c>
      <c r="E3519" s="13">
        <v>3.0</v>
      </c>
      <c r="F3519" s="13" t="s">
        <v>16</v>
      </c>
      <c r="G3519" s="2" t="s">
        <v>76</v>
      </c>
      <c r="H3519" s="13">
        <v>5.5</v>
      </c>
      <c r="I3519" s="13">
        <v>1.03</v>
      </c>
      <c r="J3519" s="2">
        <f t="shared" si="47"/>
        <v>6.53</v>
      </c>
    </row>
    <row r="3520" ht="15.75" customHeight="1">
      <c r="A3520" s="2">
        <f t="shared" si="46"/>
        <v>3519</v>
      </c>
      <c r="B3520" s="13">
        <v>2014.0</v>
      </c>
      <c r="C3520" s="13">
        <v>11.0</v>
      </c>
      <c r="D3520" s="13">
        <v>5.0</v>
      </c>
      <c r="E3520" s="13">
        <v>4.0</v>
      </c>
      <c r="F3520" s="13" t="s">
        <v>16</v>
      </c>
      <c r="G3520" s="2" t="s">
        <v>38</v>
      </c>
      <c r="H3520" s="13">
        <v>7.17</v>
      </c>
      <c r="I3520" s="13">
        <v>3.17</v>
      </c>
      <c r="J3520" s="2">
        <f t="shared" si="47"/>
        <v>10.34</v>
      </c>
    </row>
    <row r="3521" ht="15.75" customHeight="1">
      <c r="A3521" s="2">
        <f t="shared" si="46"/>
        <v>3520</v>
      </c>
      <c r="B3521" s="13">
        <v>2014.0</v>
      </c>
      <c r="C3521" s="13">
        <v>11.0</v>
      </c>
      <c r="D3521" s="13">
        <v>5.0</v>
      </c>
      <c r="E3521" s="13">
        <v>4.0</v>
      </c>
      <c r="F3521" s="13" t="s">
        <v>16</v>
      </c>
      <c r="G3521" s="2" t="s">
        <v>31</v>
      </c>
      <c r="H3521" s="13">
        <v>9.63</v>
      </c>
      <c r="I3521" s="13">
        <v>7.83</v>
      </c>
      <c r="J3521" s="2">
        <f t="shared" si="47"/>
        <v>17.46</v>
      </c>
    </row>
    <row r="3522" ht="15.75" customHeight="1">
      <c r="A3522" s="2">
        <f t="shared" si="46"/>
        <v>3521</v>
      </c>
      <c r="B3522" s="13">
        <v>2014.0</v>
      </c>
      <c r="C3522" s="13">
        <v>11.0</v>
      </c>
      <c r="D3522" s="13">
        <v>6.0</v>
      </c>
      <c r="E3522" s="13">
        <v>1.0</v>
      </c>
      <c r="F3522" s="13" t="s">
        <v>16</v>
      </c>
      <c r="G3522" s="2" t="s">
        <v>30</v>
      </c>
      <c r="H3522" s="13">
        <v>3.17</v>
      </c>
      <c r="I3522" s="13">
        <v>1.13</v>
      </c>
      <c r="J3522" s="2">
        <f t="shared" si="47"/>
        <v>4.3</v>
      </c>
    </row>
    <row r="3523" ht="15.75" customHeight="1">
      <c r="A3523" s="2">
        <f t="shared" si="46"/>
        <v>3522</v>
      </c>
      <c r="B3523" s="13">
        <v>2014.0</v>
      </c>
      <c r="C3523" s="13">
        <v>11.0</v>
      </c>
      <c r="D3523" s="13">
        <v>6.0</v>
      </c>
      <c r="E3523" s="13">
        <v>1.0</v>
      </c>
      <c r="F3523" s="13" t="s">
        <v>16</v>
      </c>
      <c r="G3523" s="2" t="s">
        <v>33</v>
      </c>
      <c r="H3523" s="13">
        <v>1.77</v>
      </c>
      <c r="I3523" s="13">
        <v>1.5</v>
      </c>
      <c r="J3523" s="2">
        <f t="shared" si="47"/>
        <v>3.27</v>
      </c>
    </row>
    <row r="3524" ht="15.75" customHeight="1">
      <c r="A3524" s="2">
        <f t="shared" si="46"/>
        <v>3523</v>
      </c>
      <c r="B3524" s="13">
        <v>2014.0</v>
      </c>
      <c r="C3524" s="13">
        <v>11.0</v>
      </c>
      <c r="D3524" s="13">
        <v>6.0</v>
      </c>
      <c r="E3524" s="13">
        <v>2.0</v>
      </c>
      <c r="F3524" s="13" t="s">
        <v>16</v>
      </c>
      <c r="G3524" s="2" t="s">
        <v>26</v>
      </c>
      <c r="H3524" s="13">
        <v>3.67</v>
      </c>
      <c r="I3524" s="13">
        <v>0.37</v>
      </c>
      <c r="J3524" s="2">
        <f t="shared" si="47"/>
        <v>4.04</v>
      </c>
    </row>
    <row r="3525" ht="15.75" customHeight="1">
      <c r="A3525" s="2">
        <f t="shared" si="46"/>
        <v>3524</v>
      </c>
      <c r="B3525" s="13">
        <v>2014.0</v>
      </c>
      <c r="C3525" s="13">
        <v>11.0</v>
      </c>
      <c r="D3525" s="13">
        <v>6.0</v>
      </c>
      <c r="E3525" s="13">
        <v>2.0</v>
      </c>
      <c r="F3525" s="13" t="s">
        <v>16</v>
      </c>
      <c r="G3525" s="2" t="s">
        <v>45</v>
      </c>
      <c r="H3525" s="13">
        <v>4.17</v>
      </c>
      <c r="I3525" s="13">
        <v>1.83</v>
      </c>
      <c r="J3525" s="2">
        <f t="shared" si="47"/>
        <v>6</v>
      </c>
    </row>
    <row r="3526" ht="15.75" customHeight="1">
      <c r="A3526" s="2">
        <f t="shared" si="46"/>
        <v>3525</v>
      </c>
      <c r="B3526" s="13">
        <v>2014.0</v>
      </c>
      <c r="C3526" s="13">
        <v>11.0</v>
      </c>
      <c r="D3526" s="13">
        <v>6.0</v>
      </c>
      <c r="E3526" s="13">
        <v>3.0</v>
      </c>
      <c r="F3526" s="13" t="s">
        <v>16</v>
      </c>
      <c r="G3526" s="2" t="s">
        <v>47</v>
      </c>
      <c r="H3526" s="13">
        <v>7.5</v>
      </c>
      <c r="I3526" s="13">
        <v>4.67</v>
      </c>
      <c r="J3526" s="2">
        <f t="shared" si="47"/>
        <v>12.17</v>
      </c>
    </row>
    <row r="3527" ht="15.75" customHeight="1">
      <c r="A3527" s="2">
        <f t="shared" si="46"/>
        <v>3526</v>
      </c>
      <c r="B3527" s="13">
        <v>2014.0</v>
      </c>
      <c r="C3527" s="13">
        <v>11.0</v>
      </c>
      <c r="D3527" s="13">
        <v>6.0</v>
      </c>
      <c r="E3527" s="13">
        <v>3.0</v>
      </c>
      <c r="F3527" s="13" t="s">
        <v>16</v>
      </c>
      <c r="G3527" s="2" t="s">
        <v>76</v>
      </c>
      <c r="H3527" s="13">
        <v>2.17</v>
      </c>
      <c r="I3527" s="13">
        <v>1.6</v>
      </c>
      <c r="J3527" s="2">
        <f t="shared" si="47"/>
        <v>3.77</v>
      </c>
    </row>
    <row r="3528" ht="15.75" customHeight="1">
      <c r="A3528" s="2">
        <f t="shared" si="46"/>
        <v>3527</v>
      </c>
      <c r="B3528" s="13">
        <v>2014.0</v>
      </c>
      <c r="C3528" s="13">
        <v>11.0</v>
      </c>
      <c r="D3528" s="13">
        <v>6.0</v>
      </c>
      <c r="E3528" s="13">
        <v>4.0</v>
      </c>
      <c r="F3528" s="13" t="s">
        <v>16</v>
      </c>
      <c r="G3528" s="2" t="s">
        <v>60</v>
      </c>
      <c r="H3528" s="13">
        <v>1.47</v>
      </c>
      <c r="I3528" s="13">
        <v>1.3</v>
      </c>
      <c r="J3528" s="2">
        <f t="shared" si="47"/>
        <v>2.77</v>
      </c>
    </row>
    <row r="3529" ht="15.75" customHeight="1">
      <c r="A3529" s="2">
        <f t="shared" si="46"/>
        <v>3528</v>
      </c>
      <c r="B3529" s="13">
        <v>2014.0</v>
      </c>
      <c r="C3529" s="13">
        <v>11.0</v>
      </c>
      <c r="D3529" s="13">
        <v>6.0</v>
      </c>
      <c r="E3529" s="13">
        <v>4.0</v>
      </c>
      <c r="F3529" s="13" t="s">
        <v>16</v>
      </c>
      <c r="G3529" s="2" t="s">
        <v>31</v>
      </c>
      <c r="H3529" s="13">
        <v>9.5</v>
      </c>
      <c r="I3529" s="13">
        <v>8.33</v>
      </c>
      <c r="J3529" s="2">
        <f t="shared" si="47"/>
        <v>17.83</v>
      </c>
    </row>
    <row r="3530" ht="15.75" customHeight="1">
      <c r="A3530" s="2">
        <f t="shared" si="46"/>
        <v>3529</v>
      </c>
      <c r="B3530" s="13">
        <v>2014.0</v>
      </c>
      <c r="C3530" s="13">
        <v>11.0</v>
      </c>
      <c r="D3530" s="13">
        <v>7.0</v>
      </c>
      <c r="E3530" s="13">
        <v>1.0</v>
      </c>
      <c r="F3530" s="13" t="s">
        <v>16</v>
      </c>
      <c r="G3530" s="2" t="s">
        <v>45</v>
      </c>
      <c r="H3530" s="13">
        <v>8.33</v>
      </c>
      <c r="I3530" s="13">
        <v>1.1</v>
      </c>
      <c r="J3530" s="2">
        <f t="shared" si="47"/>
        <v>9.43</v>
      </c>
    </row>
    <row r="3531" ht="15.75" customHeight="1">
      <c r="A3531" s="2">
        <f t="shared" si="46"/>
        <v>3530</v>
      </c>
      <c r="B3531" s="13">
        <v>2014.0</v>
      </c>
      <c r="C3531" s="13">
        <v>11.0</v>
      </c>
      <c r="D3531" s="13">
        <v>7.0</v>
      </c>
      <c r="E3531" s="13">
        <v>1.0</v>
      </c>
      <c r="F3531" s="13" t="s">
        <v>16</v>
      </c>
      <c r="G3531" s="2" t="s">
        <v>30</v>
      </c>
      <c r="H3531" s="13">
        <v>8.1</v>
      </c>
      <c r="I3531" s="13">
        <v>5.5</v>
      </c>
      <c r="J3531" s="2">
        <f t="shared" si="47"/>
        <v>13.6</v>
      </c>
    </row>
    <row r="3532" ht="15.75" customHeight="1">
      <c r="A3532" s="2">
        <f t="shared" si="46"/>
        <v>3531</v>
      </c>
      <c r="B3532" s="13">
        <v>2014.0</v>
      </c>
      <c r="C3532" s="13">
        <v>11.0</v>
      </c>
      <c r="D3532" s="13">
        <v>7.0</v>
      </c>
      <c r="E3532" s="13">
        <v>2.0</v>
      </c>
      <c r="F3532" s="13" t="s">
        <v>16</v>
      </c>
      <c r="G3532" s="2" t="s">
        <v>47</v>
      </c>
      <c r="H3532" s="13">
        <v>1.77</v>
      </c>
      <c r="I3532" s="13">
        <v>1.4</v>
      </c>
      <c r="J3532" s="2">
        <f t="shared" si="47"/>
        <v>3.17</v>
      </c>
    </row>
    <row r="3533" ht="15.75" customHeight="1">
      <c r="A3533" s="2">
        <f t="shared" si="46"/>
        <v>3532</v>
      </c>
      <c r="B3533" s="13">
        <v>2014.0</v>
      </c>
      <c r="C3533" s="13">
        <v>11.0</v>
      </c>
      <c r="D3533" s="13">
        <v>7.0</v>
      </c>
      <c r="E3533" s="13">
        <v>2.0</v>
      </c>
      <c r="F3533" s="13" t="s">
        <v>16</v>
      </c>
      <c r="G3533" s="2" t="s">
        <v>31</v>
      </c>
      <c r="H3533" s="13">
        <v>8.33</v>
      </c>
      <c r="I3533" s="13">
        <v>4.83</v>
      </c>
      <c r="J3533" s="2">
        <f t="shared" si="47"/>
        <v>13.16</v>
      </c>
    </row>
    <row r="3534" ht="15.75" customHeight="1">
      <c r="A3534" s="2">
        <f t="shared" si="46"/>
        <v>3533</v>
      </c>
      <c r="B3534" s="13">
        <v>2014.0</v>
      </c>
      <c r="C3534" s="13">
        <v>11.0</v>
      </c>
      <c r="D3534" s="13">
        <v>8.0</v>
      </c>
      <c r="E3534" s="13">
        <v>1.0</v>
      </c>
      <c r="F3534" s="13" t="s">
        <v>16</v>
      </c>
      <c r="G3534" s="2" t="s">
        <v>30</v>
      </c>
      <c r="H3534" s="13">
        <v>10.0</v>
      </c>
      <c r="I3534" s="13">
        <v>9.2</v>
      </c>
      <c r="J3534" s="2">
        <f t="shared" si="47"/>
        <v>19.2</v>
      </c>
    </row>
    <row r="3535" ht="15.75" customHeight="1">
      <c r="A3535" s="2">
        <f t="shared" si="46"/>
        <v>3534</v>
      </c>
      <c r="B3535" s="13">
        <v>2014.0</v>
      </c>
      <c r="C3535" s="13">
        <v>11.0</v>
      </c>
      <c r="D3535" s="13">
        <v>8.0</v>
      </c>
      <c r="E3535" s="13">
        <v>1.0</v>
      </c>
      <c r="F3535" s="13" t="s">
        <v>16</v>
      </c>
      <c r="G3535" s="2" t="s">
        <v>31</v>
      </c>
      <c r="H3535" s="13">
        <v>9.93</v>
      </c>
      <c r="I3535" s="13">
        <v>9.7</v>
      </c>
      <c r="J3535" s="2">
        <f t="shared" si="47"/>
        <v>19.63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9" t="s">
        <v>137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138</v>
      </c>
    </row>
    <row r="2">
      <c r="A2" s="14">
        <v>1.0</v>
      </c>
      <c r="B2" s="14">
        <v>2017.0</v>
      </c>
      <c r="C2" s="14">
        <v>1.0</v>
      </c>
      <c r="D2" s="14">
        <v>1.0</v>
      </c>
      <c r="E2" s="14">
        <v>1.0</v>
      </c>
      <c r="F2" s="15" t="s">
        <v>16</v>
      </c>
      <c r="G2" s="16" t="s">
        <v>35</v>
      </c>
      <c r="H2" s="15">
        <v>5.93</v>
      </c>
      <c r="I2" s="15">
        <v>5.53</v>
      </c>
      <c r="J2" s="15">
        <v>11.46</v>
      </c>
      <c r="L2" s="2">
        <f t="shared" ref="L2:L118" si="1">IF(G2="Josh Kerr",J2,0)</f>
        <v>0</v>
      </c>
    </row>
    <row r="3">
      <c r="A3" s="14">
        <v>2.0</v>
      </c>
      <c r="B3" s="17">
        <v>2017.0</v>
      </c>
      <c r="C3" s="14">
        <v>1.0</v>
      </c>
      <c r="D3" s="14">
        <v>1.0</v>
      </c>
      <c r="E3" s="14">
        <v>1.0</v>
      </c>
      <c r="F3" s="15" t="s">
        <v>16</v>
      </c>
      <c r="G3" s="15" t="s">
        <v>27</v>
      </c>
      <c r="H3" s="15">
        <v>5.67</v>
      </c>
      <c r="I3" s="15">
        <v>4.6</v>
      </c>
      <c r="J3" s="15">
        <v>10.27</v>
      </c>
      <c r="L3" s="2">
        <f t="shared" si="1"/>
        <v>0</v>
      </c>
    </row>
    <row r="4">
      <c r="A4" s="14">
        <v>3.0</v>
      </c>
      <c r="B4" s="14">
        <v>2017.0</v>
      </c>
      <c r="C4" s="14">
        <v>1.0</v>
      </c>
      <c r="D4" s="14">
        <v>1.0</v>
      </c>
      <c r="E4" s="14">
        <v>1.0</v>
      </c>
      <c r="F4" s="15" t="s">
        <v>16</v>
      </c>
      <c r="G4" s="15" t="s">
        <v>52</v>
      </c>
      <c r="H4" s="14">
        <v>4.0</v>
      </c>
      <c r="I4" s="15">
        <v>5.4</v>
      </c>
      <c r="J4" s="15">
        <v>9.4</v>
      </c>
      <c r="L4" s="2">
        <f t="shared" si="1"/>
        <v>0</v>
      </c>
    </row>
    <row r="5">
      <c r="A5" s="14">
        <v>4.0</v>
      </c>
      <c r="B5" s="14">
        <v>2017.0</v>
      </c>
      <c r="C5" s="14">
        <v>1.0</v>
      </c>
      <c r="D5" s="14">
        <v>1.0</v>
      </c>
      <c r="E5" s="14">
        <v>2.0</v>
      </c>
      <c r="F5" s="15" t="s">
        <v>16</v>
      </c>
      <c r="G5" s="18" t="s">
        <v>34</v>
      </c>
      <c r="H5" s="15">
        <v>6.17</v>
      </c>
      <c r="I5" s="15">
        <v>7.5</v>
      </c>
      <c r="J5" s="15">
        <v>13.67</v>
      </c>
      <c r="L5" s="2">
        <f t="shared" si="1"/>
        <v>0</v>
      </c>
    </row>
    <row r="6">
      <c r="A6" s="14">
        <v>5.0</v>
      </c>
      <c r="B6" s="14">
        <v>2017.0</v>
      </c>
      <c r="C6" s="14">
        <v>1.0</v>
      </c>
      <c r="D6" s="14">
        <v>1.0</v>
      </c>
      <c r="E6" s="14">
        <v>2.0</v>
      </c>
      <c r="F6" s="15" t="s">
        <v>16</v>
      </c>
      <c r="G6" s="15" t="s">
        <v>36</v>
      </c>
      <c r="H6" s="15">
        <v>4.93</v>
      </c>
      <c r="I6" s="15">
        <v>3.9</v>
      </c>
      <c r="J6" s="15">
        <v>8.83</v>
      </c>
      <c r="L6" s="2">
        <f t="shared" si="1"/>
        <v>0</v>
      </c>
    </row>
    <row r="7">
      <c r="A7" s="14">
        <v>6.0</v>
      </c>
      <c r="B7" s="14">
        <v>2017.0</v>
      </c>
      <c r="C7" s="14">
        <v>1.0</v>
      </c>
      <c r="D7" s="14">
        <v>1.0</v>
      </c>
      <c r="E7" s="14">
        <v>2.0</v>
      </c>
      <c r="F7" s="15" t="s">
        <v>16</v>
      </c>
      <c r="G7" s="15" t="s">
        <v>67</v>
      </c>
      <c r="H7" s="15">
        <v>4.33</v>
      </c>
      <c r="I7" s="15">
        <v>3.8</v>
      </c>
      <c r="J7" s="15">
        <v>8.13</v>
      </c>
      <c r="L7" s="2">
        <f t="shared" si="1"/>
        <v>0</v>
      </c>
    </row>
    <row r="8">
      <c r="A8" s="14">
        <v>7.0</v>
      </c>
      <c r="B8" s="14">
        <v>2017.0</v>
      </c>
      <c r="C8" s="14">
        <v>1.0</v>
      </c>
      <c r="D8" s="14">
        <v>1.0</v>
      </c>
      <c r="E8" s="14">
        <v>3.0</v>
      </c>
      <c r="F8" s="15" t="s">
        <v>16</v>
      </c>
      <c r="G8" s="16" t="s">
        <v>32</v>
      </c>
      <c r="H8" s="15">
        <v>6.33</v>
      </c>
      <c r="I8" s="14">
        <v>5.0</v>
      </c>
      <c r="J8" s="15">
        <v>11.33</v>
      </c>
      <c r="L8" s="2">
        <f t="shared" si="1"/>
        <v>0</v>
      </c>
    </row>
    <row r="9">
      <c r="A9" s="14">
        <v>8.0</v>
      </c>
      <c r="B9" s="14">
        <v>2017.0</v>
      </c>
      <c r="C9" s="14">
        <v>1.0</v>
      </c>
      <c r="D9" s="14">
        <v>1.0</v>
      </c>
      <c r="E9" s="14">
        <v>3.0</v>
      </c>
      <c r="F9" s="15" t="s">
        <v>16</v>
      </c>
      <c r="G9" s="15" t="s">
        <v>68</v>
      </c>
      <c r="H9" s="15">
        <v>7.17</v>
      </c>
      <c r="I9" s="15">
        <v>3.5</v>
      </c>
      <c r="J9" s="15">
        <v>10.67</v>
      </c>
      <c r="L9" s="2">
        <f t="shared" si="1"/>
        <v>0</v>
      </c>
    </row>
    <row r="10">
      <c r="A10" s="14">
        <v>9.0</v>
      </c>
      <c r="B10" s="14">
        <v>2017.0</v>
      </c>
      <c r="C10" s="14">
        <v>1.0</v>
      </c>
      <c r="D10" s="14">
        <v>1.0</v>
      </c>
      <c r="E10" s="14">
        <v>3.0</v>
      </c>
      <c r="F10" s="15" t="s">
        <v>16</v>
      </c>
      <c r="G10" s="15" t="s">
        <v>53</v>
      </c>
      <c r="H10" s="14">
        <v>1.0</v>
      </c>
      <c r="I10" s="15">
        <v>2.1</v>
      </c>
      <c r="J10" s="15">
        <v>3.1</v>
      </c>
      <c r="L10" s="2">
        <f t="shared" si="1"/>
        <v>0</v>
      </c>
    </row>
    <row r="11">
      <c r="A11" s="14">
        <v>10.0</v>
      </c>
      <c r="B11" s="14">
        <v>2017.0</v>
      </c>
      <c r="C11" s="14">
        <v>1.0</v>
      </c>
      <c r="D11" s="14">
        <v>1.0</v>
      </c>
      <c r="E11" s="14">
        <v>4.0</v>
      </c>
      <c r="F11" s="15" t="s">
        <v>16</v>
      </c>
      <c r="G11" s="16" t="s">
        <v>30</v>
      </c>
      <c r="H11" s="15">
        <v>7.83</v>
      </c>
      <c r="I11" s="15">
        <v>8.67</v>
      </c>
      <c r="J11" s="15">
        <v>16.5</v>
      </c>
      <c r="L11" s="2">
        <f t="shared" si="1"/>
        <v>0</v>
      </c>
    </row>
    <row r="12">
      <c r="A12" s="14">
        <v>11.0</v>
      </c>
      <c r="B12" s="14">
        <v>2017.0</v>
      </c>
      <c r="C12" s="14">
        <v>1.0</v>
      </c>
      <c r="D12" s="14">
        <v>1.0</v>
      </c>
      <c r="E12" s="14">
        <v>4.0</v>
      </c>
      <c r="F12" s="15" t="s">
        <v>16</v>
      </c>
      <c r="G12" s="15" t="s">
        <v>54</v>
      </c>
      <c r="H12" s="15">
        <v>4.83</v>
      </c>
      <c r="I12" s="15">
        <v>6.07</v>
      </c>
      <c r="J12" s="15">
        <v>10.9</v>
      </c>
      <c r="L12" s="2">
        <f t="shared" si="1"/>
        <v>0</v>
      </c>
    </row>
    <row r="13">
      <c r="A13" s="14">
        <v>12.0</v>
      </c>
      <c r="B13" s="14">
        <v>2017.0</v>
      </c>
      <c r="C13" s="14">
        <v>1.0</v>
      </c>
      <c r="D13" s="14">
        <v>1.0</v>
      </c>
      <c r="E13" s="14">
        <v>4.0</v>
      </c>
      <c r="F13" s="15" t="s">
        <v>16</v>
      </c>
      <c r="G13" s="15" t="s">
        <v>69</v>
      </c>
      <c r="H13" s="15">
        <v>5.4</v>
      </c>
      <c r="I13" s="15">
        <v>5.3</v>
      </c>
      <c r="J13" s="15">
        <v>10.7</v>
      </c>
      <c r="L13" s="2">
        <f t="shared" si="1"/>
        <v>0</v>
      </c>
    </row>
    <row r="14">
      <c r="A14" s="14">
        <v>13.0</v>
      </c>
      <c r="B14" s="14">
        <v>2017.0</v>
      </c>
      <c r="C14" s="14">
        <v>1.0</v>
      </c>
      <c r="D14" s="14">
        <v>1.0</v>
      </c>
      <c r="E14" s="14">
        <v>5.0</v>
      </c>
      <c r="F14" s="15" t="s">
        <v>16</v>
      </c>
      <c r="G14" s="16" t="s">
        <v>28</v>
      </c>
      <c r="H14" s="15">
        <v>6.43</v>
      </c>
      <c r="I14" s="15">
        <v>5.5</v>
      </c>
      <c r="J14" s="15">
        <v>11.93</v>
      </c>
      <c r="L14" s="2">
        <f t="shared" si="1"/>
        <v>0</v>
      </c>
    </row>
    <row r="15">
      <c r="A15" s="14">
        <v>14.0</v>
      </c>
      <c r="B15" s="14">
        <v>2017.0</v>
      </c>
      <c r="C15" s="14">
        <v>1.0</v>
      </c>
      <c r="D15" s="14">
        <v>1.0</v>
      </c>
      <c r="E15" s="14">
        <v>5.0</v>
      </c>
      <c r="F15" s="15" t="s">
        <v>16</v>
      </c>
      <c r="G15" s="15" t="s">
        <v>55</v>
      </c>
      <c r="H15" s="15">
        <v>3.67</v>
      </c>
      <c r="I15" s="15">
        <v>8.1</v>
      </c>
      <c r="J15" s="15">
        <v>11.77</v>
      </c>
      <c r="L15" s="2">
        <f t="shared" si="1"/>
        <v>0</v>
      </c>
    </row>
    <row r="16">
      <c r="A16" s="14">
        <v>15.0</v>
      </c>
      <c r="B16" s="14">
        <v>2017.0</v>
      </c>
      <c r="C16" s="14">
        <v>1.0</v>
      </c>
      <c r="D16" s="14">
        <v>1.0</v>
      </c>
      <c r="E16" s="14">
        <v>5.0</v>
      </c>
      <c r="F16" s="15" t="s">
        <v>16</v>
      </c>
      <c r="G16" s="15" t="s">
        <v>56</v>
      </c>
      <c r="H16" s="15">
        <v>6.33</v>
      </c>
      <c r="I16" s="15">
        <v>4.33</v>
      </c>
      <c r="J16" s="15">
        <v>10.66</v>
      </c>
      <c r="L16" s="2">
        <f t="shared" si="1"/>
        <v>0</v>
      </c>
    </row>
    <row r="17">
      <c r="A17" s="14">
        <v>16.0</v>
      </c>
      <c r="B17" s="14">
        <v>2017.0</v>
      </c>
      <c r="C17" s="14">
        <v>1.0</v>
      </c>
      <c r="D17" s="14">
        <v>1.0</v>
      </c>
      <c r="E17" s="14">
        <v>6.0</v>
      </c>
      <c r="F17" s="15" t="s">
        <v>16</v>
      </c>
      <c r="G17" s="16" t="s">
        <v>26</v>
      </c>
      <c r="H17" s="15">
        <v>8.5</v>
      </c>
      <c r="I17" s="15">
        <v>8.33</v>
      </c>
      <c r="J17" s="15">
        <v>16.83</v>
      </c>
      <c r="L17" s="2">
        <f t="shared" si="1"/>
        <v>0</v>
      </c>
    </row>
    <row r="18">
      <c r="A18" s="14">
        <v>17.0</v>
      </c>
      <c r="B18" s="14">
        <v>2017.0</v>
      </c>
      <c r="C18" s="14">
        <v>1.0</v>
      </c>
      <c r="D18" s="14">
        <v>1.0</v>
      </c>
      <c r="E18" s="14">
        <v>6.0</v>
      </c>
      <c r="F18" s="15" t="s">
        <v>16</v>
      </c>
      <c r="G18" s="15" t="s">
        <v>46</v>
      </c>
      <c r="H18" s="15">
        <v>7.67</v>
      </c>
      <c r="I18" s="15">
        <v>5.83</v>
      </c>
      <c r="J18" s="15">
        <v>13.5</v>
      </c>
      <c r="L18" s="2">
        <f t="shared" si="1"/>
        <v>0</v>
      </c>
    </row>
    <row r="19">
      <c r="A19" s="14">
        <v>18.0</v>
      </c>
      <c r="B19" s="14">
        <v>2017.0</v>
      </c>
      <c r="C19" s="14">
        <v>1.0</v>
      </c>
      <c r="D19" s="14">
        <v>1.0</v>
      </c>
      <c r="E19" s="14">
        <v>6.0</v>
      </c>
      <c r="F19" s="15" t="s">
        <v>16</v>
      </c>
      <c r="G19" s="15" t="s">
        <v>61</v>
      </c>
      <c r="H19" s="15">
        <v>3.9</v>
      </c>
      <c r="I19" s="15">
        <v>4.3</v>
      </c>
      <c r="J19" s="15">
        <v>8.2</v>
      </c>
      <c r="L19" s="2">
        <f t="shared" si="1"/>
        <v>0</v>
      </c>
    </row>
    <row r="20">
      <c r="A20" s="14">
        <v>19.0</v>
      </c>
      <c r="B20" s="14">
        <v>2017.0</v>
      </c>
      <c r="C20" s="14">
        <v>1.0</v>
      </c>
      <c r="D20" s="14">
        <v>1.0</v>
      </c>
      <c r="E20" s="14">
        <v>7.0</v>
      </c>
      <c r="F20" s="15" t="s">
        <v>16</v>
      </c>
      <c r="G20" s="16" t="s">
        <v>41</v>
      </c>
      <c r="H20" s="15">
        <v>6.1</v>
      </c>
      <c r="I20" s="15">
        <v>7.17</v>
      </c>
      <c r="J20" s="15">
        <v>13.27</v>
      </c>
      <c r="L20" s="2">
        <f t="shared" si="1"/>
        <v>0</v>
      </c>
    </row>
    <row r="21">
      <c r="A21" s="14">
        <v>20.0</v>
      </c>
      <c r="B21" s="14">
        <v>2017.0</v>
      </c>
      <c r="C21" s="14">
        <v>1.0</v>
      </c>
      <c r="D21" s="14">
        <v>1.0</v>
      </c>
      <c r="E21" s="14">
        <v>7.0</v>
      </c>
      <c r="F21" s="15" t="s">
        <v>16</v>
      </c>
      <c r="G21" s="15" t="s">
        <v>50</v>
      </c>
      <c r="H21" s="15">
        <v>7.33</v>
      </c>
      <c r="I21" s="15">
        <v>5.8</v>
      </c>
      <c r="J21" s="15">
        <v>13.13</v>
      </c>
      <c r="L21" s="2">
        <f t="shared" si="1"/>
        <v>0</v>
      </c>
    </row>
    <row r="22">
      <c r="A22" s="14">
        <v>21.0</v>
      </c>
      <c r="B22" s="14">
        <v>2017.0</v>
      </c>
      <c r="C22" s="14">
        <v>1.0</v>
      </c>
      <c r="D22" s="14">
        <v>1.0</v>
      </c>
      <c r="E22" s="14">
        <v>7.0</v>
      </c>
      <c r="F22" s="15" t="s">
        <v>16</v>
      </c>
      <c r="G22" s="15" t="s">
        <v>37</v>
      </c>
      <c r="H22" s="15">
        <v>5.83</v>
      </c>
      <c r="I22" s="15">
        <v>5.37</v>
      </c>
      <c r="J22" s="15">
        <v>11.2</v>
      </c>
      <c r="L22" s="2">
        <f t="shared" si="1"/>
        <v>0</v>
      </c>
    </row>
    <row r="23">
      <c r="A23" s="14">
        <v>22.0</v>
      </c>
      <c r="B23" s="14">
        <v>2017.0</v>
      </c>
      <c r="C23" s="14">
        <v>1.0</v>
      </c>
      <c r="D23" s="14">
        <v>1.0</v>
      </c>
      <c r="E23" s="14">
        <v>8.0</v>
      </c>
      <c r="F23" s="15" t="s">
        <v>16</v>
      </c>
      <c r="G23" s="16" t="s">
        <v>31</v>
      </c>
      <c r="H23" s="15">
        <v>8.67</v>
      </c>
      <c r="I23" s="15">
        <v>8.13</v>
      </c>
      <c r="J23" s="15">
        <v>16.8</v>
      </c>
      <c r="L23" s="2">
        <f t="shared" si="1"/>
        <v>0</v>
      </c>
    </row>
    <row r="24">
      <c r="A24" s="14">
        <v>23.0</v>
      </c>
      <c r="B24" s="14">
        <v>2017.0</v>
      </c>
      <c r="C24" s="14">
        <v>1.0</v>
      </c>
      <c r="D24" s="14">
        <v>1.0</v>
      </c>
      <c r="E24" s="14">
        <v>8.0</v>
      </c>
      <c r="F24" s="15" t="s">
        <v>16</v>
      </c>
      <c r="G24" s="19" t="s">
        <v>139</v>
      </c>
      <c r="H24" s="15">
        <v>5.57</v>
      </c>
      <c r="I24" s="15">
        <v>6.5</v>
      </c>
      <c r="J24" s="15">
        <v>12.07</v>
      </c>
      <c r="L24" s="2">
        <f t="shared" si="1"/>
        <v>0</v>
      </c>
    </row>
    <row r="25">
      <c r="A25" s="14">
        <v>24.0</v>
      </c>
      <c r="B25" s="14">
        <v>2017.0</v>
      </c>
      <c r="C25" s="14">
        <v>1.0</v>
      </c>
      <c r="D25" s="14">
        <v>1.0</v>
      </c>
      <c r="E25" s="14">
        <v>8.0</v>
      </c>
      <c r="F25" s="15" t="s">
        <v>16</v>
      </c>
      <c r="G25" s="15" t="s">
        <v>40</v>
      </c>
      <c r="H25" s="14">
        <v>4.0</v>
      </c>
      <c r="I25" s="15">
        <v>6.9</v>
      </c>
      <c r="J25" s="15">
        <v>10.9</v>
      </c>
      <c r="L25" s="2">
        <f t="shared" si="1"/>
        <v>0</v>
      </c>
    </row>
    <row r="26">
      <c r="A26" s="14">
        <v>25.0</v>
      </c>
      <c r="B26" s="14">
        <v>2017.0</v>
      </c>
      <c r="C26" s="14">
        <v>1.0</v>
      </c>
      <c r="D26" s="14">
        <v>1.0</v>
      </c>
      <c r="E26" s="14">
        <v>9.0</v>
      </c>
      <c r="F26" s="15" t="s">
        <v>16</v>
      </c>
      <c r="G26" s="16" t="s">
        <v>39</v>
      </c>
      <c r="H26" s="15">
        <v>9.23</v>
      </c>
      <c r="I26" s="15">
        <v>7.63</v>
      </c>
      <c r="J26" s="15">
        <v>16.86</v>
      </c>
      <c r="L26" s="2">
        <f t="shared" si="1"/>
        <v>0</v>
      </c>
    </row>
    <row r="27">
      <c r="A27" s="14">
        <v>26.0</v>
      </c>
      <c r="B27" s="14">
        <v>2017.0</v>
      </c>
      <c r="C27" s="14">
        <v>1.0</v>
      </c>
      <c r="D27" s="14">
        <v>1.0</v>
      </c>
      <c r="E27" s="14">
        <v>9.0</v>
      </c>
      <c r="F27" s="15" t="s">
        <v>16</v>
      </c>
      <c r="G27" s="15" t="s">
        <v>65</v>
      </c>
      <c r="H27" s="15">
        <v>8.07</v>
      </c>
      <c r="I27" s="15">
        <v>8.33</v>
      </c>
      <c r="J27" s="15">
        <v>16.4</v>
      </c>
      <c r="L27" s="2">
        <f t="shared" si="1"/>
        <v>0</v>
      </c>
    </row>
    <row r="28">
      <c r="A28" s="14">
        <v>27.0</v>
      </c>
      <c r="B28" s="14">
        <v>2017.0</v>
      </c>
      <c r="C28" s="14">
        <v>1.0</v>
      </c>
      <c r="D28" s="14">
        <v>1.0</v>
      </c>
      <c r="E28" s="14">
        <v>9.0</v>
      </c>
      <c r="F28" s="15" t="s">
        <v>16</v>
      </c>
      <c r="G28" s="15" t="s">
        <v>17</v>
      </c>
      <c r="H28" s="15">
        <v>4.83</v>
      </c>
      <c r="I28" s="15">
        <v>6.83</v>
      </c>
      <c r="J28" s="15">
        <v>11.66</v>
      </c>
      <c r="L28" s="2">
        <f t="shared" si="1"/>
        <v>0</v>
      </c>
    </row>
    <row r="29">
      <c r="A29" s="14">
        <v>28.0</v>
      </c>
      <c r="B29" s="14">
        <v>2017.0</v>
      </c>
      <c r="C29" s="14">
        <v>1.0</v>
      </c>
      <c r="D29" s="14">
        <v>1.0</v>
      </c>
      <c r="E29" s="14">
        <v>10.0</v>
      </c>
      <c r="F29" s="15" t="s">
        <v>16</v>
      </c>
      <c r="G29" s="16" t="s">
        <v>64</v>
      </c>
      <c r="H29" s="15">
        <v>8.73</v>
      </c>
      <c r="I29" s="15">
        <v>6.97</v>
      </c>
      <c r="J29" s="15">
        <v>15.7</v>
      </c>
      <c r="L29" s="2">
        <f t="shared" si="1"/>
        <v>0</v>
      </c>
    </row>
    <row r="30">
      <c r="A30" s="14">
        <v>29.0</v>
      </c>
      <c r="B30" s="14">
        <v>2017.0</v>
      </c>
      <c r="C30" s="14">
        <v>1.0</v>
      </c>
      <c r="D30" s="14">
        <v>1.0</v>
      </c>
      <c r="E30" s="14">
        <v>10.0</v>
      </c>
      <c r="F30" s="15" t="s">
        <v>16</v>
      </c>
      <c r="G30" s="15" t="s">
        <v>33</v>
      </c>
      <c r="H30" s="15">
        <v>7.6</v>
      </c>
      <c r="I30" s="15">
        <v>7.5</v>
      </c>
      <c r="J30" s="15">
        <v>15.1</v>
      </c>
      <c r="L30" s="2">
        <f t="shared" si="1"/>
        <v>0</v>
      </c>
    </row>
    <row r="31">
      <c r="A31" s="14">
        <v>30.0</v>
      </c>
      <c r="B31" s="14">
        <v>2017.0</v>
      </c>
      <c r="C31" s="14">
        <v>1.0</v>
      </c>
      <c r="D31" s="14">
        <v>1.0</v>
      </c>
      <c r="E31" s="14">
        <v>10.0</v>
      </c>
      <c r="F31" s="15" t="s">
        <v>16</v>
      </c>
      <c r="G31" s="15" t="s">
        <v>47</v>
      </c>
      <c r="H31" s="15">
        <v>7.43</v>
      </c>
      <c r="I31" s="14">
        <v>6.0</v>
      </c>
      <c r="J31" s="15">
        <v>13.43</v>
      </c>
      <c r="L31" s="2">
        <f t="shared" si="1"/>
        <v>0</v>
      </c>
    </row>
    <row r="32">
      <c r="A32" s="14">
        <v>31.0</v>
      </c>
      <c r="B32" s="14">
        <v>2017.0</v>
      </c>
      <c r="C32" s="14">
        <v>1.0</v>
      </c>
      <c r="D32" s="14">
        <v>1.0</v>
      </c>
      <c r="E32" s="14">
        <v>11.0</v>
      </c>
      <c r="F32" s="15" t="s">
        <v>16</v>
      </c>
      <c r="G32" s="16" t="s">
        <v>42</v>
      </c>
      <c r="H32" s="14">
        <v>7.0</v>
      </c>
      <c r="I32" s="15">
        <v>9.17</v>
      </c>
      <c r="J32" s="15">
        <v>16.17</v>
      </c>
      <c r="L32" s="2">
        <f t="shared" si="1"/>
        <v>0</v>
      </c>
    </row>
    <row r="33">
      <c r="A33" s="14">
        <v>32.0</v>
      </c>
      <c r="B33" s="14">
        <v>2017.0</v>
      </c>
      <c r="C33" s="14">
        <v>1.0</v>
      </c>
      <c r="D33" s="14">
        <v>1.0</v>
      </c>
      <c r="E33" s="14">
        <v>11.0</v>
      </c>
      <c r="F33" s="15" t="s">
        <v>16</v>
      </c>
      <c r="G33" s="15" t="s">
        <v>59</v>
      </c>
      <c r="H33" s="15">
        <v>8.17</v>
      </c>
      <c r="I33" s="15">
        <v>7.27</v>
      </c>
      <c r="J33" s="15">
        <v>15.44</v>
      </c>
      <c r="L33" s="2">
        <f t="shared" si="1"/>
        <v>0</v>
      </c>
    </row>
    <row r="34">
      <c r="A34" s="14">
        <v>33.0</v>
      </c>
      <c r="B34" s="14">
        <v>2017.0</v>
      </c>
      <c r="C34" s="14">
        <v>1.0</v>
      </c>
      <c r="D34" s="14">
        <v>1.0</v>
      </c>
      <c r="E34" s="14">
        <v>11.0</v>
      </c>
      <c r="F34" s="15" t="s">
        <v>16</v>
      </c>
      <c r="G34" s="15" t="s">
        <v>45</v>
      </c>
      <c r="H34" s="15">
        <v>5.33</v>
      </c>
      <c r="I34" s="14">
        <v>6.0</v>
      </c>
      <c r="J34" s="15">
        <v>11.33</v>
      </c>
      <c r="L34" s="2">
        <f t="shared" si="1"/>
        <v>11.33</v>
      </c>
    </row>
    <row r="35">
      <c r="A35" s="14">
        <v>34.0</v>
      </c>
      <c r="B35" s="14">
        <v>2017.0</v>
      </c>
      <c r="C35" s="14">
        <v>1.0</v>
      </c>
      <c r="D35" s="14">
        <v>1.0</v>
      </c>
      <c r="E35" s="14">
        <v>12.0</v>
      </c>
      <c r="F35" s="15" t="s">
        <v>16</v>
      </c>
      <c r="G35" s="16" t="s">
        <v>57</v>
      </c>
      <c r="H35" s="15">
        <v>8.23</v>
      </c>
      <c r="I35" s="15">
        <v>8.6</v>
      </c>
      <c r="J35" s="15">
        <v>16.83</v>
      </c>
      <c r="L35" s="2">
        <f t="shared" si="1"/>
        <v>0</v>
      </c>
    </row>
    <row r="36">
      <c r="A36" s="14">
        <v>35.0</v>
      </c>
      <c r="B36" s="14">
        <v>2017.0</v>
      </c>
      <c r="C36" s="14">
        <v>1.0</v>
      </c>
      <c r="D36" s="14">
        <v>1.0</v>
      </c>
      <c r="E36" s="14">
        <v>12.0</v>
      </c>
      <c r="F36" s="15" t="s">
        <v>16</v>
      </c>
      <c r="G36" s="15" t="s">
        <v>63</v>
      </c>
      <c r="H36" s="15">
        <v>9.1</v>
      </c>
      <c r="I36" s="15">
        <v>6.17</v>
      </c>
      <c r="J36" s="15">
        <v>15.27</v>
      </c>
      <c r="L36" s="2">
        <f t="shared" si="1"/>
        <v>0</v>
      </c>
    </row>
    <row r="37">
      <c r="A37" s="14">
        <v>36.0</v>
      </c>
      <c r="B37" s="14">
        <v>2017.0</v>
      </c>
      <c r="C37" s="14">
        <v>1.0</v>
      </c>
      <c r="D37" s="14">
        <v>1.0</v>
      </c>
      <c r="E37" s="14">
        <v>12.0</v>
      </c>
      <c r="F37" s="15" t="s">
        <v>16</v>
      </c>
      <c r="G37" s="15" t="s">
        <v>38</v>
      </c>
      <c r="H37" s="15">
        <v>6.33</v>
      </c>
      <c r="I37" s="15">
        <v>5.87</v>
      </c>
      <c r="J37" s="15">
        <v>12.2</v>
      </c>
      <c r="L37" s="2">
        <f t="shared" si="1"/>
        <v>0</v>
      </c>
    </row>
    <row r="38">
      <c r="A38" s="14">
        <v>37.0</v>
      </c>
      <c r="B38" s="14">
        <v>2017.0</v>
      </c>
      <c r="C38" s="14">
        <v>1.0</v>
      </c>
      <c r="D38" s="14">
        <v>2.0</v>
      </c>
      <c r="E38" s="14">
        <v>1.0</v>
      </c>
      <c r="F38" s="15" t="s">
        <v>16</v>
      </c>
      <c r="G38" s="16" t="s">
        <v>46</v>
      </c>
      <c r="H38" s="15">
        <v>6.67</v>
      </c>
      <c r="I38" s="15">
        <v>7.5</v>
      </c>
      <c r="J38" s="15">
        <v>14.17</v>
      </c>
      <c r="L38" s="2">
        <f t="shared" si="1"/>
        <v>0</v>
      </c>
    </row>
    <row r="39">
      <c r="A39" s="14">
        <v>38.0</v>
      </c>
      <c r="B39" s="14">
        <v>2017.0</v>
      </c>
      <c r="C39" s="14">
        <v>1.0</v>
      </c>
      <c r="D39" s="14">
        <v>2.0</v>
      </c>
      <c r="E39" s="14">
        <v>1.0</v>
      </c>
      <c r="F39" s="15" t="s">
        <v>16</v>
      </c>
      <c r="G39" s="15" t="s">
        <v>27</v>
      </c>
      <c r="H39" s="15">
        <v>8.23</v>
      </c>
      <c r="I39" s="15">
        <v>4.97</v>
      </c>
      <c r="J39" s="15">
        <v>13.2</v>
      </c>
      <c r="L39" s="2">
        <f t="shared" si="1"/>
        <v>0</v>
      </c>
    </row>
    <row r="40">
      <c r="A40" s="14">
        <v>39.0</v>
      </c>
      <c r="B40" s="14">
        <v>2017.0</v>
      </c>
      <c r="C40" s="14">
        <v>1.0</v>
      </c>
      <c r="D40" s="14">
        <v>2.0</v>
      </c>
      <c r="E40" s="14">
        <v>2.0</v>
      </c>
      <c r="F40" s="15" t="s">
        <v>16</v>
      </c>
      <c r="G40" s="16" t="s">
        <v>37</v>
      </c>
      <c r="H40" s="14">
        <v>7.0</v>
      </c>
      <c r="I40" s="15">
        <v>7.03</v>
      </c>
      <c r="J40" s="15">
        <v>14.03</v>
      </c>
      <c r="L40" s="2">
        <f t="shared" si="1"/>
        <v>0</v>
      </c>
    </row>
    <row r="41">
      <c r="A41" s="14">
        <v>40.0</v>
      </c>
      <c r="B41" s="14">
        <v>2017.0</v>
      </c>
      <c r="C41" s="14">
        <v>1.0</v>
      </c>
      <c r="D41" s="14">
        <v>2.0</v>
      </c>
      <c r="E41" s="14">
        <v>2.0</v>
      </c>
      <c r="F41" s="15" t="s">
        <v>16</v>
      </c>
      <c r="G41" s="15" t="s">
        <v>56</v>
      </c>
      <c r="H41" s="15">
        <v>6.17</v>
      </c>
      <c r="I41" s="15">
        <v>6.77</v>
      </c>
      <c r="J41" s="15">
        <v>12.94</v>
      </c>
      <c r="L41" s="2">
        <f t="shared" si="1"/>
        <v>0</v>
      </c>
    </row>
    <row r="42">
      <c r="A42" s="14">
        <v>41.0</v>
      </c>
      <c r="B42" s="14">
        <v>2017.0</v>
      </c>
      <c r="C42" s="14">
        <v>1.0</v>
      </c>
      <c r="D42" s="14">
        <v>2.0</v>
      </c>
      <c r="E42" s="14">
        <v>3.0</v>
      </c>
      <c r="F42" s="15" t="s">
        <v>16</v>
      </c>
      <c r="G42" s="16" t="s">
        <v>69</v>
      </c>
      <c r="H42" s="15">
        <v>5.33</v>
      </c>
      <c r="I42" s="14">
        <v>7.0</v>
      </c>
      <c r="J42" s="15">
        <v>12.33</v>
      </c>
      <c r="L42" s="2">
        <f t="shared" si="1"/>
        <v>0</v>
      </c>
    </row>
    <row r="43">
      <c r="A43" s="14">
        <v>42.0</v>
      </c>
      <c r="B43" s="14">
        <v>2017.0</v>
      </c>
      <c r="C43" s="14">
        <v>1.0</v>
      </c>
      <c r="D43" s="14">
        <v>2.0</v>
      </c>
      <c r="E43" s="14">
        <v>3.0</v>
      </c>
      <c r="F43" s="15" t="s">
        <v>16</v>
      </c>
      <c r="G43" s="15" t="s">
        <v>33</v>
      </c>
      <c r="H43" s="15">
        <v>5.07</v>
      </c>
      <c r="I43" s="15">
        <v>6.7</v>
      </c>
      <c r="J43" s="15">
        <v>11.77</v>
      </c>
      <c r="L43" s="2">
        <f t="shared" si="1"/>
        <v>0</v>
      </c>
    </row>
    <row r="44">
      <c r="A44" s="14">
        <v>43.0</v>
      </c>
      <c r="B44" s="14">
        <v>2017.0</v>
      </c>
      <c r="C44" s="14">
        <v>1.0</v>
      </c>
      <c r="D44" s="14">
        <v>2.0</v>
      </c>
      <c r="E44" s="14">
        <v>4.0</v>
      </c>
      <c r="F44" s="15" t="s">
        <v>16</v>
      </c>
      <c r="G44" s="16" t="s">
        <v>38</v>
      </c>
      <c r="H44" s="15">
        <v>8.13</v>
      </c>
      <c r="I44" s="15">
        <v>8.27</v>
      </c>
      <c r="J44" s="15">
        <v>16.4</v>
      </c>
      <c r="L44" s="2">
        <f t="shared" si="1"/>
        <v>0</v>
      </c>
    </row>
    <row r="45">
      <c r="A45" s="14">
        <v>44.0</v>
      </c>
      <c r="B45" s="14">
        <v>2017.0</v>
      </c>
      <c r="C45" s="14">
        <v>1.0</v>
      </c>
      <c r="D45" s="14">
        <v>2.0</v>
      </c>
      <c r="E45" s="14">
        <v>4.0</v>
      </c>
      <c r="F45" s="15" t="s">
        <v>16</v>
      </c>
      <c r="G45" s="15" t="s">
        <v>68</v>
      </c>
      <c r="H45" s="15">
        <v>7.83</v>
      </c>
      <c r="I45" s="15">
        <v>6.17</v>
      </c>
      <c r="J45" s="14">
        <v>14.0</v>
      </c>
      <c r="L45" s="2">
        <f t="shared" si="1"/>
        <v>0</v>
      </c>
    </row>
    <row r="46">
      <c r="A46" s="14">
        <v>45.0</v>
      </c>
      <c r="B46" s="14">
        <v>2017.0</v>
      </c>
      <c r="C46" s="14">
        <v>1.0</v>
      </c>
      <c r="D46" s="14">
        <v>2.0</v>
      </c>
      <c r="E46" s="14">
        <v>5.0</v>
      </c>
      <c r="F46" s="15" t="s">
        <v>16</v>
      </c>
      <c r="G46" s="16" t="s">
        <v>67</v>
      </c>
      <c r="H46" s="15">
        <v>5.07</v>
      </c>
      <c r="I46" s="15">
        <v>6.5</v>
      </c>
      <c r="J46" s="15">
        <v>11.57</v>
      </c>
      <c r="L46" s="2">
        <f t="shared" si="1"/>
        <v>0</v>
      </c>
    </row>
    <row r="47">
      <c r="A47" s="14">
        <v>46.0</v>
      </c>
      <c r="B47" s="14">
        <v>2017.0</v>
      </c>
      <c r="C47" s="14">
        <v>1.0</v>
      </c>
      <c r="D47" s="14">
        <v>2.0</v>
      </c>
      <c r="E47" s="14">
        <v>5.0</v>
      </c>
      <c r="F47" s="15" t="s">
        <v>16</v>
      </c>
      <c r="G47" s="15" t="s">
        <v>45</v>
      </c>
      <c r="H47" s="15">
        <v>3.73</v>
      </c>
      <c r="I47" s="15">
        <v>6.37</v>
      </c>
      <c r="J47" s="15">
        <v>10.1</v>
      </c>
      <c r="L47" s="2">
        <f t="shared" si="1"/>
        <v>10.1</v>
      </c>
    </row>
    <row r="48">
      <c r="A48" s="14">
        <v>47.0</v>
      </c>
      <c r="B48" s="14">
        <v>2017.0</v>
      </c>
      <c r="C48" s="14">
        <v>1.0</v>
      </c>
      <c r="D48" s="14">
        <v>2.0</v>
      </c>
      <c r="E48" s="14">
        <v>6.0</v>
      </c>
      <c r="F48" s="15" t="s">
        <v>16</v>
      </c>
      <c r="G48" s="16" t="s">
        <v>50</v>
      </c>
      <c r="H48" s="15">
        <v>8.23</v>
      </c>
      <c r="I48" s="15">
        <v>7.77</v>
      </c>
      <c r="J48" s="14">
        <v>16.0</v>
      </c>
      <c r="L48" s="2">
        <f t="shared" si="1"/>
        <v>0</v>
      </c>
    </row>
    <row r="49">
      <c r="A49" s="14">
        <v>48.0</v>
      </c>
      <c r="B49" s="14">
        <v>2017.0</v>
      </c>
      <c r="C49" s="14">
        <v>1.0</v>
      </c>
      <c r="D49" s="14">
        <v>2.0</v>
      </c>
      <c r="E49" s="14">
        <v>6.0</v>
      </c>
      <c r="F49" s="15" t="s">
        <v>16</v>
      </c>
      <c r="G49" s="15" t="s">
        <v>47</v>
      </c>
      <c r="H49" s="15">
        <v>7.6</v>
      </c>
      <c r="I49" s="15">
        <v>8.37</v>
      </c>
      <c r="J49" s="15">
        <v>15.97</v>
      </c>
      <c r="L49" s="2">
        <f t="shared" si="1"/>
        <v>0</v>
      </c>
    </row>
    <row r="50">
      <c r="A50" s="14">
        <v>49.0</v>
      </c>
      <c r="B50" s="14">
        <v>2017.0</v>
      </c>
      <c r="C50" s="14">
        <v>1.0</v>
      </c>
      <c r="D50" s="14">
        <v>2.0</v>
      </c>
      <c r="E50" s="14">
        <v>7.0</v>
      </c>
      <c r="F50" s="15" t="s">
        <v>16</v>
      </c>
      <c r="G50" s="16" t="s">
        <v>17</v>
      </c>
      <c r="H50" s="15">
        <v>7.83</v>
      </c>
      <c r="I50" s="14">
        <v>10.0</v>
      </c>
      <c r="J50" s="15">
        <v>17.83</v>
      </c>
      <c r="L50" s="2">
        <f t="shared" si="1"/>
        <v>0</v>
      </c>
    </row>
    <row r="51">
      <c r="A51" s="14">
        <v>50.0</v>
      </c>
      <c r="B51" s="14">
        <v>2017.0</v>
      </c>
      <c r="C51" s="14">
        <v>1.0</v>
      </c>
      <c r="D51" s="14">
        <v>2.0</v>
      </c>
      <c r="E51" s="14">
        <v>7.0</v>
      </c>
      <c r="F51" s="15" t="s">
        <v>16</v>
      </c>
      <c r="G51" s="15" t="s">
        <v>139</v>
      </c>
      <c r="H51" s="15">
        <v>5.27</v>
      </c>
      <c r="I51" s="15">
        <v>6.43</v>
      </c>
      <c r="J51" s="15">
        <v>11.7</v>
      </c>
      <c r="L51" s="2">
        <f t="shared" si="1"/>
        <v>0</v>
      </c>
    </row>
    <row r="52">
      <c r="A52" s="14">
        <v>51.0</v>
      </c>
      <c r="B52" s="14">
        <v>2017.0</v>
      </c>
      <c r="C52" s="14">
        <v>1.0</v>
      </c>
      <c r="D52" s="14">
        <v>2.0</v>
      </c>
      <c r="E52" s="14">
        <v>8.0</v>
      </c>
      <c r="F52" s="15" t="s">
        <v>16</v>
      </c>
      <c r="G52" s="16" t="s">
        <v>40</v>
      </c>
      <c r="H52" s="15">
        <v>8.7</v>
      </c>
      <c r="I52" s="15">
        <v>8.1</v>
      </c>
      <c r="J52" s="15">
        <v>16.8</v>
      </c>
      <c r="L52" s="2">
        <f t="shared" si="1"/>
        <v>0</v>
      </c>
    </row>
    <row r="53">
      <c r="A53" s="14">
        <v>52.0</v>
      </c>
      <c r="B53" s="14">
        <v>2017.0</v>
      </c>
      <c r="C53" s="14">
        <v>1.0</v>
      </c>
      <c r="D53" s="14">
        <v>2.0</v>
      </c>
      <c r="E53" s="14">
        <v>8.0</v>
      </c>
      <c r="F53" s="15" t="s">
        <v>16</v>
      </c>
      <c r="G53" s="15" t="s">
        <v>65</v>
      </c>
      <c r="H53" s="14">
        <v>5.0</v>
      </c>
      <c r="I53" s="15">
        <v>5.53</v>
      </c>
      <c r="J53" s="15">
        <v>10.53</v>
      </c>
      <c r="L53" s="2">
        <f t="shared" si="1"/>
        <v>0</v>
      </c>
    </row>
    <row r="54">
      <c r="A54" s="14">
        <v>53.0</v>
      </c>
      <c r="B54" s="14">
        <v>2017.0</v>
      </c>
      <c r="C54" s="14">
        <v>1.0</v>
      </c>
      <c r="D54" s="14">
        <v>2.0</v>
      </c>
      <c r="E54" s="14">
        <v>9.0</v>
      </c>
      <c r="F54" s="15" t="s">
        <v>16</v>
      </c>
      <c r="G54" s="16" t="s">
        <v>52</v>
      </c>
      <c r="H54" s="15">
        <v>5.9</v>
      </c>
      <c r="I54" s="15">
        <v>8.33</v>
      </c>
      <c r="J54" s="15">
        <v>14.23</v>
      </c>
      <c r="L54" s="2">
        <f t="shared" si="1"/>
        <v>0</v>
      </c>
    </row>
    <row r="55">
      <c r="A55" s="14">
        <v>54.0</v>
      </c>
      <c r="B55" s="14">
        <v>2017.0</v>
      </c>
      <c r="C55" s="14">
        <v>1.0</v>
      </c>
      <c r="D55" s="14">
        <v>2.0</v>
      </c>
      <c r="E55" s="14">
        <v>9.0</v>
      </c>
      <c r="F55" s="15" t="s">
        <v>16</v>
      </c>
      <c r="G55" s="15" t="s">
        <v>59</v>
      </c>
      <c r="H55" s="15">
        <v>6.43</v>
      </c>
      <c r="I55" s="15">
        <v>6.3</v>
      </c>
      <c r="J55" s="15">
        <v>12.73</v>
      </c>
      <c r="L55" s="2">
        <f t="shared" si="1"/>
        <v>0</v>
      </c>
    </row>
    <row r="56">
      <c r="A56" s="14">
        <v>55.0</v>
      </c>
      <c r="B56" s="14">
        <v>2017.0</v>
      </c>
      <c r="C56" s="14">
        <v>1.0</v>
      </c>
      <c r="D56" s="14">
        <v>2.0</v>
      </c>
      <c r="E56" s="14">
        <v>10.0</v>
      </c>
      <c r="F56" s="15" t="s">
        <v>16</v>
      </c>
      <c r="G56" s="16" t="s">
        <v>36</v>
      </c>
      <c r="H56" s="15">
        <v>9.1</v>
      </c>
      <c r="I56" s="15">
        <v>7.17</v>
      </c>
      <c r="J56" s="15">
        <v>16.27</v>
      </c>
      <c r="L56" s="2">
        <f t="shared" si="1"/>
        <v>0</v>
      </c>
    </row>
    <row r="57">
      <c r="A57" s="14">
        <v>56.0</v>
      </c>
      <c r="B57" s="14">
        <v>2017.0</v>
      </c>
      <c r="C57" s="14">
        <v>1.0</v>
      </c>
      <c r="D57" s="14">
        <v>2.0</v>
      </c>
      <c r="E57" s="14">
        <v>10.0</v>
      </c>
      <c r="F57" s="15" t="s">
        <v>16</v>
      </c>
      <c r="G57" s="15" t="s">
        <v>63</v>
      </c>
      <c r="H57" s="15">
        <v>5.37</v>
      </c>
      <c r="I57" s="14">
        <v>8.0</v>
      </c>
      <c r="J57" s="15">
        <v>13.37</v>
      </c>
      <c r="L57" s="2">
        <f t="shared" si="1"/>
        <v>0</v>
      </c>
    </row>
    <row r="58">
      <c r="A58" s="14">
        <v>57.0</v>
      </c>
      <c r="B58" s="14">
        <v>2017.0</v>
      </c>
      <c r="C58" s="14">
        <v>1.0</v>
      </c>
      <c r="D58" s="14">
        <v>2.0</v>
      </c>
      <c r="E58" s="14">
        <v>11.0</v>
      </c>
      <c r="F58" s="15" t="s">
        <v>16</v>
      </c>
      <c r="G58" s="16" t="s">
        <v>61</v>
      </c>
      <c r="H58" s="14">
        <v>7.0</v>
      </c>
      <c r="I58" s="15">
        <v>8.03</v>
      </c>
      <c r="J58" s="15">
        <v>15.03</v>
      </c>
      <c r="L58" s="2">
        <f t="shared" si="1"/>
        <v>0</v>
      </c>
    </row>
    <row r="59">
      <c r="A59" s="14">
        <v>58.0</v>
      </c>
      <c r="B59" s="14">
        <v>2017.0</v>
      </c>
      <c r="C59" s="14">
        <v>1.0</v>
      </c>
      <c r="D59" s="14">
        <v>2.0</v>
      </c>
      <c r="E59" s="14">
        <v>11.0</v>
      </c>
      <c r="F59" s="15" t="s">
        <v>16</v>
      </c>
      <c r="G59" s="15" t="s">
        <v>53</v>
      </c>
      <c r="H59" s="14">
        <v>8.0</v>
      </c>
      <c r="I59" s="15">
        <v>5.67</v>
      </c>
      <c r="J59" s="15">
        <v>13.67</v>
      </c>
      <c r="L59" s="2">
        <f t="shared" si="1"/>
        <v>0</v>
      </c>
    </row>
    <row r="60">
      <c r="A60" s="14">
        <v>59.0</v>
      </c>
      <c r="B60" s="14">
        <v>2017.0</v>
      </c>
      <c r="C60" s="14">
        <v>1.0</v>
      </c>
      <c r="D60" s="14">
        <v>2.0</v>
      </c>
      <c r="E60" s="14">
        <v>12.0</v>
      </c>
      <c r="F60" s="15" t="s">
        <v>16</v>
      </c>
      <c r="G60" s="16" t="s">
        <v>55</v>
      </c>
      <c r="H60" s="15">
        <v>6.77</v>
      </c>
      <c r="I60" s="14">
        <v>9.0</v>
      </c>
      <c r="J60" s="15">
        <v>15.77</v>
      </c>
      <c r="L60" s="2">
        <f t="shared" si="1"/>
        <v>0</v>
      </c>
    </row>
    <row r="61">
      <c r="A61" s="14">
        <v>60.0</v>
      </c>
      <c r="B61" s="14">
        <v>2017.0</v>
      </c>
      <c r="C61" s="14">
        <v>1.0</v>
      </c>
      <c r="D61" s="14">
        <v>2.0</v>
      </c>
      <c r="E61" s="14">
        <v>12.0</v>
      </c>
      <c r="F61" s="15" t="s">
        <v>16</v>
      </c>
      <c r="G61" s="15" t="s">
        <v>54</v>
      </c>
      <c r="H61" s="15">
        <v>6.33</v>
      </c>
      <c r="I61" s="15">
        <v>6.77</v>
      </c>
      <c r="J61" s="15">
        <v>13.1</v>
      </c>
      <c r="L61" s="2">
        <f t="shared" si="1"/>
        <v>0</v>
      </c>
    </row>
    <row r="62">
      <c r="A62" s="14">
        <v>61.0</v>
      </c>
      <c r="B62" s="14">
        <v>2017.0</v>
      </c>
      <c r="C62" s="14">
        <v>1.0</v>
      </c>
      <c r="D62" s="14">
        <v>3.0</v>
      </c>
      <c r="E62" s="14">
        <v>1.0</v>
      </c>
      <c r="F62" s="15" t="s">
        <v>16</v>
      </c>
      <c r="G62" s="16" t="s">
        <v>32</v>
      </c>
      <c r="H62" s="14">
        <v>7.0</v>
      </c>
      <c r="I62" s="15">
        <v>6.87</v>
      </c>
      <c r="J62" s="15">
        <v>13.87</v>
      </c>
      <c r="L62" s="2">
        <f t="shared" si="1"/>
        <v>0</v>
      </c>
    </row>
    <row r="63">
      <c r="A63" s="14">
        <v>62.0</v>
      </c>
      <c r="B63" s="14">
        <v>2017.0</v>
      </c>
      <c r="C63" s="14">
        <v>1.0</v>
      </c>
      <c r="D63" s="14">
        <v>3.0</v>
      </c>
      <c r="E63" s="14">
        <v>1.0</v>
      </c>
      <c r="F63" s="15" t="s">
        <v>16</v>
      </c>
      <c r="G63" s="15" t="s">
        <v>35</v>
      </c>
      <c r="H63" s="15">
        <v>5.47</v>
      </c>
      <c r="I63" s="15">
        <v>7.37</v>
      </c>
      <c r="J63" s="15">
        <v>12.84</v>
      </c>
      <c r="L63" s="2">
        <f t="shared" si="1"/>
        <v>0</v>
      </c>
    </row>
    <row r="64">
      <c r="A64" s="14">
        <v>63.0</v>
      </c>
      <c r="B64" s="14">
        <v>2017.0</v>
      </c>
      <c r="C64" s="14">
        <v>1.0</v>
      </c>
      <c r="D64" s="14">
        <v>3.0</v>
      </c>
      <c r="E64" s="14">
        <v>2.0</v>
      </c>
      <c r="F64" s="15" t="s">
        <v>16</v>
      </c>
      <c r="G64" s="16" t="s">
        <v>42</v>
      </c>
      <c r="H64" s="15">
        <v>7.33</v>
      </c>
      <c r="I64" s="15">
        <v>7.6</v>
      </c>
      <c r="J64" s="15">
        <v>14.93</v>
      </c>
      <c r="L64" s="2">
        <f t="shared" si="1"/>
        <v>0</v>
      </c>
    </row>
    <row r="65">
      <c r="A65" s="14">
        <v>64.0</v>
      </c>
      <c r="B65" s="14">
        <v>2017.0</v>
      </c>
      <c r="C65" s="14">
        <v>1.0</v>
      </c>
      <c r="D65" s="14">
        <v>3.0</v>
      </c>
      <c r="E65" s="14">
        <v>2.0</v>
      </c>
      <c r="F65" s="15" t="s">
        <v>16</v>
      </c>
      <c r="G65" s="15" t="s">
        <v>36</v>
      </c>
      <c r="H65" s="14">
        <v>6.0</v>
      </c>
      <c r="I65" s="15">
        <v>6.07</v>
      </c>
      <c r="J65" s="15">
        <v>12.07</v>
      </c>
      <c r="L65" s="2">
        <f t="shared" si="1"/>
        <v>0</v>
      </c>
    </row>
    <row r="66">
      <c r="A66" s="14">
        <v>65.0</v>
      </c>
      <c r="B66" s="14">
        <v>2017.0</v>
      </c>
      <c r="C66" s="14">
        <v>1.0</v>
      </c>
      <c r="D66" s="14">
        <v>3.0</v>
      </c>
      <c r="E66" s="14">
        <v>3.0</v>
      </c>
      <c r="F66" s="15" t="s">
        <v>16</v>
      </c>
      <c r="G66" s="16" t="s">
        <v>34</v>
      </c>
      <c r="H66" s="15">
        <v>7.17</v>
      </c>
      <c r="I66" s="15">
        <v>7.93</v>
      </c>
      <c r="J66" s="15">
        <v>15.1</v>
      </c>
      <c r="L66" s="2">
        <f t="shared" si="1"/>
        <v>0</v>
      </c>
    </row>
    <row r="67">
      <c r="A67" s="14">
        <v>66.0</v>
      </c>
      <c r="B67" s="14">
        <v>2017.0</v>
      </c>
      <c r="C67" s="14">
        <v>1.0</v>
      </c>
      <c r="D67" s="14">
        <v>3.0</v>
      </c>
      <c r="E67" s="14">
        <v>3.0</v>
      </c>
      <c r="F67" s="15" t="s">
        <v>16</v>
      </c>
      <c r="G67" s="15" t="s">
        <v>50</v>
      </c>
      <c r="H67" s="15">
        <v>6.77</v>
      </c>
      <c r="I67" s="15">
        <v>7.83</v>
      </c>
      <c r="J67" s="15">
        <v>14.6</v>
      </c>
      <c r="L67" s="2">
        <f t="shared" si="1"/>
        <v>0</v>
      </c>
    </row>
    <row r="68">
      <c r="A68" s="14">
        <v>67.0</v>
      </c>
      <c r="B68" s="14">
        <v>2017.0</v>
      </c>
      <c r="C68" s="14">
        <v>1.0</v>
      </c>
      <c r="D68" s="14">
        <v>3.0</v>
      </c>
      <c r="E68" s="14">
        <v>4.0</v>
      </c>
      <c r="F68" s="15" t="s">
        <v>16</v>
      </c>
      <c r="G68" s="16" t="s">
        <v>39</v>
      </c>
      <c r="H68" s="15">
        <v>9.67</v>
      </c>
      <c r="I68" s="15">
        <v>7.57</v>
      </c>
      <c r="J68" s="15">
        <v>17.24</v>
      </c>
      <c r="L68" s="2">
        <f t="shared" si="1"/>
        <v>0</v>
      </c>
    </row>
    <row r="69">
      <c r="A69" s="14">
        <v>68.0</v>
      </c>
      <c r="B69" s="14">
        <v>2017.0</v>
      </c>
      <c r="C69" s="14">
        <v>1.0</v>
      </c>
      <c r="D69" s="14">
        <v>3.0</v>
      </c>
      <c r="E69" s="14">
        <v>4.0</v>
      </c>
      <c r="F69" s="15" t="s">
        <v>16</v>
      </c>
      <c r="G69" s="15" t="s">
        <v>55</v>
      </c>
      <c r="H69" s="15">
        <v>6.57</v>
      </c>
      <c r="I69" s="15">
        <v>6.97</v>
      </c>
      <c r="J69" s="15">
        <v>13.54</v>
      </c>
      <c r="L69" s="2">
        <f t="shared" si="1"/>
        <v>0</v>
      </c>
    </row>
    <row r="70">
      <c r="A70" s="14">
        <v>69.0</v>
      </c>
      <c r="B70" s="14">
        <v>2017.0</v>
      </c>
      <c r="C70" s="14">
        <v>1.0</v>
      </c>
      <c r="D70" s="14">
        <v>3.0</v>
      </c>
      <c r="E70" s="14">
        <v>5.0</v>
      </c>
      <c r="F70" s="15" t="s">
        <v>16</v>
      </c>
      <c r="G70" s="16" t="s">
        <v>17</v>
      </c>
      <c r="H70" s="15">
        <v>9.77</v>
      </c>
      <c r="I70" s="15">
        <v>4.83</v>
      </c>
      <c r="J70" s="15">
        <v>14.6</v>
      </c>
      <c r="L70" s="2">
        <f t="shared" si="1"/>
        <v>0</v>
      </c>
    </row>
    <row r="71">
      <c r="A71" s="14">
        <v>70.0</v>
      </c>
      <c r="B71" s="14">
        <v>2017.0</v>
      </c>
      <c r="C71" s="14">
        <v>1.0</v>
      </c>
      <c r="D71" s="14">
        <v>3.0</v>
      </c>
      <c r="E71" s="14">
        <v>5.0</v>
      </c>
      <c r="F71" s="15" t="s">
        <v>16</v>
      </c>
      <c r="G71" s="15" t="s">
        <v>40</v>
      </c>
      <c r="H71" s="15">
        <v>5.77</v>
      </c>
      <c r="I71" s="15">
        <v>7.5</v>
      </c>
      <c r="J71" s="15">
        <v>13.27</v>
      </c>
      <c r="L71" s="2">
        <f t="shared" si="1"/>
        <v>0</v>
      </c>
    </row>
    <row r="72">
      <c r="A72" s="14">
        <v>71.0</v>
      </c>
      <c r="B72" s="14">
        <v>2017.0</v>
      </c>
      <c r="C72" s="14">
        <v>1.0</v>
      </c>
      <c r="D72" s="14">
        <v>3.0</v>
      </c>
      <c r="E72" s="14">
        <v>6.0</v>
      </c>
      <c r="F72" s="15" t="s">
        <v>16</v>
      </c>
      <c r="G72" s="16" t="s">
        <v>26</v>
      </c>
      <c r="H72" s="15">
        <v>7.57</v>
      </c>
      <c r="I72" s="15">
        <v>7.9</v>
      </c>
      <c r="J72" s="15">
        <v>15.47</v>
      </c>
      <c r="L72" s="2">
        <f t="shared" si="1"/>
        <v>0</v>
      </c>
    </row>
    <row r="73">
      <c r="A73" s="14">
        <v>72.0</v>
      </c>
      <c r="B73" s="14">
        <v>2017.0</v>
      </c>
      <c r="C73" s="14">
        <v>1.0</v>
      </c>
      <c r="D73" s="14">
        <v>3.0</v>
      </c>
      <c r="E73" s="14">
        <v>6.0</v>
      </c>
      <c r="F73" s="15" t="s">
        <v>16</v>
      </c>
      <c r="G73" s="15" t="s">
        <v>46</v>
      </c>
      <c r="H73" s="15">
        <v>8.5</v>
      </c>
      <c r="I73" s="15">
        <v>5.67</v>
      </c>
      <c r="J73" s="15">
        <v>14.17</v>
      </c>
      <c r="L73" s="2">
        <f t="shared" si="1"/>
        <v>0</v>
      </c>
    </row>
    <row r="74">
      <c r="A74" s="14">
        <v>73.0</v>
      </c>
      <c r="B74" s="14">
        <v>2017.0</v>
      </c>
      <c r="C74" s="14">
        <v>1.0</v>
      </c>
      <c r="D74" s="14">
        <v>3.0</v>
      </c>
      <c r="E74" s="14">
        <v>7.0</v>
      </c>
      <c r="F74" s="15" t="s">
        <v>16</v>
      </c>
      <c r="G74" s="16" t="s">
        <v>28</v>
      </c>
      <c r="H74" s="15">
        <v>8.5</v>
      </c>
      <c r="I74" s="15">
        <v>8.8</v>
      </c>
      <c r="J74" s="15">
        <v>17.3</v>
      </c>
      <c r="L74" s="2">
        <f t="shared" si="1"/>
        <v>0</v>
      </c>
    </row>
    <row r="75">
      <c r="A75" s="14">
        <v>74.0</v>
      </c>
      <c r="B75" s="14">
        <v>2017.0</v>
      </c>
      <c r="C75" s="14">
        <v>1.0</v>
      </c>
      <c r="D75" s="14">
        <v>3.0</v>
      </c>
      <c r="E75" s="14">
        <v>7.0</v>
      </c>
      <c r="F75" s="15" t="s">
        <v>16</v>
      </c>
      <c r="G75" s="15" t="s">
        <v>69</v>
      </c>
      <c r="H75" s="14">
        <v>7.0</v>
      </c>
      <c r="I75" s="14">
        <v>10.0</v>
      </c>
      <c r="J75" s="14">
        <v>17.0</v>
      </c>
      <c r="L75" s="2">
        <f t="shared" si="1"/>
        <v>0</v>
      </c>
    </row>
    <row r="76">
      <c r="A76" s="14">
        <v>75.0</v>
      </c>
      <c r="B76" s="14">
        <v>2017.0</v>
      </c>
      <c r="C76" s="14">
        <v>1.0</v>
      </c>
      <c r="D76" s="14">
        <v>3.0</v>
      </c>
      <c r="E76" s="14">
        <v>8.0</v>
      </c>
      <c r="F76" s="15" t="s">
        <v>16</v>
      </c>
      <c r="G76" s="16" t="s">
        <v>57</v>
      </c>
      <c r="H76" s="14">
        <v>7.0</v>
      </c>
      <c r="I76" s="15">
        <v>8.1</v>
      </c>
      <c r="J76" s="15">
        <v>15.1</v>
      </c>
      <c r="L76" s="2">
        <f t="shared" si="1"/>
        <v>0</v>
      </c>
    </row>
    <row r="77">
      <c r="A77" s="14">
        <v>76.0</v>
      </c>
      <c r="B77" s="14">
        <v>2017.0</v>
      </c>
      <c r="C77" s="14">
        <v>1.0</v>
      </c>
      <c r="D77" s="14">
        <v>3.0</v>
      </c>
      <c r="E77" s="14">
        <v>8.0</v>
      </c>
      <c r="F77" s="15" t="s">
        <v>16</v>
      </c>
      <c r="G77" s="15" t="s">
        <v>41</v>
      </c>
      <c r="H77" s="15">
        <v>7.83</v>
      </c>
      <c r="I77" s="15">
        <v>7.17</v>
      </c>
      <c r="J77" s="14">
        <v>15.0</v>
      </c>
      <c r="L77" s="2">
        <f t="shared" si="1"/>
        <v>0</v>
      </c>
    </row>
    <row r="78">
      <c r="A78" s="14">
        <v>77.0</v>
      </c>
      <c r="B78" s="14">
        <v>2017.0</v>
      </c>
      <c r="C78" s="14">
        <v>1.0</v>
      </c>
      <c r="D78" s="14">
        <v>3.0</v>
      </c>
      <c r="E78" s="14">
        <v>9.0</v>
      </c>
      <c r="F78" s="15" t="s">
        <v>16</v>
      </c>
      <c r="G78" s="16" t="s">
        <v>61</v>
      </c>
      <c r="H78" s="15">
        <v>7.33</v>
      </c>
      <c r="I78" s="15">
        <v>7.6</v>
      </c>
      <c r="J78" s="15">
        <v>14.93</v>
      </c>
      <c r="L78" s="2">
        <f t="shared" si="1"/>
        <v>0</v>
      </c>
    </row>
    <row r="79">
      <c r="A79" s="14">
        <v>78.0</v>
      </c>
      <c r="B79" s="14">
        <v>2017.0</v>
      </c>
      <c r="C79" s="14">
        <v>1.0</v>
      </c>
      <c r="D79" s="14">
        <v>3.0</v>
      </c>
      <c r="E79" s="14">
        <v>9.0</v>
      </c>
      <c r="F79" s="15" t="s">
        <v>16</v>
      </c>
      <c r="G79" s="15" t="s">
        <v>31</v>
      </c>
      <c r="H79" s="15">
        <v>5.93</v>
      </c>
      <c r="I79" s="15">
        <v>8.77</v>
      </c>
      <c r="J79" s="15">
        <v>14.7</v>
      </c>
      <c r="L79" s="2">
        <f t="shared" si="1"/>
        <v>0</v>
      </c>
    </row>
    <row r="80">
      <c r="A80" s="14">
        <v>79.0</v>
      </c>
      <c r="B80" s="14">
        <v>2017.0</v>
      </c>
      <c r="C80" s="14">
        <v>1.0</v>
      </c>
      <c r="D80" s="14">
        <v>3.0</v>
      </c>
      <c r="E80" s="14">
        <v>10.0</v>
      </c>
      <c r="F80" s="15" t="s">
        <v>16</v>
      </c>
      <c r="G80" s="16" t="s">
        <v>37</v>
      </c>
      <c r="H80" s="15">
        <v>6.57</v>
      </c>
      <c r="I80" s="15">
        <v>8.33</v>
      </c>
      <c r="J80" s="15">
        <v>14.9</v>
      </c>
      <c r="L80" s="2">
        <f t="shared" si="1"/>
        <v>0</v>
      </c>
    </row>
    <row r="81">
      <c r="A81" s="14">
        <v>80.0</v>
      </c>
      <c r="B81" s="14">
        <v>2017.0</v>
      </c>
      <c r="C81" s="14">
        <v>1.0</v>
      </c>
      <c r="D81" s="14">
        <v>3.0</v>
      </c>
      <c r="E81" s="14">
        <v>10.0</v>
      </c>
      <c r="F81" s="15" t="s">
        <v>16</v>
      </c>
      <c r="G81" s="15" t="s">
        <v>64</v>
      </c>
      <c r="H81" s="15">
        <v>5.17</v>
      </c>
      <c r="I81" s="14">
        <v>6.0</v>
      </c>
      <c r="J81" s="15">
        <v>11.17</v>
      </c>
      <c r="L81" s="2">
        <f t="shared" si="1"/>
        <v>0</v>
      </c>
    </row>
    <row r="82">
      <c r="A82" s="14">
        <v>81.0</v>
      </c>
      <c r="B82" s="14">
        <v>2017.0</v>
      </c>
      <c r="C82" s="14">
        <v>1.0</v>
      </c>
      <c r="D82" s="14">
        <v>3.0</v>
      </c>
      <c r="E82" s="14">
        <v>11.0</v>
      </c>
      <c r="F82" s="15" t="s">
        <v>16</v>
      </c>
      <c r="G82" s="16" t="s">
        <v>52</v>
      </c>
      <c r="H82" s="15">
        <v>7.83</v>
      </c>
      <c r="I82" s="15">
        <v>6.5</v>
      </c>
      <c r="J82" s="15">
        <v>14.33</v>
      </c>
      <c r="L82" s="2">
        <f t="shared" si="1"/>
        <v>0</v>
      </c>
    </row>
    <row r="83">
      <c r="A83" s="14">
        <v>82.0</v>
      </c>
      <c r="B83" s="14">
        <v>2017.0</v>
      </c>
      <c r="C83" s="14">
        <v>1.0</v>
      </c>
      <c r="D83" s="14">
        <v>3.0</v>
      </c>
      <c r="E83" s="14">
        <v>11.0</v>
      </c>
      <c r="F83" s="15" t="s">
        <v>16</v>
      </c>
      <c r="G83" s="15" t="s">
        <v>38</v>
      </c>
      <c r="H83" s="15">
        <v>7.5</v>
      </c>
      <c r="I83" s="15">
        <v>6.7</v>
      </c>
      <c r="J83" s="15">
        <v>14.2</v>
      </c>
      <c r="L83" s="2">
        <f t="shared" si="1"/>
        <v>0</v>
      </c>
    </row>
    <row r="84">
      <c r="A84" s="14">
        <v>83.0</v>
      </c>
      <c r="B84" s="14">
        <v>2017.0</v>
      </c>
      <c r="C84" s="14">
        <v>1.0</v>
      </c>
      <c r="D84" s="14">
        <v>3.0</v>
      </c>
      <c r="E84" s="14">
        <v>12.0</v>
      </c>
      <c r="F84" s="15" t="s">
        <v>16</v>
      </c>
      <c r="G84" s="16" t="s">
        <v>30</v>
      </c>
      <c r="H84" s="15">
        <v>9.8</v>
      </c>
      <c r="I84" s="15">
        <v>9.2</v>
      </c>
      <c r="J84" s="14">
        <v>19.0</v>
      </c>
      <c r="L84" s="2">
        <f t="shared" si="1"/>
        <v>0</v>
      </c>
    </row>
    <row r="85">
      <c r="A85" s="14">
        <v>84.0</v>
      </c>
      <c r="B85" s="14">
        <v>2017.0</v>
      </c>
      <c r="C85" s="14">
        <v>1.0</v>
      </c>
      <c r="D85" s="14">
        <v>3.0</v>
      </c>
      <c r="E85" s="14">
        <v>12.0</v>
      </c>
      <c r="F85" s="15" t="s">
        <v>16</v>
      </c>
      <c r="G85" s="15" t="s">
        <v>67</v>
      </c>
      <c r="H85" s="15">
        <v>7.33</v>
      </c>
      <c r="I85" s="15">
        <v>7.23</v>
      </c>
      <c r="J85" s="15">
        <v>14.56</v>
      </c>
      <c r="L85" s="2">
        <f t="shared" si="1"/>
        <v>0</v>
      </c>
    </row>
    <row r="86">
      <c r="A86" s="14">
        <v>85.0</v>
      </c>
      <c r="B86" s="14">
        <v>2017.0</v>
      </c>
      <c r="C86" s="14">
        <v>1.0</v>
      </c>
      <c r="D86" s="14">
        <v>4.0</v>
      </c>
      <c r="E86" s="14">
        <v>1.0</v>
      </c>
      <c r="F86" s="15" t="s">
        <v>16</v>
      </c>
      <c r="G86" s="16" t="s">
        <v>34</v>
      </c>
      <c r="H86" s="15">
        <v>8.6</v>
      </c>
      <c r="I86" s="15">
        <v>8.47</v>
      </c>
      <c r="J86" s="15">
        <v>17.07</v>
      </c>
      <c r="L86" s="2">
        <f t="shared" si="1"/>
        <v>0</v>
      </c>
    </row>
    <row r="87">
      <c r="A87" s="14">
        <v>86.0</v>
      </c>
      <c r="B87" s="14">
        <v>2017.0</v>
      </c>
      <c r="C87" s="14">
        <v>1.0</v>
      </c>
      <c r="D87" s="14">
        <v>4.0</v>
      </c>
      <c r="E87" s="14">
        <v>1.0</v>
      </c>
      <c r="F87" s="15" t="s">
        <v>16</v>
      </c>
      <c r="G87" s="15" t="s">
        <v>42</v>
      </c>
      <c r="H87" s="15">
        <v>7.5</v>
      </c>
      <c r="I87" s="15">
        <v>7.47</v>
      </c>
      <c r="J87" s="15">
        <v>14.97</v>
      </c>
      <c r="L87" s="2">
        <f t="shared" si="1"/>
        <v>0</v>
      </c>
    </row>
    <row r="88">
      <c r="A88" s="14">
        <v>87.0</v>
      </c>
      <c r="B88" s="14">
        <v>2017.0</v>
      </c>
      <c r="C88" s="14">
        <v>1.0</v>
      </c>
      <c r="D88" s="14">
        <v>4.0</v>
      </c>
      <c r="E88" s="14">
        <v>1.0</v>
      </c>
      <c r="F88" s="15" t="s">
        <v>16</v>
      </c>
      <c r="G88" s="15" t="s">
        <v>32</v>
      </c>
      <c r="H88" s="15">
        <v>8.3</v>
      </c>
      <c r="I88" s="14">
        <v>0.0</v>
      </c>
      <c r="J88" s="15">
        <v>8.3</v>
      </c>
      <c r="L88" s="2">
        <f t="shared" si="1"/>
        <v>0</v>
      </c>
    </row>
    <row r="89">
      <c r="A89" s="14">
        <v>88.0</v>
      </c>
      <c r="B89" s="14">
        <v>2017.0</v>
      </c>
      <c r="C89" s="14">
        <v>1.0</v>
      </c>
      <c r="D89" s="14">
        <v>4.0</v>
      </c>
      <c r="E89" s="14">
        <v>2.0</v>
      </c>
      <c r="F89" s="15" t="s">
        <v>16</v>
      </c>
      <c r="G89" s="16" t="s">
        <v>26</v>
      </c>
      <c r="H89" s="15">
        <v>6.17</v>
      </c>
      <c r="I89" s="14">
        <v>8.0</v>
      </c>
      <c r="J89" s="15">
        <v>14.17</v>
      </c>
      <c r="L89" s="2">
        <f t="shared" si="1"/>
        <v>0</v>
      </c>
    </row>
    <row r="90">
      <c r="A90" s="14">
        <v>89.0</v>
      </c>
      <c r="B90" s="14">
        <v>2017.0</v>
      </c>
      <c r="C90" s="14">
        <v>1.0</v>
      </c>
      <c r="D90" s="14">
        <v>4.0</v>
      </c>
      <c r="E90" s="14">
        <v>2.0</v>
      </c>
      <c r="F90" s="15" t="s">
        <v>16</v>
      </c>
      <c r="G90" s="15" t="s">
        <v>17</v>
      </c>
      <c r="H90" s="15">
        <v>6.83</v>
      </c>
      <c r="I90" s="15">
        <v>6.27</v>
      </c>
      <c r="J90" s="15">
        <v>13.1</v>
      </c>
      <c r="L90" s="2">
        <f t="shared" si="1"/>
        <v>0</v>
      </c>
    </row>
    <row r="91">
      <c r="A91" s="14">
        <v>90.0</v>
      </c>
      <c r="B91" s="14">
        <v>2017.0</v>
      </c>
      <c r="C91" s="14">
        <v>1.0</v>
      </c>
      <c r="D91" s="14">
        <v>4.0</v>
      </c>
      <c r="E91" s="14">
        <v>2.0</v>
      </c>
      <c r="F91" s="15" t="s">
        <v>16</v>
      </c>
      <c r="G91" s="15" t="s">
        <v>39</v>
      </c>
      <c r="H91" s="15">
        <v>4.33</v>
      </c>
      <c r="I91" s="15">
        <v>5.4</v>
      </c>
      <c r="J91" s="15">
        <v>9.73</v>
      </c>
      <c r="L91" s="2">
        <f t="shared" si="1"/>
        <v>0</v>
      </c>
    </row>
    <row r="92">
      <c r="A92" s="14">
        <v>91.0</v>
      </c>
      <c r="B92" s="14">
        <v>2017.0</v>
      </c>
      <c r="C92" s="14">
        <v>1.0</v>
      </c>
      <c r="D92" s="14">
        <v>4.0</v>
      </c>
      <c r="E92" s="14">
        <v>3.0</v>
      </c>
      <c r="F92" s="15" t="s">
        <v>16</v>
      </c>
      <c r="G92" s="16" t="s">
        <v>61</v>
      </c>
      <c r="H92" s="15">
        <v>6.67</v>
      </c>
      <c r="I92" s="15">
        <v>4.1</v>
      </c>
      <c r="J92" s="15">
        <v>10.77</v>
      </c>
      <c r="L92" s="2">
        <f t="shared" si="1"/>
        <v>0</v>
      </c>
    </row>
    <row r="93">
      <c r="A93" s="14">
        <v>92.0</v>
      </c>
      <c r="B93" s="14">
        <v>2017.0</v>
      </c>
      <c r="C93" s="14">
        <v>1.0</v>
      </c>
      <c r="D93" s="14">
        <v>4.0</v>
      </c>
      <c r="E93" s="14">
        <v>3.0</v>
      </c>
      <c r="F93" s="15" t="s">
        <v>16</v>
      </c>
      <c r="G93" s="15" t="s">
        <v>57</v>
      </c>
      <c r="H93" s="15">
        <v>5.93</v>
      </c>
      <c r="I93" s="15">
        <v>4.73</v>
      </c>
      <c r="J93" s="15">
        <v>10.66</v>
      </c>
      <c r="L93" s="2">
        <f t="shared" si="1"/>
        <v>0</v>
      </c>
    </row>
    <row r="94">
      <c r="A94" s="14">
        <v>93.0</v>
      </c>
      <c r="B94" s="14">
        <v>2017.0</v>
      </c>
      <c r="C94" s="14">
        <v>1.0</v>
      </c>
      <c r="D94" s="14">
        <v>4.0</v>
      </c>
      <c r="E94" s="14">
        <v>3.0</v>
      </c>
      <c r="F94" s="15" t="s">
        <v>16</v>
      </c>
      <c r="G94" s="15" t="s">
        <v>28</v>
      </c>
      <c r="H94" s="15">
        <v>4.5</v>
      </c>
      <c r="I94" s="15">
        <v>5.27</v>
      </c>
      <c r="J94" s="15">
        <v>9.77</v>
      </c>
      <c r="L94" s="2">
        <f t="shared" si="1"/>
        <v>0</v>
      </c>
    </row>
    <row r="95">
      <c r="A95" s="14">
        <v>94.0</v>
      </c>
      <c r="B95" s="14">
        <v>2017.0</v>
      </c>
      <c r="C95" s="14">
        <v>1.0</v>
      </c>
      <c r="D95" s="14">
        <v>4.0</v>
      </c>
      <c r="E95" s="14">
        <v>4.0</v>
      </c>
      <c r="F95" s="15" t="s">
        <v>16</v>
      </c>
      <c r="G95" s="16" t="s">
        <v>30</v>
      </c>
      <c r="H95" s="15">
        <v>6.93</v>
      </c>
      <c r="I95" s="15">
        <v>8.83</v>
      </c>
      <c r="J95" s="15">
        <v>15.76</v>
      </c>
      <c r="L95" s="2">
        <f t="shared" si="1"/>
        <v>0</v>
      </c>
    </row>
    <row r="96">
      <c r="A96" s="14">
        <v>95.0</v>
      </c>
      <c r="B96" s="14">
        <v>2017.0</v>
      </c>
      <c r="C96" s="14">
        <v>1.0</v>
      </c>
      <c r="D96" s="14">
        <v>4.0</v>
      </c>
      <c r="E96" s="14">
        <v>4.0</v>
      </c>
      <c r="F96" s="15" t="s">
        <v>16</v>
      </c>
      <c r="G96" s="15" t="s">
        <v>37</v>
      </c>
      <c r="H96" s="15">
        <v>7.17</v>
      </c>
      <c r="I96" s="15">
        <v>4.9</v>
      </c>
      <c r="J96" s="15">
        <v>12.07</v>
      </c>
      <c r="L96" s="2">
        <f t="shared" si="1"/>
        <v>0</v>
      </c>
    </row>
    <row r="97">
      <c r="A97" s="14">
        <v>96.0</v>
      </c>
      <c r="B97" s="14">
        <v>2017.0</v>
      </c>
      <c r="C97" s="14">
        <v>1.0</v>
      </c>
      <c r="D97" s="14">
        <v>4.0</v>
      </c>
      <c r="E97" s="14">
        <v>4.0</v>
      </c>
      <c r="F97" s="15" t="s">
        <v>16</v>
      </c>
      <c r="G97" s="15" t="s">
        <v>52</v>
      </c>
      <c r="H97" s="15">
        <v>6.67</v>
      </c>
      <c r="I97" s="15">
        <v>4.5</v>
      </c>
      <c r="J97" s="15">
        <v>11.17</v>
      </c>
      <c r="L97" s="2">
        <f t="shared" si="1"/>
        <v>0</v>
      </c>
    </row>
    <row r="98">
      <c r="A98" s="14">
        <v>97.0</v>
      </c>
      <c r="B98" s="14">
        <v>2017.0</v>
      </c>
      <c r="C98" s="14">
        <v>1.0</v>
      </c>
      <c r="D98" s="14">
        <v>5.0</v>
      </c>
      <c r="E98" s="14">
        <v>1.0</v>
      </c>
      <c r="F98" s="15" t="s">
        <v>16</v>
      </c>
      <c r="G98" s="16" t="s">
        <v>39</v>
      </c>
      <c r="H98" s="15">
        <v>8.83</v>
      </c>
      <c r="I98" s="15">
        <v>8.4</v>
      </c>
      <c r="J98" s="15">
        <v>17.23</v>
      </c>
      <c r="L98" s="2">
        <f t="shared" si="1"/>
        <v>0</v>
      </c>
    </row>
    <row r="99">
      <c r="A99" s="14">
        <v>98.0</v>
      </c>
      <c r="B99" s="14">
        <v>2017.0</v>
      </c>
      <c r="C99" s="14">
        <v>1.0</v>
      </c>
      <c r="D99" s="14">
        <v>5.0</v>
      </c>
      <c r="E99" s="14">
        <v>1.0</v>
      </c>
      <c r="F99" s="15" t="s">
        <v>16</v>
      </c>
      <c r="G99" s="15" t="s">
        <v>42</v>
      </c>
      <c r="H99" s="15">
        <v>5.5</v>
      </c>
      <c r="I99" s="15">
        <v>6.93</v>
      </c>
      <c r="J99" s="15">
        <v>12.43</v>
      </c>
      <c r="L99" s="2">
        <f t="shared" si="1"/>
        <v>0</v>
      </c>
    </row>
    <row r="100">
      <c r="A100" s="14">
        <v>99.0</v>
      </c>
      <c r="B100" s="14">
        <v>2017.0</v>
      </c>
      <c r="C100" s="14">
        <v>1.0</v>
      </c>
      <c r="D100" s="14">
        <v>5.0</v>
      </c>
      <c r="E100" s="14">
        <v>2.0</v>
      </c>
      <c r="F100" s="15" t="s">
        <v>16</v>
      </c>
      <c r="G100" s="16" t="s">
        <v>17</v>
      </c>
      <c r="H100" s="15">
        <v>6.33</v>
      </c>
      <c r="I100" s="15">
        <v>6.47</v>
      </c>
      <c r="J100" s="15">
        <v>12.8</v>
      </c>
      <c r="L100" s="2">
        <f t="shared" si="1"/>
        <v>0</v>
      </c>
    </row>
    <row r="101">
      <c r="A101" s="14">
        <v>100.0</v>
      </c>
      <c r="B101" s="14">
        <v>2017.0</v>
      </c>
      <c r="C101" s="14">
        <v>1.0</v>
      </c>
      <c r="D101" s="14">
        <v>5.0</v>
      </c>
      <c r="E101" s="14">
        <v>2.0</v>
      </c>
      <c r="F101" s="15" t="s">
        <v>16</v>
      </c>
      <c r="G101" s="15" t="s">
        <v>32</v>
      </c>
      <c r="H101" s="15">
        <v>5.83</v>
      </c>
      <c r="I101" s="15">
        <v>4.73</v>
      </c>
      <c r="J101" s="15">
        <v>10.56</v>
      </c>
      <c r="L101" s="2">
        <f t="shared" si="1"/>
        <v>0</v>
      </c>
    </row>
    <row r="102">
      <c r="A102" s="14">
        <v>101.0</v>
      </c>
      <c r="B102" s="14">
        <v>2017.0</v>
      </c>
      <c r="C102" s="14">
        <v>1.0</v>
      </c>
      <c r="D102" s="14">
        <v>5.0</v>
      </c>
      <c r="E102" s="14">
        <v>3.0</v>
      </c>
      <c r="F102" s="15" t="s">
        <v>16</v>
      </c>
      <c r="G102" s="16" t="s">
        <v>57</v>
      </c>
      <c r="H102" s="15">
        <v>7.83</v>
      </c>
      <c r="I102" s="15">
        <v>6.93</v>
      </c>
      <c r="J102" s="15">
        <v>14.76</v>
      </c>
      <c r="L102" s="2">
        <f t="shared" si="1"/>
        <v>0</v>
      </c>
    </row>
    <row r="103">
      <c r="A103" s="14">
        <v>102.0</v>
      </c>
      <c r="B103" s="14">
        <v>2017.0</v>
      </c>
      <c r="C103" s="14">
        <v>1.0</v>
      </c>
      <c r="D103" s="14">
        <v>5.0</v>
      </c>
      <c r="E103" s="14">
        <v>3.0</v>
      </c>
      <c r="F103" s="15" t="s">
        <v>16</v>
      </c>
      <c r="G103" s="15" t="s">
        <v>52</v>
      </c>
      <c r="H103" s="15">
        <v>5.67</v>
      </c>
      <c r="I103" s="15">
        <v>8.5</v>
      </c>
      <c r="J103" s="15">
        <v>14.17</v>
      </c>
      <c r="L103" s="2">
        <f t="shared" si="1"/>
        <v>0</v>
      </c>
    </row>
    <row r="104">
      <c r="A104" s="14">
        <v>103.0</v>
      </c>
      <c r="B104" s="14">
        <v>2017.0</v>
      </c>
      <c r="C104" s="14">
        <v>1.0</v>
      </c>
      <c r="D104" s="14">
        <v>5.0</v>
      </c>
      <c r="E104" s="14">
        <v>4.0</v>
      </c>
      <c r="F104" s="15" t="s">
        <v>16</v>
      </c>
      <c r="G104" s="16" t="s">
        <v>37</v>
      </c>
      <c r="H104" s="15">
        <v>7.27</v>
      </c>
      <c r="I104" s="15">
        <v>7.43</v>
      </c>
      <c r="J104" s="15">
        <v>14.7</v>
      </c>
      <c r="L104" s="2">
        <f t="shared" si="1"/>
        <v>0</v>
      </c>
    </row>
    <row r="105">
      <c r="A105" s="14">
        <v>104.0</v>
      </c>
      <c r="B105" s="14">
        <v>2017.0</v>
      </c>
      <c r="C105" s="14">
        <v>1.0</v>
      </c>
      <c r="D105" s="14">
        <v>5.0</v>
      </c>
      <c r="E105" s="14">
        <v>4.0</v>
      </c>
      <c r="F105" s="15" t="s">
        <v>16</v>
      </c>
      <c r="G105" s="15" t="s">
        <v>28</v>
      </c>
      <c r="H105" s="15">
        <v>6.07</v>
      </c>
      <c r="I105" s="15">
        <v>7.23</v>
      </c>
      <c r="J105" s="15">
        <v>13.3</v>
      </c>
      <c r="L105" s="2">
        <f t="shared" si="1"/>
        <v>0</v>
      </c>
    </row>
    <row r="106">
      <c r="A106" s="14">
        <v>105.0</v>
      </c>
      <c r="B106" s="14">
        <v>2017.0</v>
      </c>
      <c r="C106" s="14">
        <v>1.0</v>
      </c>
      <c r="D106" s="14">
        <v>6.0</v>
      </c>
      <c r="E106" s="14">
        <v>1.0</v>
      </c>
      <c r="F106" s="15" t="s">
        <v>16</v>
      </c>
      <c r="G106" s="16" t="s">
        <v>34</v>
      </c>
      <c r="H106" s="15">
        <v>7.33</v>
      </c>
      <c r="I106" s="15">
        <v>7.67</v>
      </c>
      <c r="J106" s="14">
        <v>15.0</v>
      </c>
      <c r="L106" s="2">
        <f t="shared" si="1"/>
        <v>0</v>
      </c>
    </row>
    <row r="107">
      <c r="A107" s="14">
        <v>106.0</v>
      </c>
      <c r="B107" s="14">
        <v>2017.0</v>
      </c>
      <c r="C107" s="14">
        <v>1.0</v>
      </c>
      <c r="D107" s="14">
        <v>6.0</v>
      </c>
      <c r="E107" s="14">
        <v>1.0</v>
      </c>
      <c r="F107" s="15" t="s">
        <v>16</v>
      </c>
      <c r="G107" s="15" t="s">
        <v>39</v>
      </c>
      <c r="H107" s="15">
        <v>6.17</v>
      </c>
      <c r="I107" s="15">
        <v>6.2</v>
      </c>
      <c r="J107" s="15">
        <v>12.37</v>
      </c>
      <c r="L107" s="2">
        <f t="shared" si="1"/>
        <v>0</v>
      </c>
    </row>
    <row r="108">
      <c r="A108" s="14">
        <v>107.0</v>
      </c>
      <c r="B108" s="14">
        <v>2017.0</v>
      </c>
      <c r="C108" s="14">
        <v>1.0</v>
      </c>
      <c r="D108" s="14">
        <v>6.0</v>
      </c>
      <c r="E108" s="14">
        <v>2.0</v>
      </c>
      <c r="F108" s="15" t="s">
        <v>16</v>
      </c>
      <c r="G108" s="16" t="s">
        <v>26</v>
      </c>
      <c r="H108" s="15">
        <v>8.83</v>
      </c>
      <c r="I108" s="15">
        <v>6.03</v>
      </c>
      <c r="J108" s="15">
        <v>14.86</v>
      </c>
      <c r="L108" s="2">
        <f t="shared" si="1"/>
        <v>0</v>
      </c>
    </row>
    <row r="109">
      <c r="A109" s="14">
        <v>108.0</v>
      </c>
      <c r="B109" s="14">
        <v>2017.0</v>
      </c>
      <c r="C109" s="14">
        <v>1.0</v>
      </c>
      <c r="D109" s="14">
        <v>6.0</v>
      </c>
      <c r="E109" s="14">
        <v>2.0</v>
      </c>
      <c r="F109" s="15" t="s">
        <v>16</v>
      </c>
      <c r="G109" s="15" t="s">
        <v>17</v>
      </c>
      <c r="H109" s="15">
        <v>6.5</v>
      </c>
      <c r="I109" s="15">
        <v>5.83</v>
      </c>
      <c r="J109" s="15">
        <v>12.33</v>
      </c>
      <c r="L109" s="2">
        <f t="shared" si="1"/>
        <v>0</v>
      </c>
    </row>
    <row r="110">
      <c r="A110" s="14">
        <v>109.0</v>
      </c>
      <c r="B110" s="14">
        <v>2017.0</v>
      </c>
      <c r="C110" s="14">
        <v>1.0</v>
      </c>
      <c r="D110" s="14">
        <v>6.0</v>
      </c>
      <c r="E110" s="14">
        <v>3.0</v>
      </c>
      <c r="F110" s="15" t="s">
        <v>16</v>
      </c>
      <c r="G110" s="16" t="s">
        <v>57</v>
      </c>
      <c r="H110" s="15">
        <v>5.67</v>
      </c>
      <c r="I110" s="15">
        <v>7.33</v>
      </c>
      <c r="J110" s="14">
        <v>13.0</v>
      </c>
      <c r="L110" s="2">
        <f t="shared" si="1"/>
        <v>0</v>
      </c>
    </row>
    <row r="111">
      <c r="A111" s="14">
        <v>110.0</v>
      </c>
      <c r="B111" s="14">
        <v>2017.0</v>
      </c>
      <c r="C111" s="14">
        <v>1.0</v>
      </c>
      <c r="D111" s="14">
        <v>6.0</v>
      </c>
      <c r="E111" s="14">
        <v>3.0</v>
      </c>
      <c r="F111" s="15" t="s">
        <v>16</v>
      </c>
      <c r="G111" s="15" t="s">
        <v>61</v>
      </c>
      <c r="H111" s="15">
        <v>4.83</v>
      </c>
      <c r="I111" s="15">
        <v>6.93</v>
      </c>
      <c r="J111" s="15">
        <v>11.76</v>
      </c>
      <c r="L111" s="2">
        <f t="shared" si="1"/>
        <v>0</v>
      </c>
    </row>
    <row r="112">
      <c r="A112" s="14">
        <v>111.0</v>
      </c>
      <c r="B112" s="14">
        <v>2017.0</v>
      </c>
      <c r="C112" s="14">
        <v>1.0</v>
      </c>
      <c r="D112" s="14">
        <v>6.0</v>
      </c>
      <c r="E112" s="14">
        <v>4.0</v>
      </c>
      <c r="F112" s="15" t="s">
        <v>16</v>
      </c>
      <c r="G112" s="16" t="s">
        <v>30</v>
      </c>
      <c r="H112" s="15">
        <v>5.17</v>
      </c>
      <c r="I112" s="15">
        <v>9.17</v>
      </c>
      <c r="J112" s="15">
        <v>14.34</v>
      </c>
      <c r="L112" s="2">
        <f t="shared" si="1"/>
        <v>0</v>
      </c>
    </row>
    <row r="113">
      <c r="A113" s="14">
        <v>112.0</v>
      </c>
      <c r="B113" s="14">
        <v>2017.0</v>
      </c>
      <c r="C113" s="14">
        <v>1.0</v>
      </c>
      <c r="D113" s="14">
        <v>6.0</v>
      </c>
      <c r="E113" s="14">
        <v>4.0</v>
      </c>
      <c r="F113" s="15" t="s">
        <v>16</v>
      </c>
      <c r="G113" s="15" t="s">
        <v>37</v>
      </c>
      <c r="H113" s="15">
        <v>6.33</v>
      </c>
      <c r="I113" s="15">
        <v>7.5</v>
      </c>
      <c r="J113" s="15">
        <v>13.83</v>
      </c>
      <c r="L113" s="2">
        <f t="shared" si="1"/>
        <v>0</v>
      </c>
    </row>
    <row r="114">
      <c r="A114" s="14">
        <v>113.0</v>
      </c>
      <c r="B114" s="14">
        <v>2017.0</v>
      </c>
      <c r="C114" s="14">
        <v>1.0</v>
      </c>
      <c r="D114" s="14">
        <v>7.0</v>
      </c>
      <c r="E114" s="14">
        <v>1.0</v>
      </c>
      <c r="F114" s="15" t="s">
        <v>16</v>
      </c>
      <c r="G114" s="16" t="s">
        <v>34</v>
      </c>
      <c r="H114" s="15">
        <v>7.83</v>
      </c>
      <c r="I114" s="15">
        <v>8.07</v>
      </c>
      <c r="J114" s="15">
        <v>15.9</v>
      </c>
      <c r="L114" s="2">
        <f t="shared" si="1"/>
        <v>0</v>
      </c>
    </row>
    <row r="115">
      <c r="A115" s="14">
        <v>114.0</v>
      </c>
      <c r="B115" s="14">
        <v>2017.0</v>
      </c>
      <c r="C115" s="14">
        <v>1.0</v>
      </c>
      <c r="D115" s="14">
        <v>7.0</v>
      </c>
      <c r="E115" s="14">
        <v>1.0</v>
      </c>
      <c r="F115" s="15" t="s">
        <v>16</v>
      </c>
      <c r="G115" s="15" t="s">
        <v>26</v>
      </c>
      <c r="H115" s="15">
        <v>9.5</v>
      </c>
      <c r="I115" s="14">
        <v>6.0</v>
      </c>
      <c r="J115" s="15">
        <v>15.5</v>
      </c>
      <c r="L115" s="2">
        <f t="shared" si="1"/>
        <v>0</v>
      </c>
    </row>
    <row r="116">
      <c r="A116" s="14">
        <v>115.0</v>
      </c>
      <c r="B116" s="14">
        <v>2017.0</v>
      </c>
      <c r="C116" s="14">
        <v>1.0</v>
      </c>
      <c r="D116" s="14">
        <v>7.0</v>
      </c>
      <c r="E116" s="14">
        <v>2.0</v>
      </c>
      <c r="F116" s="15" t="s">
        <v>16</v>
      </c>
      <c r="G116" s="16" t="s">
        <v>57</v>
      </c>
      <c r="H116" s="15">
        <v>7.17</v>
      </c>
      <c r="I116" s="15">
        <v>8.57</v>
      </c>
      <c r="J116" s="15">
        <v>15.74</v>
      </c>
      <c r="L116" s="2">
        <f t="shared" si="1"/>
        <v>0</v>
      </c>
    </row>
    <row r="117">
      <c r="A117" s="14">
        <v>116.0</v>
      </c>
      <c r="B117" s="14">
        <v>2017.0</v>
      </c>
      <c r="C117" s="14">
        <v>1.0</v>
      </c>
      <c r="D117" s="14">
        <v>7.0</v>
      </c>
      <c r="E117" s="14">
        <v>2.0</v>
      </c>
      <c r="F117" s="15" t="s">
        <v>16</v>
      </c>
      <c r="G117" s="15" t="s">
        <v>30</v>
      </c>
      <c r="H117" s="15">
        <v>6.17</v>
      </c>
      <c r="I117" s="15">
        <v>4.27</v>
      </c>
      <c r="J117" s="15">
        <v>10.44</v>
      </c>
      <c r="L117" s="2">
        <f t="shared" si="1"/>
        <v>0</v>
      </c>
    </row>
    <row r="118">
      <c r="A118" s="14">
        <v>117.0</v>
      </c>
      <c r="B118" s="14">
        <v>2017.0</v>
      </c>
      <c r="C118" s="14">
        <v>1.0</v>
      </c>
      <c r="D118" s="14">
        <v>8.0</v>
      </c>
      <c r="E118" s="14">
        <v>1.0</v>
      </c>
      <c r="F118" s="15" t="s">
        <v>16</v>
      </c>
      <c r="G118" s="16" t="s">
        <v>57</v>
      </c>
      <c r="H118" s="15">
        <v>6.33</v>
      </c>
      <c r="I118" s="15">
        <v>8.33</v>
      </c>
      <c r="J118" s="15">
        <v>14.66</v>
      </c>
      <c r="L118" s="2">
        <f t="shared" si="1"/>
        <v>0</v>
      </c>
    </row>
    <row r="119">
      <c r="A119" s="14">
        <v>118.0</v>
      </c>
      <c r="B119" s="14">
        <v>2017.0</v>
      </c>
      <c r="C119" s="14">
        <v>1.0</v>
      </c>
      <c r="D119" s="14">
        <v>8.0</v>
      </c>
      <c r="E119" s="14">
        <v>1.0</v>
      </c>
      <c r="F119" s="15" t="s">
        <v>16</v>
      </c>
      <c r="G119" s="19" t="s">
        <v>34</v>
      </c>
      <c r="H119" s="15">
        <v>6.6</v>
      </c>
      <c r="I119" s="15">
        <v>6.9</v>
      </c>
      <c r="J119" s="15">
        <v>13.5</v>
      </c>
    </row>
    <row r="120">
      <c r="A120" s="14">
        <v>119.0</v>
      </c>
      <c r="B120" s="14">
        <v>2017.0</v>
      </c>
      <c r="C120" s="14">
        <v>2.0</v>
      </c>
      <c r="D120" s="14">
        <v>1.0</v>
      </c>
      <c r="E120" s="14">
        <v>1.0</v>
      </c>
      <c r="F120" s="15" t="s">
        <v>16</v>
      </c>
      <c r="G120" s="20" t="s">
        <v>37</v>
      </c>
      <c r="H120" s="15">
        <v>4.17</v>
      </c>
      <c r="I120" s="15">
        <v>3.9</v>
      </c>
      <c r="J120" s="15">
        <v>8.07</v>
      </c>
      <c r="L120" s="2">
        <f t="shared" ref="L120:L236" si="2">IF(G120="Josh Kerr",J120,0)</f>
        <v>0</v>
      </c>
    </row>
    <row r="121">
      <c r="A121" s="14">
        <v>120.0</v>
      </c>
      <c r="B121" s="14">
        <v>2017.0</v>
      </c>
      <c r="C121" s="14">
        <v>2.0</v>
      </c>
      <c r="D121" s="14">
        <v>1.0</v>
      </c>
      <c r="E121" s="14">
        <v>1.0</v>
      </c>
      <c r="F121" s="15" t="s">
        <v>16</v>
      </c>
      <c r="G121" s="15" t="s">
        <v>41</v>
      </c>
      <c r="H121" s="15">
        <v>3.17</v>
      </c>
      <c r="I121" s="15">
        <v>3.5</v>
      </c>
      <c r="J121" s="15">
        <v>6.67</v>
      </c>
      <c r="L121" s="2">
        <f t="shared" si="2"/>
        <v>0</v>
      </c>
    </row>
    <row r="122">
      <c r="A122" s="14">
        <v>121.0</v>
      </c>
      <c r="B122" s="14">
        <v>2017.0</v>
      </c>
      <c r="C122" s="14">
        <v>2.0</v>
      </c>
      <c r="D122" s="14">
        <v>1.0</v>
      </c>
      <c r="E122" s="14">
        <v>1.0</v>
      </c>
      <c r="F122" s="15" t="s">
        <v>16</v>
      </c>
      <c r="G122" s="19" t="s">
        <v>139</v>
      </c>
      <c r="H122" s="14">
        <v>1.0</v>
      </c>
      <c r="I122" s="14">
        <v>0.0</v>
      </c>
      <c r="J122" s="14">
        <v>1.0</v>
      </c>
      <c r="L122" s="2">
        <f t="shared" si="2"/>
        <v>0</v>
      </c>
    </row>
    <row r="123">
      <c r="A123" s="14">
        <v>122.0</v>
      </c>
      <c r="B123" s="14">
        <v>2017.0</v>
      </c>
      <c r="C123" s="14">
        <v>2.0</v>
      </c>
      <c r="D123" s="14">
        <v>1.0</v>
      </c>
      <c r="E123" s="14">
        <v>2.0</v>
      </c>
      <c r="F123" s="15" t="s">
        <v>16</v>
      </c>
      <c r="G123" s="20" t="s">
        <v>32</v>
      </c>
      <c r="H123" s="14">
        <v>7.0</v>
      </c>
      <c r="I123" s="15">
        <v>1.77</v>
      </c>
      <c r="J123" s="15">
        <v>8.77</v>
      </c>
      <c r="L123" s="2">
        <f t="shared" si="2"/>
        <v>0</v>
      </c>
    </row>
    <row r="124">
      <c r="A124" s="14">
        <v>123.0</v>
      </c>
      <c r="B124" s="14">
        <v>2017.0</v>
      </c>
      <c r="C124" s="14">
        <v>2.0</v>
      </c>
      <c r="D124" s="14">
        <v>1.0</v>
      </c>
      <c r="E124" s="14">
        <v>2.0</v>
      </c>
      <c r="F124" s="15" t="s">
        <v>16</v>
      </c>
      <c r="G124" s="15" t="s">
        <v>69</v>
      </c>
      <c r="H124" s="15">
        <v>4.17</v>
      </c>
      <c r="I124" s="15">
        <v>2.83</v>
      </c>
      <c r="J124" s="14">
        <v>7.0</v>
      </c>
      <c r="L124" s="2">
        <f t="shared" si="2"/>
        <v>0</v>
      </c>
    </row>
    <row r="125">
      <c r="A125" s="14">
        <v>124.0</v>
      </c>
      <c r="B125" s="14">
        <v>2017.0</v>
      </c>
      <c r="C125" s="14">
        <v>2.0</v>
      </c>
      <c r="D125" s="14">
        <v>1.0</v>
      </c>
      <c r="E125" s="14">
        <v>2.0</v>
      </c>
      <c r="F125" s="15" t="s">
        <v>16</v>
      </c>
      <c r="G125" s="15" t="s">
        <v>36</v>
      </c>
      <c r="H125" s="15">
        <v>0.5</v>
      </c>
      <c r="I125" s="15">
        <v>0.7</v>
      </c>
      <c r="J125" s="15">
        <v>1.2</v>
      </c>
      <c r="L125" s="2">
        <f t="shared" si="2"/>
        <v>0</v>
      </c>
    </row>
    <row r="126">
      <c r="A126" s="14">
        <v>125.0</v>
      </c>
      <c r="B126" s="14">
        <v>2017.0</v>
      </c>
      <c r="C126" s="14">
        <v>2.0</v>
      </c>
      <c r="D126" s="14">
        <v>1.0</v>
      </c>
      <c r="E126" s="14">
        <v>3.0</v>
      </c>
      <c r="F126" s="15" t="s">
        <v>16</v>
      </c>
      <c r="G126" s="20" t="s">
        <v>68</v>
      </c>
      <c r="H126" s="14">
        <v>3.0</v>
      </c>
      <c r="I126" s="15">
        <v>3.77</v>
      </c>
      <c r="J126" s="15">
        <v>6.77</v>
      </c>
      <c r="L126" s="2">
        <f t="shared" si="2"/>
        <v>0</v>
      </c>
    </row>
    <row r="127">
      <c r="A127" s="14">
        <v>126.0</v>
      </c>
      <c r="B127" s="14">
        <v>2017.0</v>
      </c>
      <c r="C127" s="14">
        <v>2.0</v>
      </c>
      <c r="D127" s="14">
        <v>1.0</v>
      </c>
      <c r="E127" s="14">
        <v>3.0</v>
      </c>
      <c r="F127" s="15" t="s">
        <v>16</v>
      </c>
      <c r="G127" s="15" t="s">
        <v>55</v>
      </c>
      <c r="H127" s="15">
        <v>2.1</v>
      </c>
      <c r="I127" s="15">
        <v>1.07</v>
      </c>
      <c r="J127" s="15">
        <v>3.17</v>
      </c>
      <c r="L127" s="2">
        <f t="shared" si="2"/>
        <v>0</v>
      </c>
    </row>
    <row r="128">
      <c r="A128" s="14">
        <v>127.0</v>
      </c>
      <c r="B128" s="14">
        <v>2017.0</v>
      </c>
      <c r="C128" s="14">
        <v>2.0</v>
      </c>
      <c r="D128" s="14">
        <v>1.0</v>
      </c>
      <c r="E128" s="14">
        <v>3.0</v>
      </c>
      <c r="F128" s="15" t="s">
        <v>16</v>
      </c>
      <c r="G128" s="15" t="s">
        <v>34</v>
      </c>
      <c r="H128" s="15">
        <v>1.1</v>
      </c>
      <c r="I128" s="14">
        <v>2.0</v>
      </c>
      <c r="J128" s="15">
        <v>3.1</v>
      </c>
      <c r="L128" s="2">
        <f t="shared" si="2"/>
        <v>0</v>
      </c>
    </row>
    <row r="129">
      <c r="A129" s="14">
        <v>128.0</v>
      </c>
      <c r="B129" s="14">
        <v>2017.0</v>
      </c>
      <c r="C129" s="14">
        <v>2.0</v>
      </c>
      <c r="D129" s="14">
        <v>1.0</v>
      </c>
      <c r="E129" s="14">
        <v>4.0</v>
      </c>
      <c r="F129" s="15" t="s">
        <v>16</v>
      </c>
      <c r="G129" s="20" t="s">
        <v>28</v>
      </c>
      <c r="H129" s="15">
        <v>5.93</v>
      </c>
      <c r="I129" s="15">
        <v>7.83</v>
      </c>
      <c r="J129" s="15">
        <v>13.76</v>
      </c>
      <c r="L129" s="2">
        <f t="shared" si="2"/>
        <v>0</v>
      </c>
    </row>
    <row r="130">
      <c r="A130" s="14">
        <v>129.0</v>
      </c>
      <c r="B130" s="14">
        <v>2017.0</v>
      </c>
      <c r="C130" s="14">
        <v>2.0</v>
      </c>
      <c r="D130" s="14">
        <v>1.0</v>
      </c>
      <c r="E130" s="14">
        <v>4.0</v>
      </c>
      <c r="F130" s="15" t="s">
        <v>16</v>
      </c>
      <c r="G130" s="15" t="s">
        <v>56</v>
      </c>
      <c r="H130" s="15">
        <v>5.33</v>
      </c>
      <c r="I130" s="15">
        <v>6.67</v>
      </c>
      <c r="J130" s="14">
        <v>12.0</v>
      </c>
      <c r="L130" s="2">
        <f t="shared" si="2"/>
        <v>0</v>
      </c>
    </row>
    <row r="131">
      <c r="A131" s="14">
        <v>130.0</v>
      </c>
      <c r="B131" s="14">
        <v>2017.0</v>
      </c>
      <c r="C131" s="14">
        <v>2.0</v>
      </c>
      <c r="D131" s="14">
        <v>1.0</v>
      </c>
      <c r="E131" s="14">
        <v>4.0</v>
      </c>
      <c r="F131" s="15" t="s">
        <v>16</v>
      </c>
      <c r="G131" s="15" t="s">
        <v>53</v>
      </c>
      <c r="H131" s="15">
        <v>0.5</v>
      </c>
      <c r="I131" s="15">
        <v>1.27</v>
      </c>
      <c r="J131" s="15">
        <v>1.77</v>
      </c>
      <c r="L131" s="2">
        <f t="shared" si="2"/>
        <v>0</v>
      </c>
    </row>
    <row r="132">
      <c r="A132" s="14">
        <v>131.0</v>
      </c>
      <c r="B132" s="14">
        <v>2017.0</v>
      </c>
      <c r="C132" s="14">
        <v>2.0</v>
      </c>
      <c r="D132" s="14">
        <v>1.0</v>
      </c>
      <c r="E132" s="14">
        <v>5.0</v>
      </c>
      <c r="F132" s="15" t="s">
        <v>16</v>
      </c>
      <c r="G132" s="20" t="s">
        <v>140</v>
      </c>
      <c r="H132" s="15">
        <v>3.67</v>
      </c>
      <c r="I132" s="15">
        <v>7.4</v>
      </c>
      <c r="J132" s="15">
        <v>11.07</v>
      </c>
      <c r="L132" s="2">
        <f t="shared" si="2"/>
        <v>0</v>
      </c>
    </row>
    <row r="133">
      <c r="A133" s="14">
        <v>132.0</v>
      </c>
      <c r="B133" s="14">
        <v>2017.0</v>
      </c>
      <c r="C133" s="14">
        <v>2.0</v>
      </c>
      <c r="D133" s="14">
        <v>1.0</v>
      </c>
      <c r="E133" s="14">
        <v>5.0</v>
      </c>
      <c r="F133" s="15" t="s">
        <v>16</v>
      </c>
      <c r="G133" s="15" t="s">
        <v>30</v>
      </c>
      <c r="H133" s="15">
        <v>3.33</v>
      </c>
      <c r="I133" s="15">
        <v>3.93</v>
      </c>
      <c r="J133" s="15">
        <v>7.26</v>
      </c>
      <c r="L133" s="2">
        <f t="shared" si="2"/>
        <v>0</v>
      </c>
    </row>
    <row r="134">
      <c r="A134" s="14">
        <v>133.0</v>
      </c>
      <c r="B134" s="14">
        <v>2017.0</v>
      </c>
      <c r="C134" s="14">
        <v>2.0</v>
      </c>
      <c r="D134" s="14">
        <v>1.0</v>
      </c>
      <c r="E134" s="14">
        <v>5.0</v>
      </c>
      <c r="F134" s="15" t="s">
        <v>16</v>
      </c>
      <c r="G134" s="15" t="s">
        <v>54</v>
      </c>
      <c r="H134" s="15">
        <v>1.77</v>
      </c>
      <c r="I134" s="15">
        <v>3.53</v>
      </c>
      <c r="J134" s="15">
        <v>5.3</v>
      </c>
      <c r="L134" s="2">
        <f t="shared" si="2"/>
        <v>0</v>
      </c>
    </row>
    <row r="135">
      <c r="A135" s="14">
        <v>134.0</v>
      </c>
      <c r="B135" s="14">
        <v>2017.0</v>
      </c>
      <c r="C135" s="14">
        <v>2.0</v>
      </c>
      <c r="D135" s="14">
        <v>1.0</v>
      </c>
      <c r="E135" s="14">
        <v>6.0</v>
      </c>
      <c r="F135" s="15" t="s">
        <v>16</v>
      </c>
      <c r="G135" s="20" t="s">
        <v>26</v>
      </c>
      <c r="H135" s="15">
        <v>7.17</v>
      </c>
      <c r="I135" s="15">
        <v>6.5</v>
      </c>
      <c r="J135" s="15">
        <v>13.67</v>
      </c>
      <c r="L135" s="2">
        <f t="shared" si="2"/>
        <v>0</v>
      </c>
    </row>
    <row r="136">
      <c r="A136" s="14">
        <v>135.0</v>
      </c>
      <c r="B136" s="14">
        <v>2017.0</v>
      </c>
      <c r="C136" s="14">
        <v>2.0</v>
      </c>
      <c r="D136" s="14">
        <v>1.0</v>
      </c>
      <c r="E136" s="14">
        <v>6.0</v>
      </c>
      <c r="F136" s="15" t="s">
        <v>16</v>
      </c>
      <c r="G136" s="15" t="s">
        <v>75</v>
      </c>
      <c r="H136" s="15">
        <v>0.93</v>
      </c>
      <c r="I136" s="15">
        <v>3.47</v>
      </c>
      <c r="J136" s="15">
        <v>4.4</v>
      </c>
      <c r="L136" s="2">
        <f t="shared" si="2"/>
        <v>0</v>
      </c>
    </row>
    <row r="137">
      <c r="A137" s="14">
        <v>136.0</v>
      </c>
      <c r="B137" s="14">
        <v>2017.0</v>
      </c>
      <c r="C137" s="14">
        <v>2.0</v>
      </c>
      <c r="D137" s="14">
        <v>1.0</v>
      </c>
      <c r="E137" s="14">
        <v>6.0</v>
      </c>
      <c r="F137" s="15" t="s">
        <v>16</v>
      </c>
      <c r="G137" s="15" t="s">
        <v>64</v>
      </c>
      <c r="H137" s="15">
        <v>2.83</v>
      </c>
      <c r="I137" s="15">
        <v>0.57</v>
      </c>
      <c r="J137" s="15">
        <v>3.4</v>
      </c>
      <c r="L137" s="2">
        <f t="shared" si="2"/>
        <v>0</v>
      </c>
    </row>
    <row r="138">
      <c r="A138" s="14">
        <v>137.0</v>
      </c>
      <c r="B138" s="14">
        <v>2017.0</v>
      </c>
      <c r="C138" s="14">
        <v>2.0</v>
      </c>
      <c r="D138" s="14">
        <v>1.0</v>
      </c>
      <c r="E138" s="14">
        <v>7.0</v>
      </c>
      <c r="F138" s="15" t="s">
        <v>16</v>
      </c>
      <c r="G138" s="20" t="s">
        <v>67</v>
      </c>
      <c r="H138" s="15">
        <v>4.5</v>
      </c>
      <c r="I138" s="14">
        <v>8.0</v>
      </c>
      <c r="J138" s="15">
        <v>12.5</v>
      </c>
      <c r="L138" s="2">
        <f t="shared" si="2"/>
        <v>0</v>
      </c>
    </row>
    <row r="139">
      <c r="A139" s="14">
        <v>138.0</v>
      </c>
      <c r="B139" s="14">
        <v>2017.0</v>
      </c>
      <c r="C139" s="14">
        <v>2.0</v>
      </c>
      <c r="D139" s="14">
        <v>1.0</v>
      </c>
      <c r="E139" s="14">
        <v>7.0</v>
      </c>
      <c r="F139" s="15" t="s">
        <v>16</v>
      </c>
      <c r="G139" s="15" t="s">
        <v>61</v>
      </c>
      <c r="H139" s="15">
        <v>6.07</v>
      </c>
      <c r="I139" s="15">
        <v>6.33</v>
      </c>
      <c r="J139" s="15">
        <v>12.4</v>
      </c>
      <c r="L139" s="2">
        <f t="shared" si="2"/>
        <v>0</v>
      </c>
    </row>
    <row r="140">
      <c r="A140" s="14">
        <v>139.0</v>
      </c>
      <c r="B140" s="14">
        <v>2017.0</v>
      </c>
      <c r="C140" s="14">
        <v>2.0</v>
      </c>
      <c r="D140" s="14">
        <v>1.0</v>
      </c>
      <c r="E140" s="14">
        <v>7.0</v>
      </c>
      <c r="F140" s="15" t="s">
        <v>16</v>
      </c>
      <c r="G140" s="15" t="s">
        <v>57</v>
      </c>
      <c r="H140" s="15">
        <v>3.93</v>
      </c>
      <c r="I140" s="15">
        <v>4.77</v>
      </c>
      <c r="J140" s="15">
        <v>8.7</v>
      </c>
      <c r="L140" s="2">
        <f t="shared" si="2"/>
        <v>0</v>
      </c>
    </row>
    <row r="141">
      <c r="A141" s="14">
        <v>140.0</v>
      </c>
      <c r="B141" s="14">
        <v>2017.0</v>
      </c>
      <c r="C141" s="14">
        <v>2.0</v>
      </c>
      <c r="D141" s="14">
        <v>1.0</v>
      </c>
      <c r="E141" s="14">
        <v>8.0</v>
      </c>
      <c r="F141" s="15" t="s">
        <v>16</v>
      </c>
      <c r="G141" s="20" t="s">
        <v>40</v>
      </c>
      <c r="H141" s="15">
        <v>6.33</v>
      </c>
      <c r="I141" s="15">
        <v>2.83</v>
      </c>
      <c r="J141" s="15">
        <v>9.16</v>
      </c>
      <c r="L141" s="2">
        <f t="shared" si="2"/>
        <v>0</v>
      </c>
    </row>
    <row r="142">
      <c r="A142" s="14">
        <v>141.0</v>
      </c>
      <c r="B142" s="14">
        <v>2017.0</v>
      </c>
      <c r="C142" s="14">
        <v>2.0</v>
      </c>
      <c r="D142" s="14">
        <v>1.0</v>
      </c>
      <c r="E142" s="14">
        <v>8.0</v>
      </c>
      <c r="F142" s="15" t="s">
        <v>16</v>
      </c>
      <c r="G142" s="15" t="s">
        <v>39</v>
      </c>
      <c r="H142" s="15">
        <v>5.37</v>
      </c>
      <c r="I142" s="15">
        <v>3.33</v>
      </c>
      <c r="J142" s="15">
        <v>8.7</v>
      </c>
      <c r="L142" s="2">
        <f t="shared" si="2"/>
        <v>0</v>
      </c>
    </row>
    <row r="143">
      <c r="A143" s="14">
        <v>142.0</v>
      </c>
      <c r="B143" s="14">
        <v>2017.0</v>
      </c>
      <c r="C143" s="14">
        <v>2.0</v>
      </c>
      <c r="D143" s="14">
        <v>1.0</v>
      </c>
      <c r="E143" s="14">
        <v>8.0</v>
      </c>
      <c r="F143" s="15" t="s">
        <v>16</v>
      </c>
      <c r="G143" s="15" t="s">
        <v>35</v>
      </c>
      <c r="H143" s="15">
        <v>4.17</v>
      </c>
      <c r="I143" s="15">
        <v>0.63</v>
      </c>
      <c r="J143" s="15">
        <v>4.8</v>
      </c>
      <c r="L143" s="2">
        <f t="shared" si="2"/>
        <v>0</v>
      </c>
    </row>
    <row r="144">
      <c r="A144" s="14">
        <v>143.0</v>
      </c>
      <c r="B144" s="14">
        <v>2017.0</v>
      </c>
      <c r="C144" s="14">
        <v>2.0</v>
      </c>
      <c r="D144" s="14">
        <v>1.0</v>
      </c>
      <c r="E144" s="14">
        <v>9.0</v>
      </c>
      <c r="F144" s="15" t="s">
        <v>16</v>
      </c>
      <c r="G144" s="20" t="s">
        <v>50</v>
      </c>
      <c r="H144" s="15">
        <v>4.5</v>
      </c>
      <c r="I144" s="15">
        <v>8.1</v>
      </c>
      <c r="J144" s="15">
        <v>12.6</v>
      </c>
      <c r="L144" s="2">
        <f t="shared" si="2"/>
        <v>0</v>
      </c>
    </row>
    <row r="145">
      <c r="A145" s="14">
        <v>144.0</v>
      </c>
      <c r="B145" s="14">
        <v>2017.0</v>
      </c>
      <c r="C145" s="14">
        <v>2.0</v>
      </c>
      <c r="D145" s="14">
        <v>1.0</v>
      </c>
      <c r="E145" s="14">
        <v>9.0</v>
      </c>
      <c r="F145" s="15" t="s">
        <v>16</v>
      </c>
      <c r="G145" s="15" t="s">
        <v>42</v>
      </c>
      <c r="H145" s="15">
        <v>5.33</v>
      </c>
      <c r="I145" s="15">
        <v>5.17</v>
      </c>
      <c r="J145" s="15">
        <v>10.5</v>
      </c>
      <c r="L145" s="2">
        <f t="shared" si="2"/>
        <v>0</v>
      </c>
    </row>
    <row r="146">
      <c r="A146" s="14">
        <v>145.0</v>
      </c>
      <c r="B146" s="14">
        <v>2017.0</v>
      </c>
      <c r="C146" s="14">
        <v>2.0</v>
      </c>
      <c r="D146" s="14">
        <v>1.0</v>
      </c>
      <c r="E146" s="14">
        <v>9.0</v>
      </c>
      <c r="F146" s="15" t="s">
        <v>16</v>
      </c>
      <c r="G146" s="15" t="s">
        <v>47</v>
      </c>
      <c r="H146" s="15">
        <v>2.77</v>
      </c>
      <c r="I146" s="15">
        <v>3.47</v>
      </c>
      <c r="J146" s="15">
        <v>6.24</v>
      </c>
      <c r="L146" s="2">
        <f t="shared" si="2"/>
        <v>0</v>
      </c>
    </row>
    <row r="147">
      <c r="A147" s="14">
        <v>146.0</v>
      </c>
      <c r="B147" s="14">
        <v>2017.0</v>
      </c>
      <c r="C147" s="14">
        <v>2.0</v>
      </c>
      <c r="D147" s="14">
        <v>1.0</v>
      </c>
      <c r="E147" s="14">
        <v>10.0</v>
      </c>
      <c r="F147" s="15" t="s">
        <v>16</v>
      </c>
      <c r="G147" s="20" t="s">
        <v>27</v>
      </c>
      <c r="H147" s="15">
        <v>6.83</v>
      </c>
      <c r="I147" s="15">
        <v>3.57</v>
      </c>
      <c r="J147" s="15">
        <v>10.4</v>
      </c>
      <c r="L147" s="2">
        <f t="shared" si="2"/>
        <v>0</v>
      </c>
    </row>
    <row r="148">
      <c r="A148" s="14">
        <v>147.0</v>
      </c>
      <c r="B148" s="14">
        <v>2017.0</v>
      </c>
      <c r="C148" s="14">
        <v>2.0</v>
      </c>
      <c r="D148" s="14">
        <v>1.0</v>
      </c>
      <c r="E148" s="14">
        <v>10.0</v>
      </c>
      <c r="F148" s="15" t="s">
        <v>16</v>
      </c>
      <c r="G148" s="15" t="s">
        <v>65</v>
      </c>
      <c r="H148" s="14">
        <v>3.0</v>
      </c>
      <c r="I148" s="15">
        <v>1.5</v>
      </c>
      <c r="J148" s="15">
        <v>4.5</v>
      </c>
      <c r="L148" s="2">
        <f t="shared" si="2"/>
        <v>0</v>
      </c>
    </row>
    <row r="149">
      <c r="A149" s="14">
        <v>148.0</v>
      </c>
      <c r="B149" s="14">
        <v>2017.0</v>
      </c>
      <c r="C149" s="14">
        <v>2.0</v>
      </c>
      <c r="D149" s="14">
        <v>1.0</v>
      </c>
      <c r="E149" s="14">
        <v>10.0</v>
      </c>
      <c r="F149" s="15" t="s">
        <v>16</v>
      </c>
      <c r="G149" s="15" t="s">
        <v>52</v>
      </c>
      <c r="H149" s="15">
        <v>1.33</v>
      </c>
      <c r="I149" s="15">
        <v>1.23</v>
      </c>
      <c r="J149" s="15">
        <v>2.56</v>
      </c>
      <c r="L149" s="2">
        <f t="shared" si="2"/>
        <v>0</v>
      </c>
    </row>
    <row r="150">
      <c r="A150" s="14">
        <v>149.0</v>
      </c>
      <c r="B150" s="14">
        <v>2017.0</v>
      </c>
      <c r="C150" s="14">
        <v>2.0</v>
      </c>
      <c r="D150" s="14">
        <v>1.0</v>
      </c>
      <c r="E150" s="14">
        <v>11.0</v>
      </c>
      <c r="F150" s="15" t="s">
        <v>16</v>
      </c>
      <c r="G150" s="20" t="s">
        <v>31</v>
      </c>
      <c r="H150" s="15">
        <v>1.73</v>
      </c>
      <c r="I150" s="15">
        <v>3.17</v>
      </c>
      <c r="J150" s="15">
        <v>4.9</v>
      </c>
      <c r="L150" s="2">
        <f t="shared" si="2"/>
        <v>0</v>
      </c>
    </row>
    <row r="151">
      <c r="A151" s="14">
        <v>150.0</v>
      </c>
      <c r="B151" s="14">
        <v>2017.0</v>
      </c>
      <c r="C151" s="14">
        <v>2.0</v>
      </c>
      <c r="D151" s="14">
        <v>1.0</v>
      </c>
      <c r="E151" s="14">
        <v>11.0</v>
      </c>
      <c r="F151" s="15" t="s">
        <v>16</v>
      </c>
      <c r="G151" s="15" t="s">
        <v>59</v>
      </c>
      <c r="H151" s="15">
        <v>2.1</v>
      </c>
      <c r="I151" s="15">
        <v>1.23</v>
      </c>
      <c r="J151" s="15">
        <v>3.33</v>
      </c>
      <c r="L151" s="2">
        <f t="shared" si="2"/>
        <v>0</v>
      </c>
    </row>
    <row r="152">
      <c r="A152" s="14">
        <v>151.0</v>
      </c>
      <c r="B152" s="14">
        <v>2017.0</v>
      </c>
      <c r="C152" s="14">
        <v>2.0</v>
      </c>
      <c r="D152" s="14">
        <v>1.0</v>
      </c>
      <c r="E152" s="14">
        <v>11.0</v>
      </c>
      <c r="F152" s="15" t="s">
        <v>16</v>
      </c>
      <c r="G152" s="15" t="s">
        <v>45</v>
      </c>
      <c r="H152" s="14">
        <v>0.0</v>
      </c>
      <c r="I152" s="14">
        <v>0.0</v>
      </c>
      <c r="J152" s="14">
        <v>0.0</v>
      </c>
      <c r="L152" s="2">
        <f t="shared" si="2"/>
        <v>0</v>
      </c>
    </row>
    <row r="153">
      <c r="A153" s="14">
        <v>152.0</v>
      </c>
      <c r="B153" s="14">
        <v>2017.0</v>
      </c>
      <c r="C153" s="14">
        <v>2.0</v>
      </c>
      <c r="D153" s="14">
        <v>1.0</v>
      </c>
      <c r="E153" s="14">
        <v>12.0</v>
      </c>
      <c r="F153" s="15" t="s">
        <v>16</v>
      </c>
      <c r="G153" s="20" t="s">
        <v>38</v>
      </c>
      <c r="H153" s="15">
        <v>4.83</v>
      </c>
      <c r="I153" s="14">
        <v>10.0</v>
      </c>
      <c r="J153" s="15">
        <v>14.83</v>
      </c>
      <c r="L153" s="2">
        <f t="shared" si="2"/>
        <v>0</v>
      </c>
    </row>
    <row r="154">
      <c r="A154" s="14">
        <v>153.0</v>
      </c>
      <c r="B154" s="14">
        <v>2017.0</v>
      </c>
      <c r="C154" s="14">
        <v>2.0</v>
      </c>
      <c r="D154" s="14">
        <v>1.0</v>
      </c>
      <c r="E154" s="14">
        <v>12.0</v>
      </c>
      <c r="F154" s="15" t="s">
        <v>16</v>
      </c>
      <c r="G154" s="15" t="s">
        <v>63</v>
      </c>
      <c r="H154" s="15">
        <v>1.5</v>
      </c>
      <c r="I154" s="15">
        <v>3.67</v>
      </c>
      <c r="J154" s="15">
        <v>5.17</v>
      </c>
      <c r="L154" s="2">
        <f t="shared" si="2"/>
        <v>0</v>
      </c>
    </row>
    <row r="155">
      <c r="A155" s="14">
        <v>154.0</v>
      </c>
      <c r="B155" s="14">
        <v>2017.0</v>
      </c>
      <c r="C155" s="14">
        <v>2.0</v>
      </c>
      <c r="D155" s="14">
        <v>1.0</v>
      </c>
      <c r="E155" s="14">
        <v>12.0</v>
      </c>
      <c r="F155" s="15" t="s">
        <v>16</v>
      </c>
      <c r="G155" s="15" t="s">
        <v>33</v>
      </c>
      <c r="H155" s="15">
        <v>0.7</v>
      </c>
      <c r="I155" s="15">
        <v>1.07</v>
      </c>
      <c r="J155" s="15">
        <v>1.77</v>
      </c>
      <c r="L155" s="2">
        <f t="shared" si="2"/>
        <v>0</v>
      </c>
    </row>
    <row r="156">
      <c r="A156" s="14">
        <v>155.0</v>
      </c>
      <c r="B156" s="14">
        <v>2017.0</v>
      </c>
      <c r="C156" s="14">
        <v>2.0</v>
      </c>
      <c r="D156" s="14">
        <v>2.0</v>
      </c>
      <c r="E156" s="14">
        <v>1.0</v>
      </c>
      <c r="F156" s="15" t="s">
        <v>16</v>
      </c>
      <c r="G156" s="20" t="s">
        <v>75</v>
      </c>
      <c r="H156" s="15">
        <v>5.43</v>
      </c>
      <c r="I156" s="15">
        <v>5.1</v>
      </c>
      <c r="J156" s="15">
        <v>10.53</v>
      </c>
      <c r="L156" s="2">
        <f t="shared" si="2"/>
        <v>0</v>
      </c>
    </row>
    <row r="157">
      <c r="A157" s="14">
        <v>156.0</v>
      </c>
      <c r="B157" s="14">
        <v>2017.0</v>
      </c>
      <c r="C157" s="14">
        <v>2.0</v>
      </c>
      <c r="D157" s="14">
        <v>2.0</v>
      </c>
      <c r="E157" s="14">
        <v>1.0</v>
      </c>
      <c r="F157" s="15" t="s">
        <v>16</v>
      </c>
      <c r="G157" s="15" t="s">
        <v>30</v>
      </c>
      <c r="H157" s="15">
        <v>5.67</v>
      </c>
      <c r="I157" s="15">
        <v>3.33</v>
      </c>
      <c r="J157" s="14">
        <v>9.0</v>
      </c>
      <c r="L157" s="2">
        <f t="shared" si="2"/>
        <v>0</v>
      </c>
    </row>
    <row r="158">
      <c r="A158" s="14">
        <v>157.0</v>
      </c>
      <c r="B158" s="14">
        <v>2017.0</v>
      </c>
      <c r="C158" s="14">
        <v>2.0</v>
      </c>
      <c r="D158" s="14">
        <v>2.0</v>
      </c>
      <c r="E158" s="14">
        <v>2.0</v>
      </c>
      <c r="F158" s="15" t="s">
        <v>16</v>
      </c>
      <c r="G158" s="20" t="s">
        <v>56</v>
      </c>
      <c r="H158" s="15">
        <v>6.77</v>
      </c>
      <c r="I158" s="15">
        <v>7.83</v>
      </c>
      <c r="J158" s="15">
        <v>14.6</v>
      </c>
      <c r="L158" s="2">
        <f t="shared" si="2"/>
        <v>0</v>
      </c>
    </row>
    <row r="159">
      <c r="A159" s="14">
        <v>158.0</v>
      </c>
      <c r="B159" s="14">
        <v>2017.0</v>
      </c>
      <c r="C159" s="14">
        <v>2.0</v>
      </c>
      <c r="D159" s="14">
        <v>2.0</v>
      </c>
      <c r="E159" s="14">
        <v>2.0</v>
      </c>
      <c r="F159" s="15" t="s">
        <v>16</v>
      </c>
      <c r="G159" s="15" t="s">
        <v>34</v>
      </c>
      <c r="H159" s="15">
        <v>4.67</v>
      </c>
      <c r="I159" s="15">
        <v>7.17</v>
      </c>
      <c r="J159" s="15">
        <v>11.84</v>
      </c>
      <c r="L159" s="2">
        <f t="shared" si="2"/>
        <v>0</v>
      </c>
    </row>
    <row r="160">
      <c r="A160" s="14">
        <v>159.0</v>
      </c>
      <c r="B160" s="14">
        <v>2017.0</v>
      </c>
      <c r="C160" s="14">
        <v>2.0</v>
      </c>
      <c r="D160" s="14">
        <v>2.0</v>
      </c>
      <c r="E160" s="14">
        <v>3.0</v>
      </c>
      <c r="F160" s="15" t="s">
        <v>16</v>
      </c>
      <c r="G160" s="20" t="s">
        <v>57</v>
      </c>
      <c r="H160" s="15">
        <v>5.9</v>
      </c>
      <c r="I160" s="15">
        <v>8.5</v>
      </c>
      <c r="J160" s="15">
        <v>14.4</v>
      </c>
      <c r="L160" s="2">
        <f t="shared" si="2"/>
        <v>0</v>
      </c>
    </row>
    <row r="161">
      <c r="A161" s="14">
        <v>160.0</v>
      </c>
      <c r="B161" s="14">
        <v>2017.0</v>
      </c>
      <c r="C161" s="14">
        <v>2.0</v>
      </c>
      <c r="D161" s="14">
        <v>2.0</v>
      </c>
      <c r="E161" s="14">
        <v>3.0</v>
      </c>
      <c r="F161" s="15" t="s">
        <v>16</v>
      </c>
      <c r="G161" s="15" t="s">
        <v>69</v>
      </c>
      <c r="H161" s="15">
        <v>5.67</v>
      </c>
      <c r="I161" s="15">
        <v>7.33</v>
      </c>
      <c r="J161" s="14">
        <v>13.0</v>
      </c>
      <c r="L161" s="2">
        <f t="shared" si="2"/>
        <v>0</v>
      </c>
    </row>
    <row r="162">
      <c r="A162" s="14">
        <v>161.0</v>
      </c>
      <c r="B162" s="14">
        <v>2017.0</v>
      </c>
      <c r="C162" s="14">
        <v>2.0</v>
      </c>
      <c r="D162" s="14">
        <v>2.0</v>
      </c>
      <c r="E162" s="14">
        <v>4.0</v>
      </c>
      <c r="F162" s="15" t="s">
        <v>16</v>
      </c>
      <c r="G162" s="20" t="s">
        <v>39</v>
      </c>
      <c r="H162" s="15">
        <v>7.53</v>
      </c>
      <c r="I162" s="15">
        <v>8.33</v>
      </c>
      <c r="J162" s="15">
        <v>15.86</v>
      </c>
      <c r="L162" s="2">
        <f t="shared" si="2"/>
        <v>0</v>
      </c>
    </row>
    <row r="163">
      <c r="A163" s="14">
        <v>162.0</v>
      </c>
      <c r="B163" s="14">
        <v>2017.0</v>
      </c>
      <c r="C163" s="14">
        <v>2.0</v>
      </c>
      <c r="D163" s="14">
        <v>2.0</v>
      </c>
      <c r="E163" s="14">
        <v>4.0</v>
      </c>
      <c r="F163" s="15" t="s">
        <v>16</v>
      </c>
      <c r="G163" s="15" t="s">
        <v>139</v>
      </c>
      <c r="H163" s="15">
        <v>7.83</v>
      </c>
      <c r="I163" s="14">
        <v>7.0</v>
      </c>
      <c r="J163" s="15">
        <v>14.83</v>
      </c>
      <c r="L163" s="2">
        <f t="shared" si="2"/>
        <v>0</v>
      </c>
    </row>
    <row r="164">
      <c r="A164" s="14">
        <v>163.0</v>
      </c>
      <c r="B164" s="14">
        <v>2017.0</v>
      </c>
      <c r="C164" s="14">
        <v>2.0</v>
      </c>
      <c r="D164" s="14">
        <v>2.0</v>
      </c>
      <c r="E164" s="14">
        <v>5.0</v>
      </c>
      <c r="F164" s="15" t="s">
        <v>16</v>
      </c>
      <c r="G164" s="20" t="s">
        <v>42</v>
      </c>
      <c r="H164" s="15">
        <v>6.5</v>
      </c>
      <c r="I164" s="15">
        <v>8.1</v>
      </c>
      <c r="J164" s="15">
        <v>14.6</v>
      </c>
      <c r="L164" s="2">
        <f t="shared" si="2"/>
        <v>0</v>
      </c>
    </row>
    <row r="165">
      <c r="A165" s="14">
        <v>164.0</v>
      </c>
      <c r="B165" s="14">
        <v>2017.0</v>
      </c>
      <c r="C165" s="14">
        <v>2.0</v>
      </c>
      <c r="D165" s="14">
        <v>2.0</v>
      </c>
      <c r="E165" s="14">
        <v>5.0</v>
      </c>
      <c r="F165" s="15" t="s">
        <v>16</v>
      </c>
      <c r="G165" s="15" t="s">
        <v>35</v>
      </c>
      <c r="H165" s="15">
        <v>5.27</v>
      </c>
      <c r="I165" s="15">
        <v>5.57</v>
      </c>
      <c r="J165" s="15">
        <v>10.84</v>
      </c>
      <c r="L165" s="2">
        <f t="shared" si="2"/>
        <v>0</v>
      </c>
    </row>
    <row r="166">
      <c r="A166" s="14">
        <v>165.0</v>
      </c>
      <c r="B166" s="14">
        <v>2017.0</v>
      </c>
      <c r="C166" s="14">
        <v>2.0</v>
      </c>
      <c r="D166" s="14">
        <v>2.0</v>
      </c>
      <c r="E166" s="14">
        <v>6.0</v>
      </c>
      <c r="F166" s="15" t="s">
        <v>16</v>
      </c>
      <c r="G166" s="20" t="s">
        <v>33</v>
      </c>
      <c r="H166" s="15">
        <v>7.33</v>
      </c>
      <c r="I166" s="15">
        <v>7.67</v>
      </c>
      <c r="J166" s="14">
        <v>15.0</v>
      </c>
      <c r="L166" s="2">
        <f t="shared" si="2"/>
        <v>0</v>
      </c>
    </row>
    <row r="167">
      <c r="A167" s="14">
        <v>166.0</v>
      </c>
      <c r="B167" s="14">
        <v>2017.0</v>
      </c>
      <c r="C167" s="14">
        <v>2.0</v>
      </c>
      <c r="D167" s="14">
        <v>2.0</v>
      </c>
      <c r="E167" s="14">
        <v>6.0</v>
      </c>
      <c r="F167" s="15" t="s">
        <v>16</v>
      </c>
      <c r="G167" s="15" t="s">
        <v>65</v>
      </c>
      <c r="H167" s="15">
        <v>5.33</v>
      </c>
      <c r="I167" s="15">
        <v>6.7</v>
      </c>
      <c r="J167" s="15">
        <v>12.03</v>
      </c>
      <c r="L167" s="2">
        <f t="shared" si="2"/>
        <v>0</v>
      </c>
    </row>
    <row r="168">
      <c r="A168" s="14">
        <v>167.0</v>
      </c>
      <c r="B168" s="14">
        <v>2017.0</v>
      </c>
      <c r="C168" s="14">
        <v>2.0</v>
      </c>
      <c r="D168" s="14">
        <v>2.0</v>
      </c>
      <c r="E168" s="14">
        <v>7.0</v>
      </c>
      <c r="F168" s="15" t="s">
        <v>16</v>
      </c>
      <c r="G168" s="20" t="s">
        <v>59</v>
      </c>
      <c r="H168" s="15">
        <v>6.33</v>
      </c>
      <c r="I168" s="15">
        <v>5.5</v>
      </c>
      <c r="J168" s="15">
        <v>11.83</v>
      </c>
      <c r="L168" s="2">
        <f t="shared" si="2"/>
        <v>0</v>
      </c>
    </row>
    <row r="169">
      <c r="A169" s="14">
        <v>168.0</v>
      </c>
      <c r="B169" s="14">
        <v>2017.0</v>
      </c>
      <c r="C169" s="14">
        <v>2.0</v>
      </c>
      <c r="D169" s="14">
        <v>2.0</v>
      </c>
      <c r="E169" s="14">
        <v>7.0</v>
      </c>
      <c r="F169" s="15" t="s">
        <v>16</v>
      </c>
      <c r="G169" s="15" t="s">
        <v>45</v>
      </c>
      <c r="H169" s="15">
        <v>4.17</v>
      </c>
      <c r="I169" s="15">
        <v>7.17</v>
      </c>
      <c r="J169" s="15">
        <v>11.34</v>
      </c>
      <c r="L169" s="2">
        <f t="shared" si="2"/>
        <v>11.34</v>
      </c>
    </row>
    <row r="170">
      <c r="A170" s="14">
        <v>169.0</v>
      </c>
      <c r="B170" s="14">
        <v>2017.0</v>
      </c>
      <c r="C170" s="14">
        <v>2.0</v>
      </c>
      <c r="D170" s="14">
        <v>2.0</v>
      </c>
      <c r="E170" s="14">
        <v>8.0</v>
      </c>
      <c r="F170" s="15" t="s">
        <v>16</v>
      </c>
      <c r="G170" s="20" t="s">
        <v>52</v>
      </c>
      <c r="H170" s="15">
        <v>7.33</v>
      </c>
      <c r="I170" s="15">
        <v>7.17</v>
      </c>
      <c r="J170" s="15">
        <v>14.5</v>
      </c>
      <c r="L170" s="2">
        <f t="shared" si="2"/>
        <v>0</v>
      </c>
    </row>
    <row r="171">
      <c r="A171" s="14">
        <v>170.0</v>
      </c>
      <c r="B171" s="14">
        <v>2017.0</v>
      </c>
      <c r="C171" s="14">
        <v>2.0</v>
      </c>
      <c r="D171" s="14">
        <v>2.0</v>
      </c>
      <c r="E171" s="14">
        <v>8.0</v>
      </c>
      <c r="F171" s="15" t="s">
        <v>16</v>
      </c>
      <c r="G171" s="15" t="s">
        <v>63</v>
      </c>
      <c r="H171" s="15">
        <v>4.17</v>
      </c>
      <c r="I171" s="15">
        <v>8.6</v>
      </c>
      <c r="J171" s="15">
        <v>12.77</v>
      </c>
      <c r="L171" s="2">
        <f t="shared" si="2"/>
        <v>0</v>
      </c>
    </row>
    <row r="172">
      <c r="A172" s="14">
        <v>171.0</v>
      </c>
      <c r="B172" s="14">
        <v>2017.0</v>
      </c>
      <c r="C172" s="14">
        <v>2.0</v>
      </c>
      <c r="D172" s="14">
        <v>2.0</v>
      </c>
      <c r="E172" s="14">
        <v>9.0</v>
      </c>
      <c r="F172" s="15" t="s">
        <v>16</v>
      </c>
      <c r="G172" s="20" t="s">
        <v>47</v>
      </c>
      <c r="H172" s="15">
        <v>8.83</v>
      </c>
      <c r="I172" s="15">
        <v>7.67</v>
      </c>
      <c r="J172" s="15">
        <v>16.5</v>
      </c>
      <c r="L172" s="2">
        <f t="shared" si="2"/>
        <v>0</v>
      </c>
    </row>
    <row r="173">
      <c r="A173" s="14">
        <v>172.0</v>
      </c>
      <c r="B173" s="14">
        <v>2017.0</v>
      </c>
      <c r="C173" s="14">
        <v>2.0</v>
      </c>
      <c r="D173" s="14">
        <v>2.0</v>
      </c>
      <c r="E173" s="14">
        <v>9.0</v>
      </c>
      <c r="F173" s="15" t="s">
        <v>16</v>
      </c>
      <c r="G173" s="15" t="s">
        <v>64</v>
      </c>
      <c r="H173" s="15">
        <v>6.93</v>
      </c>
      <c r="I173" s="15">
        <v>8.57</v>
      </c>
      <c r="J173" s="15">
        <v>15.5</v>
      </c>
      <c r="L173" s="2">
        <f t="shared" si="2"/>
        <v>0</v>
      </c>
    </row>
    <row r="174">
      <c r="A174" s="14">
        <v>173.0</v>
      </c>
      <c r="B174" s="14">
        <v>2017.0</v>
      </c>
      <c r="C174" s="14">
        <v>2.0</v>
      </c>
      <c r="D174" s="14">
        <v>2.0</v>
      </c>
      <c r="E174" s="14">
        <v>10.0</v>
      </c>
      <c r="F174" s="15" t="s">
        <v>16</v>
      </c>
      <c r="G174" s="20" t="s">
        <v>61</v>
      </c>
      <c r="H174" s="15">
        <v>5.43</v>
      </c>
      <c r="I174" s="14">
        <v>8.0</v>
      </c>
      <c r="J174" s="15">
        <v>13.43</v>
      </c>
      <c r="L174" s="2">
        <f t="shared" si="2"/>
        <v>0</v>
      </c>
    </row>
    <row r="175">
      <c r="A175" s="14">
        <v>174.0</v>
      </c>
      <c r="B175" s="14">
        <v>2017.0</v>
      </c>
      <c r="C175" s="14">
        <v>2.0</v>
      </c>
      <c r="D175" s="14">
        <v>2.0</v>
      </c>
      <c r="E175" s="14">
        <v>10.0</v>
      </c>
      <c r="F175" s="15" t="s">
        <v>16</v>
      </c>
      <c r="G175" s="15" t="s">
        <v>54</v>
      </c>
      <c r="H175" s="15">
        <v>4.87</v>
      </c>
      <c r="I175" s="15">
        <v>4.07</v>
      </c>
      <c r="J175" s="15">
        <v>8.94</v>
      </c>
      <c r="L175" s="2">
        <f t="shared" si="2"/>
        <v>0</v>
      </c>
    </row>
    <row r="176">
      <c r="A176" s="14">
        <v>175.0</v>
      </c>
      <c r="B176" s="14">
        <v>2017.0</v>
      </c>
      <c r="C176" s="14">
        <v>2.0</v>
      </c>
      <c r="D176" s="14">
        <v>2.0</v>
      </c>
      <c r="E176" s="14">
        <v>11.0</v>
      </c>
      <c r="F176" s="15" t="s">
        <v>16</v>
      </c>
      <c r="G176" s="20" t="s">
        <v>53</v>
      </c>
      <c r="H176" s="15">
        <v>7.67</v>
      </c>
      <c r="I176" s="15">
        <v>5.1</v>
      </c>
      <c r="J176" s="15">
        <v>12.77</v>
      </c>
      <c r="L176" s="2">
        <f t="shared" si="2"/>
        <v>0</v>
      </c>
    </row>
    <row r="177">
      <c r="A177" s="14">
        <v>176.0</v>
      </c>
      <c r="B177" s="14">
        <v>2017.0</v>
      </c>
      <c r="C177" s="14">
        <v>2.0</v>
      </c>
      <c r="D177" s="14">
        <v>2.0</v>
      </c>
      <c r="E177" s="14">
        <v>11.0</v>
      </c>
      <c r="F177" s="15" t="s">
        <v>16</v>
      </c>
      <c r="G177" s="15" t="s">
        <v>41</v>
      </c>
      <c r="H177" s="15">
        <v>7.43</v>
      </c>
      <c r="I177" s="15">
        <v>5.33</v>
      </c>
      <c r="J177" s="15">
        <v>12.76</v>
      </c>
      <c r="L177" s="2">
        <f t="shared" si="2"/>
        <v>0</v>
      </c>
    </row>
    <row r="178">
      <c r="A178" s="14">
        <v>177.0</v>
      </c>
      <c r="B178" s="14">
        <v>2017.0</v>
      </c>
      <c r="C178" s="14">
        <v>2.0</v>
      </c>
      <c r="D178" s="14">
        <v>2.0</v>
      </c>
      <c r="E178" s="14">
        <v>12.0</v>
      </c>
      <c r="F178" s="15" t="s">
        <v>16</v>
      </c>
      <c r="G178" s="20" t="s">
        <v>55</v>
      </c>
      <c r="H178" s="15">
        <v>5.17</v>
      </c>
      <c r="I178" s="15">
        <v>5.7</v>
      </c>
      <c r="J178" s="15">
        <v>10.87</v>
      </c>
      <c r="L178" s="2">
        <f t="shared" si="2"/>
        <v>0</v>
      </c>
    </row>
    <row r="179">
      <c r="A179" s="14">
        <v>178.0</v>
      </c>
      <c r="B179" s="14">
        <v>2017.0</v>
      </c>
      <c r="C179" s="14">
        <v>2.0</v>
      </c>
      <c r="D179" s="14">
        <v>2.0</v>
      </c>
      <c r="E179" s="14">
        <v>12.0</v>
      </c>
      <c r="F179" s="15" t="s">
        <v>16</v>
      </c>
      <c r="G179" s="15" t="s">
        <v>36</v>
      </c>
      <c r="H179" s="15">
        <v>4.9</v>
      </c>
      <c r="I179" s="15">
        <v>4.27</v>
      </c>
      <c r="J179" s="15">
        <v>9.17</v>
      </c>
      <c r="L179" s="2">
        <f t="shared" si="2"/>
        <v>0</v>
      </c>
    </row>
    <row r="180">
      <c r="A180" s="14">
        <v>179.0</v>
      </c>
      <c r="B180" s="14">
        <v>2017.0</v>
      </c>
      <c r="C180" s="14">
        <v>2.0</v>
      </c>
      <c r="D180" s="14">
        <v>3.0</v>
      </c>
      <c r="E180" s="14">
        <v>1.0</v>
      </c>
      <c r="F180" s="15" t="s">
        <v>16</v>
      </c>
      <c r="G180" s="20" t="s">
        <v>68</v>
      </c>
      <c r="H180" s="15">
        <v>7.33</v>
      </c>
      <c r="I180" s="15">
        <v>6.5</v>
      </c>
      <c r="J180" s="15">
        <v>13.83</v>
      </c>
      <c r="L180" s="2">
        <f t="shared" si="2"/>
        <v>0</v>
      </c>
    </row>
    <row r="181">
      <c r="A181" s="14">
        <v>180.0</v>
      </c>
      <c r="B181" s="14">
        <v>2017.0</v>
      </c>
      <c r="C181" s="14">
        <v>2.0</v>
      </c>
      <c r="D181" s="14">
        <v>3.0</v>
      </c>
      <c r="E181" s="14">
        <v>1.0</v>
      </c>
      <c r="F181" s="15" t="s">
        <v>16</v>
      </c>
      <c r="G181" s="15" t="s">
        <v>37</v>
      </c>
      <c r="H181" s="15">
        <v>5.6</v>
      </c>
      <c r="I181" s="15">
        <v>5.47</v>
      </c>
      <c r="J181" s="15">
        <v>11.07</v>
      </c>
      <c r="L181" s="2">
        <f t="shared" si="2"/>
        <v>0</v>
      </c>
    </row>
    <row r="182">
      <c r="A182" s="14">
        <v>181.0</v>
      </c>
      <c r="B182" s="14">
        <v>2017.0</v>
      </c>
      <c r="C182" s="14">
        <v>2.0</v>
      </c>
      <c r="D182" s="14">
        <v>3.0</v>
      </c>
      <c r="E182" s="14">
        <v>2.0</v>
      </c>
      <c r="F182" s="15" t="s">
        <v>16</v>
      </c>
      <c r="G182" s="20" t="s">
        <v>31</v>
      </c>
      <c r="H182" s="15">
        <v>8.17</v>
      </c>
      <c r="I182" s="15">
        <v>8.67</v>
      </c>
      <c r="J182" s="15">
        <v>16.84</v>
      </c>
      <c r="L182" s="2">
        <f t="shared" si="2"/>
        <v>0</v>
      </c>
    </row>
    <row r="183">
      <c r="A183" s="14">
        <v>182.0</v>
      </c>
      <c r="B183" s="14">
        <v>2017.0</v>
      </c>
      <c r="C183" s="14">
        <v>2.0</v>
      </c>
      <c r="D183" s="14">
        <v>3.0</v>
      </c>
      <c r="E183" s="14">
        <v>2.0</v>
      </c>
      <c r="F183" s="15" t="s">
        <v>16</v>
      </c>
      <c r="G183" s="15" t="s">
        <v>55</v>
      </c>
      <c r="H183" s="15">
        <v>0.83</v>
      </c>
      <c r="I183" s="15">
        <v>2.5</v>
      </c>
      <c r="J183" s="15">
        <v>3.33</v>
      </c>
      <c r="L183" s="2">
        <f t="shared" si="2"/>
        <v>0</v>
      </c>
    </row>
    <row r="184">
      <c r="A184" s="14">
        <v>183.0</v>
      </c>
      <c r="B184" s="14">
        <v>2017.0</v>
      </c>
      <c r="C184" s="14">
        <v>2.0</v>
      </c>
      <c r="D184" s="14">
        <v>3.0</v>
      </c>
      <c r="E184" s="14">
        <v>3.0</v>
      </c>
      <c r="F184" s="15" t="s">
        <v>16</v>
      </c>
      <c r="G184" s="20" t="s">
        <v>57</v>
      </c>
      <c r="H184" s="15">
        <v>6.17</v>
      </c>
      <c r="I184" s="15">
        <v>8.07</v>
      </c>
      <c r="J184" s="15">
        <v>14.24</v>
      </c>
      <c r="L184" s="2">
        <f t="shared" si="2"/>
        <v>0</v>
      </c>
    </row>
    <row r="185">
      <c r="A185" s="14">
        <v>184.0</v>
      </c>
      <c r="B185" s="14">
        <v>2017.0</v>
      </c>
      <c r="C185" s="14">
        <v>2.0</v>
      </c>
      <c r="D185" s="14">
        <v>3.0</v>
      </c>
      <c r="E185" s="14">
        <v>3.0</v>
      </c>
      <c r="F185" s="15" t="s">
        <v>16</v>
      </c>
      <c r="G185" s="15" t="s">
        <v>67</v>
      </c>
      <c r="H185" s="15">
        <v>7.17</v>
      </c>
      <c r="I185" s="15">
        <v>4.5</v>
      </c>
      <c r="J185" s="15">
        <v>11.67</v>
      </c>
      <c r="L185" s="2">
        <f t="shared" si="2"/>
        <v>0</v>
      </c>
    </row>
    <row r="186">
      <c r="A186" s="14">
        <v>185.0</v>
      </c>
      <c r="B186" s="14">
        <v>2017.0</v>
      </c>
      <c r="C186" s="14">
        <v>2.0</v>
      </c>
      <c r="D186" s="14">
        <v>3.0</v>
      </c>
      <c r="E186" s="14">
        <v>4.0</v>
      </c>
      <c r="F186" s="15" t="s">
        <v>16</v>
      </c>
      <c r="G186" s="20" t="s">
        <v>27</v>
      </c>
      <c r="H186" s="15">
        <v>8.67</v>
      </c>
      <c r="I186" s="15">
        <v>4.6</v>
      </c>
      <c r="J186" s="15">
        <v>13.27</v>
      </c>
      <c r="L186" s="2">
        <f t="shared" si="2"/>
        <v>0</v>
      </c>
    </row>
    <row r="187">
      <c r="A187" s="14">
        <v>186.0</v>
      </c>
      <c r="B187" s="14">
        <v>2017.0</v>
      </c>
      <c r="C187" s="14">
        <v>2.0</v>
      </c>
      <c r="D187" s="14">
        <v>3.0</v>
      </c>
      <c r="E187" s="14">
        <v>4.0</v>
      </c>
      <c r="F187" s="15" t="s">
        <v>16</v>
      </c>
      <c r="G187" s="15" t="s">
        <v>53</v>
      </c>
      <c r="H187" s="14">
        <v>4.0</v>
      </c>
      <c r="I187" s="15">
        <v>6.83</v>
      </c>
      <c r="J187" s="15">
        <v>10.83</v>
      </c>
      <c r="L187" s="2">
        <f t="shared" si="2"/>
        <v>0</v>
      </c>
    </row>
    <row r="188">
      <c r="A188" s="14">
        <v>187.0</v>
      </c>
      <c r="B188" s="14">
        <v>2017.0</v>
      </c>
      <c r="C188" s="14">
        <v>2.0</v>
      </c>
      <c r="D188" s="14">
        <v>3.0</v>
      </c>
      <c r="E188" s="14">
        <v>5.0</v>
      </c>
      <c r="F188" s="15" t="s">
        <v>16</v>
      </c>
      <c r="G188" s="20" t="s">
        <v>52</v>
      </c>
      <c r="H188" s="15">
        <v>7.67</v>
      </c>
      <c r="I188" s="15">
        <v>7.9</v>
      </c>
      <c r="J188" s="15">
        <v>15.57</v>
      </c>
      <c r="L188" s="2">
        <f t="shared" si="2"/>
        <v>0</v>
      </c>
    </row>
    <row r="189">
      <c r="A189" s="14">
        <v>188.0</v>
      </c>
      <c r="B189" s="14">
        <v>2017.0</v>
      </c>
      <c r="C189" s="14">
        <v>2.0</v>
      </c>
      <c r="D189" s="14">
        <v>3.0</v>
      </c>
      <c r="E189" s="14">
        <v>5.0</v>
      </c>
      <c r="F189" s="15" t="s">
        <v>16</v>
      </c>
      <c r="G189" s="15" t="s">
        <v>47</v>
      </c>
      <c r="H189" s="14">
        <v>4.0</v>
      </c>
      <c r="I189" s="15">
        <v>7.43</v>
      </c>
      <c r="J189" s="15">
        <v>11.43</v>
      </c>
      <c r="L189" s="2">
        <f t="shared" si="2"/>
        <v>0</v>
      </c>
    </row>
    <row r="190">
      <c r="A190" s="14">
        <v>189.0</v>
      </c>
      <c r="B190" s="14">
        <v>2017.0</v>
      </c>
      <c r="C190" s="14">
        <v>2.0</v>
      </c>
      <c r="D190" s="14">
        <v>3.0</v>
      </c>
      <c r="E190" s="14">
        <v>6.0</v>
      </c>
      <c r="F190" s="15" t="s">
        <v>16</v>
      </c>
      <c r="G190" s="20" t="s">
        <v>26</v>
      </c>
      <c r="H190" s="15">
        <v>9.57</v>
      </c>
      <c r="I190" s="15">
        <v>9.7</v>
      </c>
      <c r="J190" s="15">
        <v>19.27</v>
      </c>
      <c r="L190" s="2">
        <f t="shared" si="2"/>
        <v>0</v>
      </c>
    </row>
    <row r="191">
      <c r="A191" s="14">
        <v>190.0</v>
      </c>
      <c r="B191" s="14">
        <v>2017.0</v>
      </c>
      <c r="C191" s="14">
        <v>2.0</v>
      </c>
      <c r="D191" s="14">
        <v>3.0</v>
      </c>
      <c r="E191" s="14">
        <v>6.0</v>
      </c>
      <c r="F191" s="15" t="s">
        <v>16</v>
      </c>
      <c r="G191" s="15" t="s">
        <v>75</v>
      </c>
      <c r="H191" s="15">
        <v>6.77</v>
      </c>
      <c r="I191" s="15">
        <v>8.17</v>
      </c>
      <c r="J191" s="15">
        <v>14.94</v>
      </c>
      <c r="L191" s="2">
        <f t="shared" si="2"/>
        <v>0</v>
      </c>
    </row>
    <row r="192">
      <c r="A192" s="14">
        <v>191.0</v>
      </c>
      <c r="B192" s="14">
        <v>2017.0</v>
      </c>
      <c r="C192" s="14">
        <v>2.0</v>
      </c>
      <c r="D192" s="14">
        <v>3.0</v>
      </c>
      <c r="E192" s="14">
        <v>7.0</v>
      </c>
      <c r="F192" s="15" t="s">
        <v>16</v>
      </c>
      <c r="G192" s="20" t="s">
        <v>28</v>
      </c>
      <c r="H192" s="15">
        <v>6.83</v>
      </c>
      <c r="I192" s="14">
        <v>6.0</v>
      </c>
      <c r="J192" s="15">
        <v>12.83</v>
      </c>
      <c r="L192" s="2">
        <f t="shared" si="2"/>
        <v>0</v>
      </c>
    </row>
    <row r="193">
      <c r="A193" s="14">
        <v>192.0</v>
      </c>
      <c r="B193" s="14">
        <v>2017.0</v>
      </c>
      <c r="C193" s="14">
        <v>2.0</v>
      </c>
      <c r="D193" s="14">
        <v>3.0</v>
      </c>
      <c r="E193" s="14">
        <v>7.0</v>
      </c>
      <c r="F193" s="15" t="s">
        <v>16</v>
      </c>
      <c r="G193" s="15" t="s">
        <v>140</v>
      </c>
      <c r="H193" s="15">
        <v>5.17</v>
      </c>
      <c r="I193" s="15">
        <v>4.5</v>
      </c>
      <c r="J193" s="15">
        <v>9.67</v>
      </c>
      <c r="L193" s="2">
        <f t="shared" si="2"/>
        <v>0</v>
      </c>
    </row>
    <row r="194">
      <c r="A194" s="14">
        <v>193.0</v>
      </c>
      <c r="B194" s="14">
        <v>2017.0</v>
      </c>
      <c r="C194" s="14">
        <v>2.0</v>
      </c>
      <c r="D194" s="14">
        <v>3.0</v>
      </c>
      <c r="E194" s="14">
        <v>8.0</v>
      </c>
      <c r="F194" s="15" t="s">
        <v>16</v>
      </c>
      <c r="G194" s="20" t="s">
        <v>38</v>
      </c>
      <c r="H194" s="15">
        <v>8.17</v>
      </c>
      <c r="I194" s="15">
        <v>7.17</v>
      </c>
      <c r="J194" s="15">
        <v>15.34</v>
      </c>
      <c r="L194" s="2">
        <f t="shared" si="2"/>
        <v>0</v>
      </c>
    </row>
    <row r="195">
      <c r="A195" s="14">
        <v>194.0</v>
      </c>
      <c r="B195" s="14">
        <v>2017.0</v>
      </c>
      <c r="C195" s="14">
        <v>2.0</v>
      </c>
      <c r="D195" s="14">
        <v>3.0</v>
      </c>
      <c r="E195" s="14">
        <v>8.0</v>
      </c>
      <c r="F195" s="15" t="s">
        <v>16</v>
      </c>
      <c r="G195" s="15" t="s">
        <v>40</v>
      </c>
      <c r="H195" s="15">
        <v>6.33</v>
      </c>
      <c r="I195" s="15">
        <v>7.83</v>
      </c>
      <c r="J195" s="15">
        <v>14.16</v>
      </c>
      <c r="L195" s="2">
        <f t="shared" si="2"/>
        <v>0</v>
      </c>
    </row>
    <row r="196">
      <c r="A196" s="14">
        <v>195.0</v>
      </c>
      <c r="B196" s="14">
        <v>2017.0</v>
      </c>
      <c r="C196" s="14">
        <v>2.0</v>
      </c>
      <c r="D196" s="14">
        <v>3.0</v>
      </c>
      <c r="E196" s="14">
        <v>9.0</v>
      </c>
      <c r="F196" s="15" t="s">
        <v>16</v>
      </c>
      <c r="G196" s="20" t="s">
        <v>42</v>
      </c>
      <c r="H196" s="15">
        <v>8.5</v>
      </c>
      <c r="I196" s="15">
        <v>9.17</v>
      </c>
      <c r="J196" s="15">
        <v>17.67</v>
      </c>
      <c r="L196" s="2">
        <f t="shared" si="2"/>
        <v>0</v>
      </c>
    </row>
    <row r="197">
      <c r="A197" s="14">
        <v>196.0</v>
      </c>
      <c r="B197" s="14">
        <v>2017.0</v>
      </c>
      <c r="C197" s="14">
        <v>2.0</v>
      </c>
      <c r="D197" s="14">
        <v>3.0</v>
      </c>
      <c r="E197" s="14">
        <v>9.0</v>
      </c>
      <c r="F197" s="15" t="s">
        <v>16</v>
      </c>
      <c r="G197" s="15" t="s">
        <v>59</v>
      </c>
      <c r="H197" s="15">
        <v>8.43</v>
      </c>
      <c r="I197" s="15">
        <v>7.23</v>
      </c>
      <c r="J197" s="15">
        <v>15.66</v>
      </c>
      <c r="L197" s="2">
        <f t="shared" si="2"/>
        <v>0</v>
      </c>
    </row>
    <row r="198">
      <c r="A198" s="14">
        <v>197.0</v>
      </c>
      <c r="B198" s="14">
        <v>2017.0</v>
      </c>
      <c r="C198" s="14">
        <v>2.0</v>
      </c>
      <c r="D198" s="14">
        <v>3.0</v>
      </c>
      <c r="E198" s="14">
        <v>10.0</v>
      </c>
      <c r="F198" s="15" t="s">
        <v>16</v>
      </c>
      <c r="G198" s="20" t="s">
        <v>50</v>
      </c>
      <c r="H198" s="15">
        <v>9.13</v>
      </c>
      <c r="I198" s="15">
        <v>7.67</v>
      </c>
      <c r="J198" s="15">
        <v>16.8</v>
      </c>
      <c r="L198" s="2">
        <f t="shared" si="2"/>
        <v>0</v>
      </c>
    </row>
    <row r="199">
      <c r="A199" s="14">
        <v>198.0</v>
      </c>
      <c r="B199" s="14">
        <v>2017.0</v>
      </c>
      <c r="C199" s="14">
        <v>2.0</v>
      </c>
      <c r="D199" s="14">
        <v>3.0</v>
      </c>
      <c r="E199" s="14">
        <v>10.0</v>
      </c>
      <c r="F199" s="15" t="s">
        <v>16</v>
      </c>
      <c r="G199" s="15" t="s">
        <v>39</v>
      </c>
      <c r="H199" s="14">
        <v>1.0</v>
      </c>
      <c r="I199" s="15">
        <v>7.53</v>
      </c>
      <c r="J199" s="15">
        <v>8.53</v>
      </c>
      <c r="L199" s="2">
        <f t="shared" si="2"/>
        <v>0</v>
      </c>
    </row>
    <row r="200">
      <c r="A200" s="14">
        <v>199.0</v>
      </c>
      <c r="B200" s="14">
        <v>2017.0</v>
      </c>
      <c r="C200" s="14">
        <v>2.0</v>
      </c>
      <c r="D200" s="14">
        <v>3.0</v>
      </c>
      <c r="E200" s="14">
        <v>11.0</v>
      </c>
      <c r="F200" s="15" t="s">
        <v>16</v>
      </c>
      <c r="G200" s="20" t="s">
        <v>33</v>
      </c>
      <c r="H200" s="15">
        <v>5.83</v>
      </c>
      <c r="I200" s="15">
        <v>6.13</v>
      </c>
      <c r="J200" s="15">
        <v>11.96</v>
      </c>
      <c r="L200" s="2">
        <f t="shared" si="2"/>
        <v>0</v>
      </c>
    </row>
    <row r="201">
      <c r="A201" s="14">
        <v>200.0</v>
      </c>
      <c r="B201" s="14">
        <v>2017.0</v>
      </c>
      <c r="C201" s="14">
        <v>2.0</v>
      </c>
      <c r="D201" s="14">
        <v>3.0</v>
      </c>
      <c r="E201" s="14">
        <v>11.0</v>
      </c>
      <c r="F201" s="15" t="s">
        <v>16</v>
      </c>
      <c r="G201" s="15" t="s">
        <v>61</v>
      </c>
      <c r="H201" s="15">
        <v>4.17</v>
      </c>
      <c r="I201" s="15">
        <v>5.67</v>
      </c>
      <c r="J201" s="15">
        <v>9.84</v>
      </c>
      <c r="L201" s="2">
        <f t="shared" si="2"/>
        <v>0</v>
      </c>
    </row>
    <row r="202">
      <c r="A202" s="14">
        <v>201.0</v>
      </c>
      <c r="B202" s="14">
        <v>2017.0</v>
      </c>
      <c r="C202" s="14">
        <v>2.0</v>
      </c>
      <c r="D202" s="14">
        <v>3.0</v>
      </c>
      <c r="E202" s="14">
        <v>12.0</v>
      </c>
      <c r="F202" s="15" t="s">
        <v>16</v>
      </c>
      <c r="G202" s="20" t="s">
        <v>32</v>
      </c>
      <c r="H202" s="15">
        <v>5.77</v>
      </c>
      <c r="I202" s="15">
        <v>6.77</v>
      </c>
      <c r="J202" s="15">
        <v>12.54</v>
      </c>
      <c r="L202" s="2">
        <f t="shared" si="2"/>
        <v>0</v>
      </c>
    </row>
    <row r="203">
      <c r="A203" s="14">
        <v>202.0</v>
      </c>
      <c r="B203" s="14">
        <v>2017.0</v>
      </c>
      <c r="C203" s="14">
        <v>2.0</v>
      </c>
      <c r="D203" s="14">
        <v>3.0</v>
      </c>
      <c r="E203" s="14">
        <v>12.0</v>
      </c>
      <c r="F203" s="15" t="s">
        <v>16</v>
      </c>
      <c r="G203" s="15" t="s">
        <v>56</v>
      </c>
      <c r="H203" s="15">
        <v>6.43</v>
      </c>
      <c r="I203" s="15">
        <v>4.4</v>
      </c>
      <c r="J203" s="15">
        <v>10.83</v>
      </c>
      <c r="L203" s="2">
        <f t="shared" si="2"/>
        <v>0</v>
      </c>
    </row>
    <row r="204">
      <c r="A204" s="14">
        <v>203.0</v>
      </c>
      <c r="B204" s="14">
        <v>2017.0</v>
      </c>
      <c r="C204" s="14">
        <v>2.0</v>
      </c>
      <c r="D204" s="14">
        <v>4.0</v>
      </c>
      <c r="E204" s="14">
        <v>1.0</v>
      </c>
      <c r="F204" s="15" t="s">
        <v>16</v>
      </c>
      <c r="G204" s="20" t="s">
        <v>57</v>
      </c>
      <c r="H204" s="15">
        <v>8.27</v>
      </c>
      <c r="I204" s="15">
        <v>9.17</v>
      </c>
      <c r="J204" s="15">
        <v>17.44</v>
      </c>
      <c r="L204" s="2">
        <f t="shared" si="2"/>
        <v>0</v>
      </c>
    </row>
    <row r="205">
      <c r="A205" s="14">
        <v>204.0</v>
      </c>
      <c r="B205" s="14">
        <v>2017.0</v>
      </c>
      <c r="C205" s="14">
        <v>2.0</v>
      </c>
      <c r="D205" s="14">
        <v>4.0</v>
      </c>
      <c r="E205" s="14">
        <v>1.0</v>
      </c>
      <c r="F205" s="15" t="s">
        <v>16</v>
      </c>
      <c r="G205" s="15" t="s">
        <v>68</v>
      </c>
      <c r="H205" s="15">
        <v>8.9</v>
      </c>
      <c r="I205" s="15">
        <v>6.9</v>
      </c>
      <c r="J205" s="15">
        <v>15.8</v>
      </c>
      <c r="L205" s="2">
        <f t="shared" si="2"/>
        <v>0</v>
      </c>
    </row>
    <row r="206">
      <c r="A206" s="14">
        <v>205.0</v>
      </c>
      <c r="B206" s="14">
        <v>2017.0</v>
      </c>
      <c r="C206" s="14">
        <v>2.0</v>
      </c>
      <c r="D206" s="14">
        <v>4.0</v>
      </c>
      <c r="E206" s="14">
        <v>1.0</v>
      </c>
      <c r="F206" s="15" t="s">
        <v>16</v>
      </c>
      <c r="G206" s="15" t="s">
        <v>31</v>
      </c>
      <c r="H206" s="15">
        <v>5.93</v>
      </c>
      <c r="I206" s="15">
        <v>5.93</v>
      </c>
      <c r="J206" s="15">
        <v>11.86</v>
      </c>
      <c r="L206" s="2">
        <f t="shared" si="2"/>
        <v>0</v>
      </c>
    </row>
    <row r="207">
      <c r="A207" s="14">
        <v>206.0</v>
      </c>
      <c r="B207" s="14">
        <v>2017.0</v>
      </c>
      <c r="C207" s="14">
        <v>2.0</v>
      </c>
      <c r="D207" s="14">
        <v>4.0</v>
      </c>
      <c r="E207" s="14">
        <v>2.0</v>
      </c>
      <c r="F207" s="15" t="s">
        <v>16</v>
      </c>
      <c r="G207" s="20" t="s">
        <v>26</v>
      </c>
      <c r="H207" s="15">
        <v>9.43</v>
      </c>
      <c r="I207" s="15">
        <v>9.73</v>
      </c>
      <c r="J207" s="15">
        <v>19.16</v>
      </c>
      <c r="L207" s="2">
        <f t="shared" si="2"/>
        <v>0</v>
      </c>
    </row>
    <row r="208">
      <c r="A208" s="14">
        <v>207.0</v>
      </c>
      <c r="B208" s="14">
        <v>2017.0</v>
      </c>
      <c r="C208" s="14">
        <v>2.0</v>
      </c>
      <c r="D208" s="14">
        <v>4.0</v>
      </c>
      <c r="E208" s="14">
        <v>2.0</v>
      </c>
      <c r="F208" s="15" t="s">
        <v>16</v>
      </c>
      <c r="G208" s="15" t="s">
        <v>27</v>
      </c>
      <c r="H208" s="15">
        <v>7.83</v>
      </c>
      <c r="I208" s="15">
        <v>7.4</v>
      </c>
      <c r="J208" s="15">
        <v>15.23</v>
      </c>
      <c r="L208" s="2">
        <f t="shared" si="2"/>
        <v>0</v>
      </c>
    </row>
    <row r="209">
      <c r="A209" s="14">
        <v>208.0</v>
      </c>
      <c r="B209" s="14">
        <v>2017.0</v>
      </c>
      <c r="C209" s="14">
        <v>2.0</v>
      </c>
      <c r="D209" s="14">
        <v>4.0</v>
      </c>
      <c r="E209" s="14">
        <v>2.0</v>
      </c>
      <c r="F209" s="15" t="s">
        <v>16</v>
      </c>
      <c r="G209" s="15" t="s">
        <v>52</v>
      </c>
      <c r="H209" s="15">
        <v>4.5</v>
      </c>
      <c r="I209" s="14">
        <v>7.0</v>
      </c>
      <c r="J209" s="15">
        <v>11.5</v>
      </c>
      <c r="L209" s="2">
        <f t="shared" si="2"/>
        <v>0</v>
      </c>
    </row>
    <row r="210">
      <c r="A210" s="14">
        <v>209.0</v>
      </c>
      <c r="B210" s="14">
        <v>2017.0</v>
      </c>
      <c r="C210" s="14">
        <v>2.0</v>
      </c>
      <c r="D210" s="14">
        <v>4.0</v>
      </c>
      <c r="E210" s="14">
        <v>3.0</v>
      </c>
      <c r="F210" s="15" t="s">
        <v>16</v>
      </c>
      <c r="G210" s="20" t="s">
        <v>42</v>
      </c>
      <c r="H210" s="15">
        <v>8.43</v>
      </c>
      <c r="I210" s="15">
        <v>8.4</v>
      </c>
      <c r="J210" s="15">
        <v>16.83</v>
      </c>
      <c r="L210" s="2">
        <f t="shared" si="2"/>
        <v>0</v>
      </c>
    </row>
    <row r="211">
      <c r="A211" s="14">
        <v>210.0</v>
      </c>
      <c r="B211" s="14">
        <v>2017.0</v>
      </c>
      <c r="C211" s="14">
        <v>2.0</v>
      </c>
      <c r="D211" s="14">
        <v>4.0</v>
      </c>
      <c r="E211" s="14">
        <v>3.0</v>
      </c>
      <c r="F211" s="15" t="s">
        <v>16</v>
      </c>
      <c r="G211" s="15" t="s">
        <v>38</v>
      </c>
      <c r="H211" s="15">
        <v>7.07</v>
      </c>
      <c r="I211" s="15">
        <v>6.33</v>
      </c>
      <c r="J211" s="15">
        <v>13.4</v>
      </c>
      <c r="L211" s="2">
        <f t="shared" si="2"/>
        <v>0</v>
      </c>
    </row>
    <row r="212">
      <c r="A212" s="14">
        <v>211.0</v>
      </c>
      <c r="B212" s="14">
        <v>2017.0</v>
      </c>
      <c r="C212" s="14">
        <v>2.0</v>
      </c>
      <c r="D212" s="14">
        <v>4.0</v>
      </c>
      <c r="E212" s="14">
        <v>3.0</v>
      </c>
      <c r="F212" s="15" t="s">
        <v>16</v>
      </c>
      <c r="G212" s="15" t="s">
        <v>28</v>
      </c>
      <c r="H212" s="15">
        <v>5.83</v>
      </c>
      <c r="I212" s="15">
        <v>4.13</v>
      </c>
      <c r="J212" s="15">
        <v>9.96</v>
      </c>
      <c r="L212" s="2">
        <f t="shared" si="2"/>
        <v>0</v>
      </c>
    </row>
    <row r="213">
      <c r="A213" s="14">
        <v>212.0</v>
      </c>
      <c r="B213" s="14">
        <v>2017.0</v>
      </c>
      <c r="C213" s="14">
        <v>2.0</v>
      </c>
      <c r="D213" s="14">
        <v>4.0</v>
      </c>
      <c r="E213" s="14">
        <v>4.0</v>
      </c>
      <c r="F213" s="15" t="s">
        <v>16</v>
      </c>
      <c r="G213" s="20" t="s">
        <v>32</v>
      </c>
      <c r="H213" s="15">
        <v>6.77</v>
      </c>
      <c r="I213" s="14">
        <v>8.0</v>
      </c>
      <c r="J213" s="15">
        <v>14.77</v>
      </c>
      <c r="L213" s="2">
        <f t="shared" si="2"/>
        <v>0</v>
      </c>
    </row>
    <row r="214">
      <c r="A214" s="14">
        <v>213.0</v>
      </c>
      <c r="B214" s="14">
        <v>2017.0</v>
      </c>
      <c r="C214" s="14">
        <v>2.0</v>
      </c>
      <c r="D214" s="14">
        <v>4.0</v>
      </c>
      <c r="E214" s="14">
        <v>4.0</v>
      </c>
      <c r="F214" s="15" t="s">
        <v>16</v>
      </c>
      <c r="G214" s="15" t="s">
        <v>50</v>
      </c>
      <c r="H214" s="15">
        <v>4.4</v>
      </c>
      <c r="I214" s="15">
        <v>9.6</v>
      </c>
      <c r="J214" s="14">
        <v>14.0</v>
      </c>
      <c r="L214" s="2">
        <f t="shared" si="2"/>
        <v>0</v>
      </c>
    </row>
    <row r="215">
      <c r="A215" s="14">
        <v>214.0</v>
      </c>
      <c r="B215" s="14">
        <v>2017.0</v>
      </c>
      <c r="C215" s="14">
        <v>2.0</v>
      </c>
      <c r="D215" s="14">
        <v>4.0</v>
      </c>
      <c r="E215" s="14">
        <v>4.0</v>
      </c>
      <c r="F215" s="15" t="s">
        <v>16</v>
      </c>
      <c r="G215" s="15" t="s">
        <v>33</v>
      </c>
      <c r="H215" s="14">
        <v>7.0</v>
      </c>
      <c r="I215" s="15">
        <v>6.43</v>
      </c>
      <c r="J215" s="15">
        <v>13.43</v>
      </c>
      <c r="L215" s="2">
        <f t="shared" si="2"/>
        <v>0</v>
      </c>
    </row>
    <row r="216">
      <c r="A216" s="14">
        <v>215.0</v>
      </c>
      <c r="B216" s="14">
        <v>2017.0</v>
      </c>
      <c r="C216" s="14">
        <v>2.0</v>
      </c>
      <c r="D216" s="14">
        <v>5.0</v>
      </c>
      <c r="E216" s="14">
        <v>1.0</v>
      </c>
      <c r="F216" s="15" t="s">
        <v>16</v>
      </c>
      <c r="G216" s="20" t="s">
        <v>68</v>
      </c>
      <c r="H216" s="15">
        <v>8.5</v>
      </c>
      <c r="I216" s="15">
        <v>5.83</v>
      </c>
      <c r="J216" s="15">
        <v>14.33</v>
      </c>
      <c r="L216" s="2">
        <f t="shared" si="2"/>
        <v>0</v>
      </c>
    </row>
    <row r="217">
      <c r="A217" s="14">
        <v>216.0</v>
      </c>
      <c r="B217" s="14">
        <v>2017.0</v>
      </c>
      <c r="C217" s="14">
        <v>2.0</v>
      </c>
      <c r="D217" s="14">
        <v>5.0</v>
      </c>
      <c r="E217" s="14">
        <v>1.0</v>
      </c>
      <c r="F217" s="15" t="s">
        <v>16</v>
      </c>
      <c r="G217" s="15" t="s">
        <v>52</v>
      </c>
      <c r="H217" s="15">
        <v>2.93</v>
      </c>
      <c r="I217" s="15">
        <v>4.77</v>
      </c>
      <c r="J217" s="15">
        <v>7.7</v>
      </c>
      <c r="L217" s="2">
        <f t="shared" si="2"/>
        <v>0</v>
      </c>
    </row>
    <row r="218">
      <c r="A218" s="14">
        <v>217.0</v>
      </c>
      <c r="B218" s="14">
        <v>2017.0</v>
      </c>
      <c r="C218" s="14">
        <v>2.0</v>
      </c>
      <c r="D218" s="14">
        <v>5.0</v>
      </c>
      <c r="E218" s="14">
        <v>2.0</v>
      </c>
      <c r="F218" s="15" t="s">
        <v>16</v>
      </c>
      <c r="G218" s="20" t="s">
        <v>27</v>
      </c>
      <c r="H218" s="15">
        <v>7.17</v>
      </c>
      <c r="I218" s="15">
        <v>8.27</v>
      </c>
      <c r="J218" s="15">
        <v>15.44</v>
      </c>
      <c r="L218" s="2">
        <f t="shared" si="2"/>
        <v>0</v>
      </c>
    </row>
    <row r="219">
      <c r="A219" s="14">
        <v>218.0</v>
      </c>
      <c r="B219" s="14">
        <v>2017.0</v>
      </c>
      <c r="C219" s="14">
        <v>2.0</v>
      </c>
      <c r="D219" s="14">
        <v>5.0</v>
      </c>
      <c r="E219" s="14">
        <v>2.0</v>
      </c>
      <c r="F219" s="15" t="s">
        <v>16</v>
      </c>
      <c r="G219" s="15" t="s">
        <v>31</v>
      </c>
      <c r="H219" s="15">
        <v>6.63</v>
      </c>
      <c r="I219" s="15">
        <v>7.57</v>
      </c>
      <c r="J219" s="15">
        <v>14.2</v>
      </c>
      <c r="L219" s="2">
        <f t="shared" si="2"/>
        <v>0</v>
      </c>
    </row>
    <row r="220">
      <c r="A220" s="14">
        <v>219.0</v>
      </c>
      <c r="B220" s="14">
        <v>2017.0</v>
      </c>
      <c r="C220" s="14">
        <v>2.0</v>
      </c>
      <c r="D220" s="14">
        <v>5.0</v>
      </c>
      <c r="E220" s="14">
        <v>3.0</v>
      </c>
      <c r="F220" s="15" t="s">
        <v>16</v>
      </c>
      <c r="G220" s="20" t="s">
        <v>33</v>
      </c>
      <c r="H220" s="15">
        <v>8.5</v>
      </c>
      <c r="I220" s="15">
        <v>6.93</v>
      </c>
      <c r="J220" s="15">
        <v>15.43</v>
      </c>
      <c r="L220" s="2">
        <f t="shared" si="2"/>
        <v>0</v>
      </c>
    </row>
    <row r="221">
      <c r="A221" s="14">
        <v>220.0</v>
      </c>
      <c r="B221" s="14">
        <v>2017.0</v>
      </c>
      <c r="C221" s="14">
        <v>2.0</v>
      </c>
      <c r="D221" s="14">
        <v>5.0</v>
      </c>
      <c r="E221" s="14">
        <v>3.0</v>
      </c>
      <c r="F221" s="15" t="s">
        <v>16</v>
      </c>
      <c r="G221" s="15" t="s">
        <v>38</v>
      </c>
      <c r="H221" s="15">
        <v>6.33</v>
      </c>
      <c r="I221" s="14">
        <v>8.0</v>
      </c>
      <c r="J221" s="15">
        <v>14.33</v>
      </c>
      <c r="L221" s="2">
        <f t="shared" si="2"/>
        <v>0</v>
      </c>
    </row>
    <row r="222">
      <c r="A222" s="14">
        <v>221.0</v>
      </c>
      <c r="B222" s="14">
        <v>2017.0</v>
      </c>
      <c r="C222" s="14">
        <v>2.0</v>
      </c>
      <c r="D222" s="14">
        <v>5.0</v>
      </c>
      <c r="E222" s="14">
        <v>4.0</v>
      </c>
      <c r="F222" s="15" t="s">
        <v>16</v>
      </c>
      <c r="G222" s="20" t="s">
        <v>28</v>
      </c>
      <c r="H222" s="14">
        <v>9.0</v>
      </c>
      <c r="I222" s="15">
        <v>7.83</v>
      </c>
      <c r="J222" s="15">
        <v>16.83</v>
      </c>
      <c r="L222" s="2">
        <f t="shared" si="2"/>
        <v>0</v>
      </c>
    </row>
    <row r="223">
      <c r="A223" s="14">
        <v>222.0</v>
      </c>
      <c r="B223" s="14">
        <v>2017.0</v>
      </c>
      <c r="C223" s="14">
        <v>2.0</v>
      </c>
      <c r="D223" s="14">
        <v>5.0</v>
      </c>
      <c r="E223" s="14">
        <v>4.0</v>
      </c>
      <c r="F223" s="15" t="s">
        <v>16</v>
      </c>
      <c r="G223" s="15" t="s">
        <v>50</v>
      </c>
      <c r="H223" s="15">
        <v>6.33</v>
      </c>
      <c r="I223" s="15">
        <v>7.33</v>
      </c>
      <c r="J223" s="15">
        <v>13.66</v>
      </c>
      <c r="L223" s="2">
        <f t="shared" si="2"/>
        <v>0</v>
      </c>
    </row>
    <row r="224">
      <c r="A224" s="14">
        <v>223.0</v>
      </c>
      <c r="B224" s="14">
        <v>2017.0</v>
      </c>
      <c r="C224" s="14">
        <v>2.0</v>
      </c>
      <c r="D224" s="14">
        <v>6.0</v>
      </c>
      <c r="E224" s="14">
        <v>1.0</v>
      </c>
      <c r="F224" s="15" t="s">
        <v>16</v>
      </c>
      <c r="G224" s="20" t="s">
        <v>68</v>
      </c>
      <c r="H224" s="15">
        <v>6.5</v>
      </c>
      <c r="I224" s="14">
        <v>4.0</v>
      </c>
      <c r="J224" s="15">
        <v>10.5</v>
      </c>
      <c r="L224" s="2">
        <f t="shared" si="2"/>
        <v>0</v>
      </c>
    </row>
    <row r="225">
      <c r="A225" s="14">
        <v>224.0</v>
      </c>
      <c r="B225" s="14">
        <v>2017.0</v>
      </c>
      <c r="C225" s="14">
        <v>2.0</v>
      </c>
      <c r="D225" s="14">
        <v>6.0</v>
      </c>
      <c r="E225" s="14">
        <v>1.0</v>
      </c>
      <c r="F225" s="15" t="s">
        <v>16</v>
      </c>
      <c r="G225" s="15" t="s">
        <v>57</v>
      </c>
      <c r="H225" s="14">
        <v>5.0</v>
      </c>
      <c r="I225" s="15">
        <v>0.5</v>
      </c>
      <c r="J225" s="15">
        <v>5.5</v>
      </c>
      <c r="L225" s="2">
        <f t="shared" si="2"/>
        <v>0</v>
      </c>
    </row>
    <row r="226">
      <c r="A226" s="14">
        <v>225.0</v>
      </c>
      <c r="B226" s="14">
        <v>2017.0</v>
      </c>
      <c r="C226" s="14">
        <v>2.0</v>
      </c>
      <c r="D226" s="14">
        <v>6.0</v>
      </c>
      <c r="E226" s="14">
        <v>2.0</v>
      </c>
      <c r="F226" s="15" t="s">
        <v>16</v>
      </c>
      <c r="G226" s="20" t="s">
        <v>26</v>
      </c>
      <c r="H226" s="15">
        <v>9.27</v>
      </c>
      <c r="I226" s="15">
        <v>8.77</v>
      </c>
      <c r="J226" s="15">
        <v>18.04</v>
      </c>
      <c r="L226" s="2">
        <f t="shared" si="2"/>
        <v>0</v>
      </c>
    </row>
    <row r="227">
      <c r="A227" s="14">
        <v>226.0</v>
      </c>
      <c r="B227" s="14">
        <v>2017.0</v>
      </c>
      <c r="C227" s="14">
        <v>2.0</v>
      </c>
      <c r="D227" s="14">
        <v>6.0</v>
      </c>
      <c r="E227" s="14">
        <v>2.0</v>
      </c>
      <c r="F227" s="15" t="s">
        <v>16</v>
      </c>
      <c r="G227" s="15" t="s">
        <v>27</v>
      </c>
      <c r="H227" s="14">
        <v>7.0</v>
      </c>
      <c r="I227" s="15">
        <v>8.77</v>
      </c>
      <c r="J227" s="15">
        <v>15.77</v>
      </c>
      <c r="L227" s="2">
        <f t="shared" si="2"/>
        <v>0</v>
      </c>
    </row>
    <row r="228">
      <c r="A228" s="14">
        <v>227.0</v>
      </c>
      <c r="B228" s="14">
        <v>2017.0</v>
      </c>
      <c r="C228" s="14">
        <v>2.0</v>
      </c>
      <c r="D228" s="14">
        <v>6.0</v>
      </c>
      <c r="E228" s="14">
        <v>3.0</v>
      </c>
      <c r="F228" s="15" t="s">
        <v>16</v>
      </c>
      <c r="G228" s="20" t="s">
        <v>33</v>
      </c>
      <c r="H228" s="14">
        <v>6.0</v>
      </c>
      <c r="I228" s="15">
        <v>6.83</v>
      </c>
      <c r="J228" s="15">
        <v>12.83</v>
      </c>
      <c r="L228" s="2">
        <f t="shared" si="2"/>
        <v>0</v>
      </c>
    </row>
    <row r="229">
      <c r="A229" s="14">
        <v>228.0</v>
      </c>
      <c r="B229" s="14">
        <v>2017.0</v>
      </c>
      <c r="C229" s="14">
        <v>2.0</v>
      </c>
      <c r="D229" s="14">
        <v>6.0</v>
      </c>
      <c r="E229" s="14">
        <v>3.0</v>
      </c>
      <c r="F229" s="15" t="s">
        <v>16</v>
      </c>
      <c r="G229" s="15" t="s">
        <v>42</v>
      </c>
      <c r="H229" s="14">
        <v>4.0</v>
      </c>
      <c r="I229" s="15">
        <v>6.33</v>
      </c>
      <c r="J229" s="15">
        <v>10.33</v>
      </c>
      <c r="L229" s="2">
        <f t="shared" si="2"/>
        <v>0</v>
      </c>
    </row>
    <row r="230">
      <c r="A230" s="14">
        <v>229.0</v>
      </c>
      <c r="B230" s="14">
        <v>2017.0</v>
      </c>
      <c r="C230" s="14">
        <v>2.0</v>
      </c>
      <c r="D230" s="14">
        <v>6.0</v>
      </c>
      <c r="E230" s="14">
        <v>4.0</v>
      </c>
      <c r="F230" s="15" t="s">
        <v>16</v>
      </c>
      <c r="G230" s="20" t="s">
        <v>32</v>
      </c>
      <c r="H230" s="15">
        <v>9.17</v>
      </c>
      <c r="I230" s="15">
        <v>9.6</v>
      </c>
      <c r="J230" s="15">
        <v>18.77</v>
      </c>
      <c r="L230" s="2">
        <f t="shared" si="2"/>
        <v>0</v>
      </c>
    </row>
    <row r="231">
      <c r="A231" s="14">
        <v>230.0</v>
      </c>
      <c r="B231" s="14">
        <v>2017.0</v>
      </c>
      <c r="C231" s="14">
        <v>2.0</v>
      </c>
      <c r="D231" s="14">
        <v>6.0</v>
      </c>
      <c r="E231" s="14">
        <v>4.0</v>
      </c>
      <c r="F231" s="15" t="s">
        <v>16</v>
      </c>
      <c r="G231" s="15" t="s">
        <v>28</v>
      </c>
      <c r="H231" s="15">
        <v>8.33</v>
      </c>
      <c r="I231" s="15">
        <v>8.53</v>
      </c>
      <c r="J231" s="15">
        <v>16.86</v>
      </c>
      <c r="L231" s="2">
        <f t="shared" si="2"/>
        <v>0</v>
      </c>
    </row>
    <row r="232">
      <c r="A232" s="14">
        <v>231.0</v>
      </c>
      <c r="B232" s="14">
        <v>2017.0</v>
      </c>
      <c r="C232" s="14">
        <v>2.0</v>
      </c>
      <c r="D232" s="14">
        <v>7.0</v>
      </c>
      <c r="E232" s="14">
        <v>1.0</v>
      </c>
      <c r="F232" s="15" t="s">
        <v>16</v>
      </c>
      <c r="G232" s="20" t="s">
        <v>26</v>
      </c>
      <c r="H232" s="15">
        <v>9.37</v>
      </c>
      <c r="I232" s="15">
        <v>9.9</v>
      </c>
      <c r="J232" s="15">
        <v>19.27</v>
      </c>
      <c r="L232" s="2">
        <f t="shared" si="2"/>
        <v>0</v>
      </c>
    </row>
    <row r="233">
      <c r="A233" s="14">
        <v>232.0</v>
      </c>
      <c r="B233" s="14">
        <v>2017.0</v>
      </c>
      <c r="C233" s="14">
        <v>2.0</v>
      </c>
      <c r="D233" s="14">
        <v>7.0</v>
      </c>
      <c r="E233" s="14">
        <v>1.0</v>
      </c>
      <c r="F233" s="15" t="s">
        <v>16</v>
      </c>
      <c r="G233" s="15" t="s">
        <v>68</v>
      </c>
      <c r="H233" s="15">
        <v>4.67</v>
      </c>
      <c r="I233" s="15">
        <v>5.9</v>
      </c>
      <c r="J233" s="15">
        <v>10.57</v>
      </c>
      <c r="L233" s="2">
        <f t="shared" si="2"/>
        <v>0</v>
      </c>
    </row>
    <row r="234">
      <c r="A234" s="14">
        <v>233.0</v>
      </c>
      <c r="B234" s="14">
        <v>2017.0</v>
      </c>
      <c r="C234" s="14">
        <v>2.0</v>
      </c>
      <c r="D234" s="14">
        <v>7.0</v>
      </c>
      <c r="E234" s="14">
        <v>2.0</v>
      </c>
      <c r="F234" s="15" t="s">
        <v>16</v>
      </c>
      <c r="G234" s="20" t="s">
        <v>32</v>
      </c>
      <c r="H234" s="15">
        <v>7.83</v>
      </c>
      <c r="I234" s="15">
        <v>7.8</v>
      </c>
      <c r="J234" s="15">
        <v>15.63</v>
      </c>
      <c r="L234" s="2">
        <f t="shared" si="2"/>
        <v>0</v>
      </c>
    </row>
    <row r="235">
      <c r="A235" s="14">
        <v>234.0</v>
      </c>
      <c r="B235" s="14">
        <v>2017.0</v>
      </c>
      <c r="C235" s="14">
        <v>2.0</v>
      </c>
      <c r="D235" s="14">
        <v>7.0</v>
      </c>
      <c r="E235" s="14">
        <v>2.0</v>
      </c>
      <c r="F235" s="15" t="s">
        <v>16</v>
      </c>
      <c r="G235" s="15" t="s">
        <v>33</v>
      </c>
      <c r="H235" s="15">
        <v>6.33</v>
      </c>
      <c r="I235" s="15">
        <v>8.67</v>
      </c>
      <c r="J235" s="14">
        <v>15.0</v>
      </c>
      <c r="L235" s="2">
        <f t="shared" si="2"/>
        <v>0</v>
      </c>
    </row>
    <row r="236">
      <c r="A236" s="14">
        <v>235.0</v>
      </c>
      <c r="B236" s="14">
        <v>2017.0</v>
      </c>
      <c r="C236" s="14">
        <v>2.0</v>
      </c>
      <c r="D236" s="14">
        <v>8.0</v>
      </c>
      <c r="E236" s="14">
        <v>1.0</v>
      </c>
      <c r="F236" s="15" t="s">
        <v>16</v>
      </c>
      <c r="G236" s="20" t="s">
        <v>26</v>
      </c>
      <c r="H236" s="15">
        <v>9.63</v>
      </c>
      <c r="I236" s="15">
        <v>9.4</v>
      </c>
      <c r="J236" s="15">
        <v>19.03</v>
      </c>
      <c r="L236" s="2">
        <f t="shared" si="2"/>
        <v>0</v>
      </c>
    </row>
    <row r="237">
      <c r="A237" s="14">
        <v>236.0</v>
      </c>
      <c r="B237" s="14">
        <v>2017.0</v>
      </c>
      <c r="C237" s="14">
        <v>2.0</v>
      </c>
      <c r="D237" s="14">
        <v>8.0</v>
      </c>
      <c r="E237" s="14">
        <v>1.0</v>
      </c>
      <c r="F237" s="15" t="s">
        <v>16</v>
      </c>
      <c r="G237" s="15" t="s">
        <v>32</v>
      </c>
      <c r="H237" s="15">
        <v>6.57</v>
      </c>
      <c r="I237" s="15">
        <v>7.03</v>
      </c>
      <c r="J237" s="15">
        <v>13.6</v>
      </c>
    </row>
    <row r="238">
      <c r="A238" s="14">
        <v>237.0</v>
      </c>
      <c r="B238" s="14">
        <v>2017.0</v>
      </c>
      <c r="C238" s="14">
        <v>3.0</v>
      </c>
      <c r="D238" s="14">
        <v>1.0</v>
      </c>
      <c r="E238" s="14">
        <v>1.0</v>
      </c>
      <c r="F238" s="15" t="s">
        <v>16</v>
      </c>
      <c r="G238" s="21" t="s">
        <v>34</v>
      </c>
      <c r="H238" s="15">
        <v>6.9</v>
      </c>
      <c r="I238" s="15">
        <v>5.83</v>
      </c>
      <c r="J238" s="15">
        <v>12.73</v>
      </c>
      <c r="L238" s="6">
        <f t="shared" ref="L238:L355" si="3">IF(G238="Glyndyn Ringrose",J238,0)</f>
        <v>0</v>
      </c>
    </row>
    <row r="239">
      <c r="A239" s="14">
        <v>238.0</v>
      </c>
      <c r="B239" s="14">
        <v>2017.0</v>
      </c>
      <c r="C239" s="14">
        <v>3.0</v>
      </c>
      <c r="D239" s="14">
        <v>1.0</v>
      </c>
      <c r="E239" s="14">
        <v>1.0</v>
      </c>
      <c r="F239" s="15" t="s">
        <v>16</v>
      </c>
      <c r="G239" s="15" t="s">
        <v>41</v>
      </c>
      <c r="H239" s="14">
        <v>6.0</v>
      </c>
      <c r="I239" s="15">
        <v>6.4</v>
      </c>
      <c r="J239" s="15">
        <v>12.4</v>
      </c>
      <c r="L239" s="6">
        <f t="shared" si="3"/>
        <v>0</v>
      </c>
    </row>
    <row r="240">
      <c r="A240" s="14">
        <v>239.0</v>
      </c>
      <c r="B240" s="14">
        <v>2017.0</v>
      </c>
      <c r="C240" s="14">
        <v>3.0</v>
      </c>
      <c r="D240" s="14">
        <v>1.0</v>
      </c>
      <c r="E240" s="14">
        <v>1.0</v>
      </c>
      <c r="F240" s="15" t="s">
        <v>16</v>
      </c>
      <c r="G240" s="15" t="s">
        <v>35</v>
      </c>
      <c r="H240" s="14">
        <v>4.0</v>
      </c>
      <c r="I240" s="15">
        <v>7.7</v>
      </c>
      <c r="J240" s="15">
        <v>11.7</v>
      </c>
      <c r="L240" s="6">
        <f t="shared" si="3"/>
        <v>0</v>
      </c>
    </row>
    <row r="241">
      <c r="A241" s="14">
        <v>240.0</v>
      </c>
      <c r="B241" s="14">
        <v>2017.0</v>
      </c>
      <c r="C241" s="14">
        <v>3.0</v>
      </c>
      <c r="D241" s="14">
        <v>1.0</v>
      </c>
      <c r="E241" s="14">
        <v>2.0</v>
      </c>
      <c r="F241" s="15" t="s">
        <v>16</v>
      </c>
      <c r="G241" s="21" t="s">
        <v>57</v>
      </c>
      <c r="H241" s="15">
        <v>7.5</v>
      </c>
      <c r="I241" s="15">
        <v>7.17</v>
      </c>
      <c r="J241" s="15">
        <v>14.67</v>
      </c>
      <c r="L241" s="6">
        <f t="shared" si="3"/>
        <v>0</v>
      </c>
    </row>
    <row r="242">
      <c r="A242" s="14">
        <v>241.0</v>
      </c>
      <c r="B242" s="14">
        <v>2017.0</v>
      </c>
      <c r="C242" s="14">
        <v>3.0</v>
      </c>
      <c r="D242" s="14">
        <v>1.0</v>
      </c>
      <c r="E242" s="14">
        <v>2.0</v>
      </c>
      <c r="F242" s="15" t="s">
        <v>16</v>
      </c>
      <c r="G242" s="15" t="s">
        <v>55</v>
      </c>
      <c r="H242" s="15">
        <v>4.83</v>
      </c>
      <c r="I242" s="15">
        <v>8.5</v>
      </c>
      <c r="J242" s="15">
        <v>13.33</v>
      </c>
      <c r="L242" s="6">
        <f t="shared" si="3"/>
        <v>0</v>
      </c>
    </row>
    <row r="243">
      <c r="A243" s="14">
        <v>242.0</v>
      </c>
      <c r="B243" s="14">
        <v>2017.0</v>
      </c>
      <c r="C243" s="14">
        <v>3.0</v>
      </c>
      <c r="D243" s="14">
        <v>1.0</v>
      </c>
      <c r="E243" s="14">
        <v>2.0</v>
      </c>
      <c r="F243" s="15" t="s">
        <v>16</v>
      </c>
      <c r="G243" s="15" t="s">
        <v>69</v>
      </c>
      <c r="H243" s="15">
        <v>2.17</v>
      </c>
      <c r="I243" s="15">
        <v>7.6</v>
      </c>
      <c r="J243" s="15">
        <v>9.77</v>
      </c>
      <c r="L243" s="6">
        <f t="shared" si="3"/>
        <v>0</v>
      </c>
    </row>
    <row r="244">
      <c r="A244" s="14">
        <v>243.0</v>
      </c>
      <c r="B244" s="14">
        <v>2017.0</v>
      </c>
      <c r="C244" s="14">
        <v>3.0</v>
      </c>
      <c r="D244" s="14">
        <v>1.0</v>
      </c>
      <c r="E244" s="14">
        <v>3.0</v>
      </c>
      <c r="F244" s="15" t="s">
        <v>16</v>
      </c>
      <c r="G244" s="21" t="s">
        <v>30</v>
      </c>
      <c r="H244" s="15">
        <v>7.07</v>
      </c>
      <c r="I244" s="15">
        <v>7.97</v>
      </c>
      <c r="J244" s="15">
        <v>15.04</v>
      </c>
      <c r="L244" s="6">
        <f t="shared" si="3"/>
        <v>0</v>
      </c>
    </row>
    <row r="245">
      <c r="A245" s="14">
        <v>244.0</v>
      </c>
      <c r="B245" s="14">
        <v>2017.0</v>
      </c>
      <c r="C245" s="14">
        <v>3.0</v>
      </c>
      <c r="D245" s="14">
        <v>1.0</v>
      </c>
      <c r="E245" s="14">
        <v>3.0</v>
      </c>
      <c r="F245" s="15" t="s">
        <v>16</v>
      </c>
      <c r="G245" s="15" t="s">
        <v>36</v>
      </c>
      <c r="H245" s="15">
        <v>7.93</v>
      </c>
      <c r="I245" s="15">
        <v>4.1</v>
      </c>
      <c r="J245" s="15">
        <v>12.03</v>
      </c>
      <c r="L245" s="6">
        <f t="shared" si="3"/>
        <v>0</v>
      </c>
    </row>
    <row r="246">
      <c r="A246" s="14">
        <v>245.0</v>
      </c>
      <c r="B246" s="14">
        <v>2017.0</v>
      </c>
      <c r="C246" s="14">
        <v>3.0</v>
      </c>
      <c r="D246" s="14">
        <v>1.0</v>
      </c>
      <c r="E246" s="14">
        <v>3.0</v>
      </c>
      <c r="F246" s="15" t="s">
        <v>16</v>
      </c>
      <c r="G246" s="15" t="s">
        <v>139</v>
      </c>
      <c r="H246" s="15">
        <v>3.67</v>
      </c>
      <c r="I246" s="15">
        <v>2.5</v>
      </c>
      <c r="J246" s="15">
        <v>6.17</v>
      </c>
      <c r="L246" s="6">
        <f t="shared" si="3"/>
        <v>0</v>
      </c>
    </row>
    <row r="247">
      <c r="A247" s="14">
        <v>246.0</v>
      </c>
      <c r="B247" s="14">
        <v>2017.0</v>
      </c>
      <c r="C247" s="14">
        <v>3.0</v>
      </c>
      <c r="D247" s="14">
        <v>1.0</v>
      </c>
      <c r="E247" s="14">
        <v>4.0</v>
      </c>
      <c r="F247" s="15" t="s">
        <v>16</v>
      </c>
      <c r="G247" s="21" t="s">
        <v>56</v>
      </c>
      <c r="H247" s="15">
        <v>8.83</v>
      </c>
      <c r="I247" s="15">
        <v>7.83</v>
      </c>
      <c r="J247" s="15">
        <v>16.66</v>
      </c>
      <c r="L247" s="6">
        <f t="shared" si="3"/>
        <v>0</v>
      </c>
    </row>
    <row r="248">
      <c r="A248" s="14">
        <v>247.0</v>
      </c>
      <c r="B248" s="14">
        <v>2017.0</v>
      </c>
      <c r="C248" s="14">
        <v>3.0</v>
      </c>
      <c r="D248" s="14">
        <v>1.0</v>
      </c>
      <c r="E248" s="14">
        <v>4.0</v>
      </c>
      <c r="F248" s="15" t="s">
        <v>16</v>
      </c>
      <c r="G248" s="15" t="s">
        <v>53</v>
      </c>
      <c r="H248" s="15">
        <v>6.7</v>
      </c>
      <c r="I248" s="15">
        <v>7.73</v>
      </c>
      <c r="J248" s="15">
        <v>14.43</v>
      </c>
      <c r="L248" s="6">
        <f t="shared" si="3"/>
        <v>0</v>
      </c>
    </row>
    <row r="249">
      <c r="A249" s="14">
        <v>248.0</v>
      </c>
      <c r="B249" s="14">
        <v>2017.0</v>
      </c>
      <c r="C249" s="14">
        <v>3.0</v>
      </c>
      <c r="D249" s="14">
        <v>1.0</v>
      </c>
      <c r="E249" s="14">
        <v>4.0</v>
      </c>
      <c r="F249" s="15" t="s">
        <v>16</v>
      </c>
      <c r="G249" s="15" t="s">
        <v>28</v>
      </c>
      <c r="H249" s="15">
        <v>7.33</v>
      </c>
      <c r="I249" s="15">
        <v>6.53</v>
      </c>
      <c r="J249" s="15">
        <v>13.86</v>
      </c>
      <c r="L249" s="6">
        <f t="shared" si="3"/>
        <v>0</v>
      </c>
    </row>
    <row r="250">
      <c r="A250" s="14">
        <v>249.0</v>
      </c>
      <c r="B250" s="14">
        <v>2017.0</v>
      </c>
      <c r="C250" s="14">
        <v>3.0</v>
      </c>
      <c r="D250" s="14">
        <v>1.0</v>
      </c>
      <c r="E250" s="14">
        <v>5.0</v>
      </c>
      <c r="F250" s="15" t="s">
        <v>16</v>
      </c>
      <c r="G250" s="21" t="s">
        <v>32</v>
      </c>
      <c r="H250" s="14">
        <v>9.0</v>
      </c>
      <c r="I250" s="15">
        <v>8.17</v>
      </c>
      <c r="J250" s="15">
        <v>17.17</v>
      </c>
      <c r="L250" s="6">
        <f t="shared" si="3"/>
        <v>0</v>
      </c>
    </row>
    <row r="251">
      <c r="A251" s="14">
        <v>250.0</v>
      </c>
      <c r="B251" s="14">
        <v>2017.0</v>
      </c>
      <c r="C251" s="14">
        <v>3.0</v>
      </c>
      <c r="D251" s="14">
        <v>1.0</v>
      </c>
      <c r="E251" s="14">
        <v>5.0</v>
      </c>
      <c r="F251" s="15" t="s">
        <v>16</v>
      </c>
      <c r="G251" s="15" t="s">
        <v>68</v>
      </c>
      <c r="H251" s="15">
        <v>6.23</v>
      </c>
      <c r="I251" s="15">
        <v>5.27</v>
      </c>
      <c r="J251" s="15">
        <v>11.5</v>
      </c>
      <c r="L251" s="6">
        <f t="shared" si="3"/>
        <v>0</v>
      </c>
    </row>
    <row r="252">
      <c r="A252" s="14">
        <v>251.0</v>
      </c>
      <c r="B252" s="14">
        <v>2017.0</v>
      </c>
      <c r="C252" s="14">
        <v>3.0</v>
      </c>
      <c r="D252" s="14">
        <v>1.0</v>
      </c>
      <c r="E252" s="14">
        <v>5.0</v>
      </c>
      <c r="F252" s="15" t="s">
        <v>16</v>
      </c>
      <c r="G252" s="19" t="s">
        <v>141</v>
      </c>
      <c r="H252" s="15">
        <v>3.33</v>
      </c>
      <c r="I252" s="15">
        <v>2.87</v>
      </c>
      <c r="J252" s="15">
        <v>6.2</v>
      </c>
      <c r="L252" s="6">
        <f t="shared" si="3"/>
        <v>0</v>
      </c>
    </row>
    <row r="253">
      <c r="A253" s="14">
        <v>252.0</v>
      </c>
      <c r="B253" s="14">
        <v>2017.0</v>
      </c>
      <c r="C253" s="14">
        <v>3.0</v>
      </c>
      <c r="D253" s="14">
        <v>1.0</v>
      </c>
      <c r="E253" s="14">
        <v>6.0</v>
      </c>
      <c r="F253" s="15" t="s">
        <v>16</v>
      </c>
      <c r="G253" s="21" t="s">
        <v>26</v>
      </c>
      <c r="H253" s="15">
        <v>8.17</v>
      </c>
      <c r="I253" s="15">
        <v>9.03</v>
      </c>
      <c r="J253" s="15">
        <v>17.2</v>
      </c>
      <c r="L253" s="6">
        <f t="shared" si="3"/>
        <v>0</v>
      </c>
    </row>
    <row r="254">
      <c r="A254" s="14">
        <v>253.0</v>
      </c>
      <c r="B254" s="14">
        <v>2017.0</v>
      </c>
      <c r="C254" s="14">
        <v>3.0</v>
      </c>
      <c r="D254" s="14">
        <v>1.0</v>
      </c>
      <c r="E254" s="14">
        <v>6.0</v>
      </c>
      <c r="F254" s="15" t="s">
        <v>16</v>
      </c>
      <c r="G254" s="15" t="s">
        <v>50</v>
      </c>
      <c r="H254" s="15">
        <v>6.8</v>
      </c>
      <c r="I254" s="15">
        <v>7.07</v>
      </c>
      <c r="J254" s="15">
        <v>13.87</v>
      </c>
      <c r="L254" s="6">
        <f t="shared" si="3"/>
        <v>0</v>
      </c>
    </row>
    <row r="255">
      <c r="A255" s="14">
        <v>254.0</v>
      </c>
      <c r="B255" s="14">
        <v>2017.0</v>
      </c>
      <c r="C255" s="14">
        <v>3.0</v>
      </c>
      <c r="D255" s="14">
        <v>1.0</v>
      </c>
      <c r="E255" s="14">
        <v>6.0</v>
      </c>
      <c r="F255" s="15" t="s">
        <v>16</v>
      </c>
      <c r="G255" s="19" t="s">
        <v>142</v>
      </c>
      <c r="H255" s="15">
        <v>4.67</v>
      </c>
      <c r="I255" s="15">
        <v>6.57</v>
      </c>
      <c r="J255" s="15">
        <v>11.24</v>
      </c>
      <c r="L255" s="6">
        <f t="shared" si="3"/>
        <v>11.24</v>
      </c>
    </row>
    <row r="256">
      <c r="A256" s="14">
        <v>255.0</v>
      </c>
      <c r="B256" s="14">
        <v>2017.0</v>
      </c>
      <c r="C256" s="14">
        <v>3.0</v>
      </c>
      <c r="D256" s="14">
        <v>1.0</v>
      </c>
      <c r="E256" s="14">
        <v>7.0</v>
      </c>
      <c r="F256" s="15" t="s">
        <v>16</v>
      </c>
      <c r="G256" s="21" t="s">
        <v>42</v>
      </c>
      <c r="H256" s="15">
        <v>8.17</v>
      </c>
      <c r="I256" s="15">
        <v>8.03</v>
      </c>
      <c r="J256" s="15">
        <v>16.2</v>
      </c>
      <c r="L256" s="6">
        <f t="shared" si="3"/>
        <v>0</v>
      </c>
    </row>
    <row r="257">
      <c r="A257" s="14">
        <v>256.0</v>
      </c>
      <c r="B257" s="14">
        <v>2017.0</v>
      </c>
      <c r="C257" s="14">
        <v>3.0</v>
      </c>
      <c r="D257" s="14">
        <v>1.0</v>
      </c>
      <c r="E257" s="14">
        <v>7.0</v>
      </c>
      <c r="F257" s="15" t="s">
        <v>16</v>
      </c>
      <c r="G257" s="15" t="s">
        <v>65</v>
      </c>
      <c r="H257" s="15">
        <v>7.27</v>
      </c>
      <c r="I257" s="15">
        <v>6.9</v>
      </c>
      <c r="J257" s="15">
        <v>14.17</v>
      </c>
      <c r="L257" s="6">
        <f t="shared" si="3"/>
        <v>0</v>
      </c>
    </row>
    <row r="258">
      <c r="A258" s="14">
        <v>257.0</v>
      </c>
      <c r="B258" s="14">
        <v>2017.0</v>
      </c>
      <c r="C258" s="14">
        <v>3.0</v>
      </c>
      <c r="D258" s="14">
        <v>1.0</v>
      </c>
      <c r="E258" s="14">
        <v>7.0</v>
      </c>
      <c r="F258" s="15" t="s">
        <v>16</v>
      </c>
      <c r="G258" s="15" t="s">
        <v>40</v>
      </c>
      <c r="H258" s="15">
        <v>5.07</v>
      </c>
      <c r="I258" s="15">
        <v>5.53</v>
      </c>
      <c r="J258" s="15">
        <v>10.6</v>
      </c>
      <c r="L258" s="6">
        <f t="shared" si="3"/>
        <v>0</v>
      </c>
    </row>
    <row r="259">
      <c r="A259" s="14">
        <v>258.0</v>
      </c>
      <c r="B259" s="14">
        <v>2017.0</v>
      </c>
      <c r="C259" s="14">
        <v>3.0</v>
      </c>
      <c r="D259" s="14">
        <v>1.0</v>
      </c>
      <c r="E259" s="14">
        <v>8.0</v>
      </c>
      <c r="F259" s="15" t="s">
        <v>16</v>
      </c>
      <c r="G259" s="21" t="s">
        <v>37</v>
      </c>
      <c r="H259" s="15">
        <v>8.5</v>
      </c>
      <c r="I259" s="15">
        <v>6.1</v>
      </c>
      <c r="J259" s="15">
        <v>14.6</v>
      </c>
      <c r="L259" s="6">
        <f t="shared" si="3"/>
        <v>0</v>
      </c>
    </row>
    <row r="260">
      <c r="A260" s="14">
        <v>259.0</v>
      </c>
      <c r="B260" s="14">
        <v>2017.0</v>
      </c>
      <c r="C260" s="14">
        <v>3.0</v>
      </c>
      <c r="D260" s="14">
        <v>1.0</v>
      </c>
      <c r="E260" s="14">
        <v>8.0</v>
      </c>
      <c r="F260" s="15" t="s">
        <v>16</v>
      </c>
      <c r="G260" s="15" t="s">
        <v>45</v>
      </c>
      <c r="H260" s="15">
        <v>5.33</v>
      </c>
      <c r="I260" s="15">
        <v>6.97</v>
      </c>
      <c r="J260" s="15">
        <v>12.3</v>
      </c>
      <c r="L260" s="6">
        <f t="shared" si="3"/>
        <v>0</v>
      </c>
    </row>
    <row r="261">
      <c r="A261" s="14">
        <v>260.0</v>
      </c>
      <c r="B261" s="14">
        <v>2017.0</v>
      </c>
      <c r="C261" s="14">
        <v>3.0</v>
      </c>
      <c r="D261" s="14">
        <v>1.0</v>
      </c>
      <c r="E261" s="14">
        <v>8.0</v>
      </c>
      <c r="F261" s="15" t="s">
        <v>16</v>
      </c>
      <c r="G261" s="15" t="s">
        <v>67</v>
      </c>
      <c r="H261" s="15">
        <v>3.5</v>
      </c>
      <c r="I261" s="15">
        <v>6.5</v>
      </c>
      <c r="J261" s="14">
        <v>10.0</v>
      </c>
      <c r="L261" s="6">
        <f t="shared" si="3"/>
        <v>0</v>
      </c>
    </row>
    <row r="262">
      <c r="A262" s="14">
        <v>261.0</v>
      </c>
      <c r="B262" s="14">
        <v>2017.0</v>
      </c>
      <c r="C262" s="14">
        <v>3.0</v>
      </c>
      <c r="D262" s="14">
        <v>1.0</v>
      </c>
      <c r="E262" s="14">
        <v>9.0</v>
      </c>
      <c r="F262" s="15" t="s">
        <v>16</v>
      </c>
      <c r="G262" s="21" t="s">
        <v>27</v>
      </c>
      <c r="H262" s="15">
        <v>7.17</v>
      </c>
      <c r="I262" s="15">
        <v>8.03</v>
      </c>
      <c r="J262" s="15">
        <v>15.2</v>
      </c>
      <c r="L262" s="6">
        <f t="shared" si="3"/>
        <v>0</v>
      </c>
    </row>
    <row r="263">
      <c r="A263" s="14">
        <v>262.0</v>
      </c>
      <c r="B263" s="14">
        <v>2017.0</v>
      </c>
      <c r="C263" s="14">
        <v>3.0</v>
      </c>
      <c r="D263" s="14">
        <v>1.0</v>
      </c>
      <c r="E263" s="14">
        <v>9.0</v>
      </c>
      <c r="F263" s="15" t="s">
        <v>16</v>
      </c>
      <c r="G263" s="15" t="s">
        <v>63</v>
      </c>
      <c r="H263" s="15">
        <v>7.93</v>
      </c>
      <c r="I263" s="15">
        <v>6.93</v>
      </c>
      <c r="J263" s="15">
        <v>14.86</v>
      </c>
      <c r="L263" s="6">
        <f t="shared" si="3"/>
        <v>0</v>
      </c>
    </row>
    <row r="264">
      <c r="A264" s="14">
        <v>263.0</v>
      </c>
      <c r="B264" s="14">
        <v>2017.0</v>
      </c>
      <c r="C264" s="14">
        <v>3.0</v>
      </c>
      <c r="D264" s="14">
        <v>1.0</v>
      </c>
      <c r="E264" s="14">
        <v>9.0</v>
      </c>
      <c r="F264" s="15" t="s">
        <v>16</v>
      </c>
      <c r="G264" s="15" t="s">
        <v>61</v>
      </c>
      <c r="H264" s="15">
        <v>2.87</v>
      </c>
      <c r="I264" s="15">
        <v>6.77</v>
      </c>
      <c r="J264" s="15">
        <v>9.64</v>
      </c>
      <c r="L264" s="6">
        <f t="shared" si="3"/>
        <v>0</v>
      </c>
    </row>
    <row r="265">
      <c r="A265" s="14">
        <v>264.0</v>
      </c>
      <c r="B265" s="14">
        <v>2017.0</v>
      </c>
      <c r="C265" s="14">
        <v>3.0</v>
      </c>
      <c r="D265" s="14">
        <v>1.0</v>
      </c>
      <c r="E265" s="14">
        <v>10.0</v>
      </c>
      <c r="F265" s="15" t="s">
        <v>16</v>
      </c>
      <c r="G265" s="22" t="s">
        <v>47</v>
      </c>
      <c r="H265" s="15">
        <v>7.67</v>
      </c>
      <c r="I265" s="15">
        <v>7.07</v>
      </c>
      <c r="J265" s="15">
        <v>14.74</v>
      </c>
      <c r="L265" s="6">
        <f t="shared" si="3"/>
        <v>0</v>
      </c>
    </row>
    <row r="266">
      <c r="A266" s="14">
        <v>265.0</v>
      </c>
      <c r="B266" s="14">
        <v>2017.0</v>
      </c>
      <c r="C266" s="14">
        <v>3.0</v>
      </c>
      <c r="D266" s="14">
        <v>1.0</v>
      </c>
      <c r="E266" s="14">
        <v>10.0</v>
      </c>
      <c r="F266" s="15" t="s">
        <v>16</v>
      </c>
      <c r="G266" s="15" t="s">
        <v>39</v>
      </c>
      <c r="H266" s="15">
        <v>6.27</v>
      </c>
      <c r="I266" s="15">
        <v>6.43</v>
      </c>
      <c r="J266" s="15">
        <v>12.7</v>
      </c>
      <c r="L266" s="6">
        <f t="shared" si="3"/>
        <v>0</v>
      </c>
    </row>
    <row r="267">
      <c r="A267" s="14">
        <v>266.0</v>
      </c>
      <c r="B267" s="14">
        <v>2017.0</v>
      </c>
      <c r="C267" s="14">
        <v>3.0</v>
      </c>
      <c r="D267" s="14">
        <v>1.0</v>
      </c>
      <c r="E267" s="14">
        <v>10.0</v>
      </c>
      <c r="F267" s="15" t="s">
        <v>16</v>
      </c>
      <c r="G267" s="15" t="s">
        <v>64</v>
      </c>
      <c r="H267" s="15">
        <v>5.83</v>
      </c>
      <c r="I267" s="15">
        <v>5.7</v>
      </c>
      <c r="J267" s="15">
        <v>11.53</v>
      </c>
      <c r="L267" s="6">
        <f t="shared" si="3"/>
        <v>0</v>
      </c>
    </row>
    <row r="268">
      <c r="A268" s="14">
        <v>267.0</v>
      </c>
      <c r="B268" s="14">
        <v>2017.0</v>
      </c>
      <c r="C268" s="14">
        <v>3.0</v>
      </c>
      <c r="D268" s="14">
        <v>1.0</v>
      </c>
      <c r="E268" s="14">
        <v>11.0</v>
      </c>
      <c r="F268" s="15" t="s">
        <v>16</v>
      </c>
      <c r="G268" s="21" t="s">
        <v>33</v>
      </c>
      <c r="H268" s="15">
        <v>9.7</v>
      </c>
      <c r="I268" s="14">
        <v>10.0</v>
      </c>
      <c r="J268" s="15">
        <v>19.7</v>
      </c>
      <c r="L268" s="6">
        <f t="shared" si="3"/>
        <v>0</v>
      </c>
    </row>
    <row r="269">
      <c r="A269" s="14">
        <v>268.0</v>
      </c>
      <c r="B269" s="14">
        <v>2017.0</v>
      </c>
      <c r="C269" s="14">
        <v>3.0</v>
      </c>
      <c r="D269" s="14">
        <v>1.0</v>
      </c>
      <c r="E269" s="14">
        <v>11.0</v>
      </c>
      <c r="F269" s="15" t="s">
        <v>16</v>
      </c>
      <c r="G269" s="15" t="s">
        <v>52</v>
      </c>
      <c r="H269" s="15">
        <v>6.67</v>
      </c>
      <c r="I269" s="15">
        <v>7.73</v>
      </c>
      <c r="J269" s="15">
        <v>14.4</v>
      </c>
      <c r="L269" s="6">
        <f t="shared" si="3"/>
        <v>0</v>
      </c>
    </row>
    <row r="270">
      <c r="A270" s="14">
        <v>269.0</v>
      </c>
      <c r="B270" s="14">
        <v>2017.0</v>
      </c>
      <c r="C270" s="14">
        <v>3.0</v>
      </c>
      <c r="D270" s="14">
        <v>1.0</v>
      </c>
      <c r="E270" s="14">
        <v>11.0</v>
      </c>
      <c r="F270" s="15" t="s">
        <v>16</v>
      </c>
      <c r="G270" s="15" t="s">
        <v>59</v>
      </c>
      <c r="H270" s="15">
        <v>5.77</v>
      </c>
      <c r="I270" s="15">
        <v>8.07</v>
      </c>
      <c r="J270" s="15">
        <v>13.84</v>
      </c>
      <c r="L270" s="6">
        <f t="shared" si="3"/>
        <v>0</v>
      </c>
    </row>
    <row r="271">
      <c r="A271" s="14">
        <v>270.0</v>
      </c>
      <c r="B271" s="14">
        <v>2017.0</v>
      </c>
      <c r="C271" s="14">
        <v>3.0</v>
      </c>
      <c r="D271" s="14">
        <v>1.0</v>
      </c>
      <c r="E271" s="14">
        <v>12.0</v>
      </c>
      <c r="F271" s="15" t="s">
        <v>16</v>
      </c>
      <c r="G271" s="21" t="s">
        <v>31</v>
      </c>
      <c r="H271" s="15">
        <v>8.93</v>
      </c>
      <c r="I271" s="15">
        <v>7.63</v>
      </c>
      <c r="J271" s="15">
        <v>16.56</v>
      </c>
      <c r="L271" s="6">
        <f t="shared" si="3"/>
        <v>0</v>
      </c>
    </row>
    <row r="272">
      <c r="A272" s="14">
        <v>271.0</v>
      </c>
      <c r="B272" s="14">
        <v>2017.0</v>
      </c>
      <c r="C272" s="14">
        <v>3.0</v>
      </c>
      <c r="D272" s="14">
        <v>1.0</v>
      </c>
      <c r="E272" s="14">
        <v>12.0</v>
      </c>
      <c r="F272" s="15" t="s">
        <v>16</v>
      </c>
      <c r="G272" s="15" t="s">
        <v>54</v>
      </c>
      <c r="H272" s="14">
        <v>8.0</v>
      </c>
      <c r="I272" s="15">
        <v>6.1</v>
      </c>
      <c r="J272" s="15">
        <v>14.1</v>
      </c>
      <c r="L272" s="6">
        <f t="shared" si="3"/>
        <v>0</v>
      </c>
    </row>
    <row r="273">
      <c r="A273" s="14">
        <v>272.0</v>
      </c>
      <c r="B273" s="14">
        <v>2017.0</v>
      </c>
      <c r="C273" s="14">
        <v>3.0</v>
      </c>
      <c r="D273" s="14">
        <v>1.0</v>
      </c>
      <c r="E273" s="14">
        <v>12.0</v>
      </c>
      <c r="F273" s="15" t="s">
        <v>16</v>
      </c>
      <c r="G273" s="15" t="s">
        <v>38</v>
      </c>
      <c r="H273" s="15">
        <v>4.17</v>
      </c>
      <c r="I273" s="15">
        <v>7.77</v>
      </c>
      <c r="J273" s="15">
        <v>11.94</v>
      </c>
      <c r="L273" s="6">
        <f t="shared" si="3"/>
        <v>0</v>
      </c>
    </row>
    <row r="274">
      <c r="A274" s="14">
        <v>273.0</v>
      </c>
      <c r="B274" s="14">
        <v>2017.0</v>
      </c>
      <c r="C274" s="14">
        <v>3.0</v>
      </c>
      <c r="D274" s="14">
        <v>2.0</v>
      </c>
      <c r="E274" s="14">
        <v>1.0</v>
      </c>
      <c r="F274" s="15" t="s">
        <v>16</v>
      </c>
      <c r="G274" s="21" t="s">
        <v>28</v>
      </c>
      <c r="H274" s="15">
        <v>9.5</v>
      </c>
      <c r="I274" s="15">
        <v>8.9</v>
      </c>
      <c r="J274" s="15">
        <v>18.4</v>
      </c>
      <c r="L274" s="6">
        <f t="shared" si="3"/>
        <v>0</v>
      </c>
    </row>
    <row r="275">
      <c r="A275" s="14">
        <v>274.0</v>
      </c>
      <c r="B275" s="14">
        <v>2017.0</v>
      </c>
      <c r="C275" s="14">
        <v>3.0</v>
      </c>
      <c r="D275" s="14">
        <v>2.0</v>
      </c>
      <c r="E275" s="14">
        <v>1.0</v>
      </c>
      <c r="F275" s="15" t="s">
        <v>16</v>
      </c>
      <c r="G275" s="15" t="s">
        <v>142</v>
      </c>
      <c r="H275" s="15">
        <v>3.33</v>
      </c>
      <c r="I275" s="15">
        <v>5.5</v>
      </c>
      <c r="J275" s="15">
        <v>8.83</v>
      </c>
      <c r="L275" s="6">
        <f t="shared" si="3"/>
        <v>8.83</v>
      </c>
    </row>
    <row r="276">
      <c r="A276" s="14">
        <v>275.0</v>
      </c>
      <c r="B276" s="14">
        <v>2017.0</v>
      </c>
      <c r="C276" s="14">
        <v>3.0</v>
      </c>
      <c r="D276" s="14">
        <v>2.0</v>
      </c>
      <c r="E276" s="14">
        <v>2.0</v>
      </c>
      <c r="F276" s="15" t="s">
        <v>16</v>
      </c>
      <c r="G276" s="21" t="s">
        <v>39</v>
      </c>
      <c r="H276" s="15">
        <v>8.5</v>
      </c>
      <c r="I276" s="15">
        <v>8.07</v>
      </c>
      <c r="J276" s="15">
        <v>16.57</v>
      </c>
      <c r="L276" s="6">
        <f t="shared" si="3"/>
        <v>0</v>
      </c>
    </row>
    <row r="277">
      <c r="A277" s="14">
        <v>276.0</v>
      </c>
      <c r="B277" s="14">
        <v>2017.0</v>
      </c>
      <c r="C277" s="14">
        <v>3.0</v>
      </c>
      <c r="D277" s="14">
        <v>2.0</v>
      </c>
      <c r="E277" s="14">
        <v>2.0</v>
      </c>
      <c r="F277" s="15" t="s">
        <v>16</v>
      </c>
      <c r="G277" s="15" t="s">
        <v>141</v>
      </c>
      <c r="H277" s="15">
        <v>7.33</v>
      </c>
      <c r="I277" s="15">
        <v>5.5</v>
      </c>
      <c r="J277" s="15">
        <v>12.83</v>
      </c>
      <c r="L277" s="6">
        <f t="shared" si="3"/>
        <v>0</v>
      </c>
    </row>
    <row r="278">
      <c r="A278" s="14">
        <v>277.0</v>
      </c>
      <c r="B278" s="14">
        <v>2017.0</v>
      </c>
      <c r="C278" s="14">
        <v>3.0</v>
      </c>
      <c r="D278" s="14">
        <v>2.0</v>
      </c>
      <c r="E278" s="14">
        <v>3.0</v>
      </c>
      <c r="F278" s="15" t="s">
        <v>16</v>
      </c>
      <c r="G278" s="21" t="s">
        <v>38</v>
      </c>
      <c r="H278" s="15">
        <v>8.33</v>
      </c>
      <c r="I278" s="15">
        <v>8.6</v>
      </c>
      <c r="J278" s="15">
        <v>16.93</v>
      </c>
      <c r="L278" s="6">
        <f t="shared" si="3"/>
        <v>0</v>
      </c>
    </row>
    <row r="279">
      <c r="A279" s="14">
        <v>278.0</v>
      </c>
      <c r="B279" s="14">
        <v>2017.0</v>
      </c>
      <c r="C279" s="14">
        <v>3.0</v>
      </c>
      <c r="D279" s="14">
        <v>2.0</v>
      </c>
      <c r="E279" s="14">
        <v>3.0</v>
      </c>
      <c r="F279" s="15" t="s">
        <v>16</v>
      </c>
      <c r="G279" s="15" t="s">
        <v>139</v>
      </c>
      <c r="H279" s="15">
        <v>8.17</v>
      </c>
      <c r="I279" s="15">
        <v>8.67</v>
      </c>
      <c r="J279" s="15">
        <v>16.84</v>
      </c>
      <c r="L279" s="6">
        <f t="shared" si="3"/>
        <v>0</v>
      </c>
    </row>
    <row r="280">
      <c r="A280" s="14">
        <v>279.0</v>
      </c>
      <c r="B280" s="14">
        <v>2017.0</v>
      </c>
      <c r="C280" s="14">
        <v>3.0</v>
      </c>
      <c r="D280" s="14">
        <v>2.0</v>
      </c>
      <c r="E280" s="14">
        <v>4.0</v>
      </c>
      <c r="F280" s="15" t="s">
        <v>16</v>
      </c>
      <c r="G280" s="21" t="s">
        <v>69</v>
      </c>
      <c r="H280" s="14">
        <v>9.0</v>
      </c>
      <c r="I280" s="15">
        <v>9.4</v>
      </c>
      <c r="J280" s="15">
        <v>18.4</v>
      </c>
      <c r="L280" s="6">
        <f t="shared" si="3"/>
        <v>0</v>
      </c>
    </row>
    <row r="281">
      <c r="A281" s="14">
        <v>280.0</v>
      </c>
      <c r="B281" s="14">
        <v>2017.0</v>
      </c>
      <c r="C281" s="14">
        <v>3.0</v>
      </c>
      <c r="D281" s="14">
        <v>2.0</v>
      </c>
      <c r="E281" s="14">
        <v>4.0</v>
      </c>
      <c r="F281" s="15" t="s">
        <v>16</v>
      </c>
      <c r="G281" s="15" t="s">
        <v>52</v>
      </c>
      <c r="H281" s="15">
        <v>8.1</v>
      </c>
      <c r="I281" s="15">
        <v>8.3</v>
      </c>
      <c r="J281" s="15">
        <v>16.4</v>
      </c>
      <c r="L281" s="6">
        <f t="shared" si="3"/>
        <v>0</v>
      </c>
    </row>
    <row r="282">
      <c r="A282" s="14">
        <v>281.0</v>
      </c>
      <c r="B282" s="14">
        <v>2017.0</v>
      </c>
      <c r="C282" s="14">
        <v>3.0</v>
      </c>
      <c r="D282" s="14">
        <v>2.0</v>
      </c>
      <c r="E282" s="14">
        <v>5.0</v>
      </c>
      <c r="F282" s="15" t="s">
        <v>16</v>
      </c>
      <c r="G282" s="21" t="s">
        <v>61</v>
      </c>
      <c r="H282" s="15">
        <v>6.17</v>
      </c>
      <c r="I282" s="15">
        <v>6.83</v>
      </c>
      <c r="J282" s="14">
        <v>13.0</v>
      </c>
      <c r="L282" s="6">
        <f t="shared" si="3"/>
        <v>0</v>
      </c>
    </row>
    <row r="283">
      <c r="A283" s="14">
        <v>282.0</v>
      </c>
      <c r="B283" s="14">
        <v>2017.0</v>
      </c>
      <c r="C283" s="14">
        <v>3.0</v>
      </c>
      <c r="D283" s="14">
        <v>2.0</v>
      </c>
      <c r="E283" s="14">
        <v>5.0</v>
      </c>
      <c r="F283" s="15" t="s">
        <v>16</v>
      </c>
      <c r="G283" s="15" t="s">
        <v>35</v>
      </c>
      <c r="H283" s="14">
        <v>1.0</v>
      </c>
      <c r="I283" s="15">
        <v>5.33</v>
      </c>
      <c r="J283" s="15">
        <v>6.33</v>
      </c>
      <c r="L283" s="6">
        <f t="shared" si="3"/>
        <v>0</v>
      </c>
    </row>
    <row r="284">
      <c r="A284" s="14">
        <v>283.0</v>
      </c>
      <c r="B284" s="14">
        <v>2017.0</v>
      </c>
      <c r="C284" s="14">
        <v>3.0</v>
      </c>
      <c r="D284" s="14">
        <v>2.0</v>
      </c>
      <c r="E284" s="14">
        <v>6.0</v>
      </c>
      <c r="F284" s="15" t="s">
        <v>16</v>
      </c>
      <c r="G284" s="21" t="s">
        <v>65</v>
      </c>
      <c r="H284" s="15">
        <v>8.67</v>
      </c>
      <c r="I284" s="15">
        <v>7.57</v>
      </c>
      <c r="J284" s="15">
        <v>16.24</v>
      </c>
      <c r="L284" s="6">
        <f t="shared" si="3"/>
        <v>0</v>
      </c>
    </row>
    <row r="285">
      <c r="A285" s="14">
        <v>284.0</v>
      </c>
      <c r="B285" s="14">
        <v>2017.0</v>
      </c>
      <c r="C285" s="14">
        <v>3.0</v>
      </c>
      <c r="D285" s="14">
        <v>2.0</v>
      </c>
      <c r="E285" s="14">
        <v>6.0</v>
      </c>
      <c r="F285" s="15" t="s">
        <v>16</v>
      </c>
      <c r="G285" s="15" t="s">
        <v>45</v>
      </c>
      <c r="H285" s="15">
        <v>7.17</v>
      </c>
      <c r="I285" s="15">
        <v>7.43</v>
      </c>
      <c r="J285" s="15">
        <v>14.6</v>
      </c>
      <c r="L285" s="6">
        <f t="shared" si="3"/>
        <v>0</v>
      </c>
    </row>
    <row r="286">
      <c r="A286" s="14">
        <v>285.0</v>
      </c>
      <c r="B286" s="14">
        <v>2017.0</v>
      </c>
      <c r="C286" s="14">
        <v>3.0</v>
      </c>
      <c r="D286" s="14">
        <v>2.0</v>
      </c>
      <c r="E286" s="14">
        <v>7.0</v>
      </c>
      <c r="F286" s="15" t="s">
        <v>16</v>
      </c>
      <c r="G286" s="21" t="s">
        <v>40</v>
      </c>
      <c r="H286" s="15">
        <v>8.33</v>
      </c>
      <c r="I286" s="15">
        <v>8.93</v>
      </c>
      <c r="J286" s="15">
        <v>17.26</v>
      </c>
      <c r="L286" s="6">
        <f t="shared" si="3"/>
        <v>0</v>
      </c>
    </row>
    <row r="287">
      <c r="A287" s="14">
        <v>286.0</v>
      </c>
      <c r="B287" s="14">
        <v>2017.0</v>
      </c>
      <c r="C287" s="14">
        <v>3.0</v>
      </c>
      <c r="D287" s="14">
        <v>2.0</v>
      </c>
      <c r="E287" s="14">
        <v>7.0</v>
      </c>
      <c r="F287" s="15" t="s">
        <v>16</v>
      </c>
      <c r="G287" s="15" t="s">
        <v>67</v>
      </c>
      <c r="H287" s="14">
        <v>6.0</v>
      </c>
      <c r="I287" s="15">
        <v>8.67</v>
      </c>
      <c r="J287" s="15">
        <v>14.67</v>
      </c>
      <c r="L287" s="6">
        <f t="shared" si="3"/>
        <v>0</v>
      </c>
    </row>
    <row r="288">
      <c r="A288" s="14">
        <v>287.0</v>
      </c>
      <c r="B288" s="14">
        <v>2017.0</v>
      </c>
      <c r="C288" s="14">
        <v>3.0</v>
      </c>
      <c r="D288" s="14">
        <v>2.0</v>
      </c>
      <c r="E288" s="14">
        <v>8.0</v>
      </c>
      <c r="F288" s="15" t="s">
        <v>16</v>
      </c>
      <c r="G288" s="21" t="s">
        <v>41</v>
      </c>
      <c r="H288" s="15">
        <v>9.2</v>
      </c>
      <c r="I288" s="14">
        <v>9.0</v>
      </c>
      <c r="J288" s="15">
        <v>18.2</v>
      </c>
      <c r="L288" s="6">
        <f t="shared" si="3"/>
        <v>0</v>
      </c>
    </row>
    <row r="289">
      <c r="A289" s="14">
        <v>288.0</v>
      </c>
      <c r="B289" s="14">
        <v>2017.0</v>
      </c>
      <c r="C289" s="14">
        <v>3.0</v>
      </c>
      <c r="D289" s="14">
        <v>2.0</v>
      </c>
      <c r="E289" s="14">
        <v>8.0</v>
      </c>
      <c r="F289" s="15" t="s">
        <v>16</v>
      </c>
      <c r="G289" s="15" t="s">
        <v>63</v>
      </c>
      <c r="H289" s="15">
        <v>5.33</v>
      </c>
      <c r="I289" s="15">
        <v>6.7</v>
      </c>
      <c r="J289" s="15">
        <v>12.03</v>
      </c>
      <c r="L289" s="6">
        <f t="shared" si="3"/>
        <v>0</v>
      </c>
    </row>
    <row r="290">
      <c r="A290" s="14">
        <v>289.0</v>
      </c>
      <c r="B290" s="14">
        <v>2017.0</v>
      </c>
      <c r="C290" s="14">
        <v>3.0</v>
      </c>
      <c r="D290" s="14">
        <v>2.0</v>
      </c>
      <c r="E290" s="14">
        <v>9.0</v>
      </c>
      <c r="F290" s="15" t="s">
        <v>16</v>
      </c>
      <c r="G290" s="21" t="s">
        <v>64</v>
      </c>
      <c r="H290" s="15">
        <v>9.67</v>
      </c>
      <c r="I290" s="15">
        <v>8.27</v>
      </c>
      <c r="J290" s="15">
        <v>17.94</v>
      </c>
      <c r="L290" s="6">
        <f t="shared" si="3"/>
        <v>0</v>
      </c>
    </row>
    <row r="291">
      <c r="A291" s="14">
        <v>290.0</v>
      </c>
      <c r="B291" s="14">
        <v>2017.0</v>
      </c>
      <c r="C291" s="14">
        <v>3.0</v>
      </c>
      <c r="D291" s="14">
        <v>2.0</v>
      </c>
      <c r="E291" s="14">
        <v>9.0</v>
      </c>
      <c r="F291" s="15" t="s">
        <v>16</v>
      </c>
      <c r="G291" s="15" t="s">
        <v>55</v>
      </c>
      <c r="H291" s="15">
        <v>5.5</v>
      </c>
      <c r="I291" s="15">
        <v>9.37</v>
      </c>
      <c r="J291" s="15">
        <v>14.87</v>
      </c>
      <c r="L291" s="6">
        <f t="shared" si="3"/>
        <v>0</v>
      </c>
    </row>
    <row r="292">
      <c r="A292" s="14">
        <v>291.0</v>
      </c>
      <c r="B292" s="14">
        <v>2017.0</v>
      </c>
      <c r="C292" s="14">
        <v>3.0</v>
      </c>
      <c r="D292" s="14">
        <v>2.0</v>
      </c>
      <c r="E292" s="14">
        <v>10.0</v>
      </c>
      <c r="F292" s="15" t="s">
        <v>16</v>
      </c>
      <c r="G292" s="21" t="s">
        <v>59</v>
      </c>
      <c r="H292" s="15">
        <v>8.77</v>
      </c>
      <c r="I292" s="15">
        <v>8.83</v>
      </c>
      <c r="J292" s="15">
        <v>17.6</v>
      </c>
      <c r="L292" s="6">
        <f t="shared" si="3"/>
        <v>0</v>
      </c>
    </row>
    <row r="293">
      <c r="A293" s="14">
        <v>292.0</v>
      </c>
      <c r="B293" s="14">
        <v>2017.0</v>
      </c>
      <c r="C293" s="14">
        <v>3.0</v>
      </c>
      <c r="D293" s="14">
        <v>2.0</v>
      </c>
      <c r="E293" s="14">
        <v>10.0</v>
      </c>
      <c r="F293" s="15" t="s">
        <v>16</v>
      </c>
      <c r="G293" s="15" t="s">
        <v>36</v>
      </c>
      <c r="H293" s="15">
        <v>6.17</v>
      </c>
      <c r="I293" s="15">
        <v>7.57</v>
      </c>
      <c r="J293" s="15">
        <v>13.74</v>
      </c>
      <c r="L293" s="6">
        <f t="shared" si="3"/>
        <v>0</v>
      </c>
    </row>
    <row r="294">
      <c r="A294" s="14">
        <v>293.0</v>
      </c>
      <c r="B294" s="14">
        <v>2017.0</v>
      </c>
      <c r="C294" s="14">
        <v>3.0</v>
      </c>
      <c r="D294" s="14">
        <v>2.0</v>
      </c>
      <c r="E294" s="14">
        <v>11.0</v>
      </c>
      <c r="F294" s="15" t="s">
        <v>16</v>
      </c>
      <c r="G294" s="21" t="s">
        <v>54</v>
      </c>
      <c r="H294" s="15">
        <v>7.67</v>
      </c>
      <c r="I294" s="15">
        <v>9.33</v>
      </c>
      <c r="J294" s="14">
        <v>17.0</v>
      </c>
      <c r="L294" s="6">
        <f t="shared" si="3"/>
        <v>0</v>
      </c>
    </row>
    <row r="295">
      <c r="A295" s="14">
        <v>294.0</v>
      </c>
      <c r="B295" s="14">
        <v>2017.0</v>
      </c>
      <c r="C295" s="14">
        <v>3.0</v>
      </c>
      <c r="D295" s="14">
        <v>2.0</v>
      </c>
      <c r="E295" s="14">
        <v>11.0</v>
      </c>
      <c r="F295" s="15" t="s">
        <v>16</v>
      </c>
      <c r="G295" s="15" t="s">
        <v>53</v>
      </c>
      <c r="H295" s="15">
        <v>8.43</v>
      </c>
      <c r="I295" s="15">
        <v>7.37</v>
      </c>
      <c r="J295" s="15">
        <v>15.8</v>
      </c>
      <c r="L295" s="6">
        <f t="shared" si="3"/>
        <v>0</v>
      </c>
    </row>
    <row r="296">
      <c r="A296" s="14">
        <v>295.0</v>
      </c>
      <c r="B296" s="14">
        <v>2017.0</v>
      </c>
      <c r="C296" s="14">
        <v>3.0</v>
      </c>
      <c r="D296" s="14">
        <v>2.0</v>
      </c>
      <c r="E296" s="14">
        <v>12.0</v>
      </c>
      <c r="F296" s="15" t="s">
        <v>16</v>
      </c>
      <c r="G296" s="21" t="s">
        <v>50</v>
      </c>
      <c r="H296" s="15">
        <v>7.77</v>
      </c>
      <c r="I296" s="15">
        <v>8.93</v>
      </c>
      <c r="J296" s="15">
        <v>16.7</v>
      </c>
      <c r="L296" s="6">
        <f t="shared" si="3"/>
        <v>0</v>
      </c>
    </row>
    <row r="297">
      <c r="A297" s="14">
        <v>296.0</v>
      </c>
      <c r="B297" s="14">
        <v>2017.0</v>
      </c>
      <c r="C297" s="14">
        <v>3.0</v>
      </c>
      <c r="D297" s="14">
        <v>2.0</v>
      </c>
      <c r="E297" s="14">
        <v>12.0</v>
      </c>
      <c r="F297" s="15" t="s">
        <v>16</v>
      </c>
      <c r="G297" s="15" t="s">
        <v>68</v>
      </c>
      <c r="H297" s="15">
        <v>8.97</v>
      </c>
      <c r="I297" s="15">
        <v>7.67</v>
      </c>
      <c r="J297" s="15">
        <v>16.64</v>
      </c>
      <c r="L297" s="6">
        <f t="shared" si="3"/>
        <v>0</v>
      </c>
    </row>
    <row r="298">
      <c r="A298" s="14">
        <v>297.0</v>
      </c>
      <c r="B298" s="14">
        <v>2017.0</v>
      </c>
      <c r="C298" s="14">
        <v>3.0</v>
      </c>
      <c r="D298" s="14">
        <v>3.0</v>
      </c>
      <c r="E298" s="14">
        <v>1.0</v>
      </c>
      <c r="F298" s="15" t="s">
        <v>16</v>
      </c>
      <c r="G298" s="21" t="s">
        <v>64</v>
      </c>
      <c r="H298" s="15">
        <v>8.77</v>
      </c>
      <c r="I298" s="15">
        <v>5.17</v>
      </c>
      <c r="J298" s="15">
        <v>13.94</v>
      </c>
      <c r="L298" s="6">
        <f t="shared" si="3"/>
        <v>0</v>
      </c>
    </row>
    <row r="299">
      <c r="A299" s="14">
        <v>298.0</v>
      </c>
      <c r="B299" s="14">
        <v>2017.0</v>
      </c>
      <c r="C299" s="14">
        <v>3.0</v>
      </c>
      <c r="D299" s="14">
        <v>3.0</v>
      </c>
      <c r="E299" s="14">
        <v>1.0</v>
      </c>
      <c r="F299" s="15" t="s">
        <v>16</v>
      </c>
      <c r="G299" s="15" t="s">
        <v>30</v>
      </c>
      <c r="H299" s="14">
        <v>6.0</v>
      </c>
      <c r="I299" s="15">
        <v>7.57</v>
      </c>
      <c r="J299" s="15">
        <v>13.57</v>
      </c>
      <c r="L299" s="6">
        <f t="shared" si="3"/>
        <v>0</v>
      </c>
    </row>
    <row r="300">
      <c r="A300" s="14">
        <v>299.0</v>
      </c>
      <c r="B300" s="14">
        <v>2017.0</v>
      </c>
      <c r="C300" s="14">
        <v>3.0</v>
      </c>
      <c r="D300" s="14">
        <v>3.0</v>
      </c>
      <c r="E300" s="14">
        <v>2.0</v>
      </c>
      <c r="F300" s="15" t="s">
        <v>16</v>
      </c>
      <c r="G300" s="21" t="s">
        <v>40</v>
      </c>
      <c r="H300" s="15">
        <v>9.13</v>
      </c>
      <c r="I300" s="15">
        <v>7.9</v>
      </c>
      <c r="J300" s="15">
        <v>17.03</v>
      </c>
      <c r="L300" s="6">
        <f t="shared" si="3"/>
        <v>0</v>
      </c>
    </row>
    <row r="301">
      <c r="A301" s="14">
        <v>300.0</v>
      </c>
      <c r="B301" s="14">
        <v>2017.0</v>
      </c>
      <c r="C301" s="14">
        <v>3.0</v>
      </c>
      <c r="D301" s="14">
        <v>3.0</v>
      </c>
      <c r="E301" s="14">
        <v>2.0</v>
      </c>
      <c r="F301" s="15" t="s">
        <v>16</v>
      </c>
      <c r="G301" s="15" t="s">
        <v>27</v>
      </c>
      <c r="H301" s="14">
        <v>8.0</v>
      </c>
      <c r="I301" s="15">
        <v>8.1</v>
      </c>
      <c r="J301" s="15">
        <v>16.1</v>
      </c>
      <c r="L301" s="6">
        <f t="shared" si="3"/>
        <v>0</v>
      </c>
    </row>
    <row r="302">
      <c r="A302" s="14">
        <v>301.0</v>
      </c>
      <c r="B302" s="14">
        <v>2017.0</v>
      </c>
      <c r="C302" s="14">
        <v>3.0</v>
      </c>
      <c r="D302" s="14">
        <v>3.0</v>
      </c>
      <c r="E302" s="14">
        <v>3.0</v>
      </c>
      <c r="F302" s="15" t="s">
        <v>16</v>
      </c>
      <c r="G302" s="21" t="s">
        <v>57</v>
      </c>
      <c r="H302" s="15">
        <v>8.77</v>
      </c>
      <c r="I302" s="15">
        <v>8.77</v>
      </c>
      <c r="J302" s="15">
        <v>17.54</v>
      </c>
      <c r="L302" s="6">
        <f t="shared" si="3"/>
        <v>0</v>
      </c>
    </row>
    <row r="303">
      <c r="A303" s="14">
        <v>302.0</v>
      </c>
      <c r="B303" s="14">
        <v>2017.0</v>
      </c>
      <c r="C303" s="14">
        <v>3.0</v>
      </c>
      <c r="D303" s="14">
        <v>3.0</v>
      </c>
      <c r="E303" s="14">
        <v>3.0</v>
      </c>
      <c r="F303" s="15" t="s">
        <v>16</v>
      </c>
      <c r="G303" s="15" t="s">
        <v>59</v>
      </c>
      <c r="H303" s="15">
        <v>7.5</v>
      </c>
      <c r="I303" s="15">
        <v>6.33</v>
      </c>
      <c r="J303" s="15">
        <v>13.83</v>
      </c>
      <c r="L303" s="6">
        <f t="shared" si="3"/>
        <v>0</v>
      </c>
    </row>
    <row r="304">
      <c r="A304" s="14">
        <v>303.0</v>
      </c>
      <c r="B304" s="14">
        <v>2017.0</v>
      </c>
      <c r="C304" s="14">
        <v>3.0</v>
      </c>
      <c r="D304" s="14">
        <v>3.0</v>
      </c>
      <c r="E304" s="14">
        <v>4.0</v>
      </c>
      <c r="F304" s="15" t="s">
        <v>16</v>
      </c>
      <c r="G304" s="21" t="s">
        <v>41</v>
      </c>
      <c r="H304" s="14">
        <v>7.0</v>
      </c>
      <c r="I304" s="15">
        <v>6.5</v>
      </c>
      <c r="J304" s="15">
        <v>13.5</v>
      </c>
      <c r="L304" s="6">
        <f t="shared" si="3"/>
        <v>0</v>
      </c>
    </row>
    <row r="305">
      <c r="A305" s="14">
        <v>304.0</v>
      </c>
      <c r="B305" s="14">
        <v>2017.0</v>
      </c>
      <c r="C305" s="14">
        <v>3.0</v>
      </c>
      <c r="D305" s="14">
        <v>3.0</v>
      </c>
      <c r="E305" s="14">
        <v>4.0</v>
      </c>
      <c r="F305" s="15" t="s">
        <v>16</v>
      </c>
      <c r="G305" s="15" t="s">
        <v>37</v>
      </c>
      <c r="H305" s="15">
        <v>6.83</v>
      </c>
      <c r="I305" s="15">
        <v>5.6</v>
      </c>
      <c r="J305" s="15">
        <v>12.43</v>
      </c>
      <c r="L305" s="6">
        <f t="shared" si="3"/>
        <v>0</v>
      </c>
    </row>
    <row r="306">
      <c r="A306" s="14">
        <v>305.0</v>
      </c>
      <c r="B306" s="14">
        <v>2017.0</v>
      </c>
      <c r="C306" s="14">
        <v>3.0</v>
      </c>
      <c r="D306" s="14">
        <v>3.0</v>
      </c>
      <c r="E306" s="14">
        <v>5.0</v>
      </c>
      <c r="F306" s="15" t="s">
        <v>16</v>
      </c>
      <c r="G306" s="21" t="s">
        <v>38</v>
      </c>
      <c r="H306" s="15">
        <v>8.37</v>
      </c>
      <c r="I306" s="15">
        <v>8.7</v>
      </c>
      <c r="J306" s="15">
        <v>17.07</v>
      </c>
      <c r="L306" s="6">
        <f t="shared" si="3"/>
        <v>0</v>
      </c>
    </row>
    <row r="307">
      <c r="A307" s="14">
        <v>306.0</v>
      </c>
      <c r="B307" s="14">
        <v>2017.0</v>
      </c>
      <c r="C307" s="14">
        <v>3.0</v>
      </c>
      <c r="D307" s="14">
        <v>3.0</v>
      </c>
      <c r="E307" s="14">
        <v>5.0</v>
      </c>
      <c r="F307" s="15" t="s">
        <v>16</v>
      </c>
      <c r="G307" s="15" t="s">
        <v>31</v>
      </c>
      <c r="H307" s="15">
        <v>9.37</v>
      </c>
      <c r="I307" s="15">
        <v>7.67</v>
      </c>
      <c r="J307" s="15">
        <v>17.04</v>
      </c>
      <c r="L307" s="6">
        <f t="shared" si="3"/>
        <v>0</v>
      </c>
    </row>
    <row r="308">
      <c r="A308" s="14">
        <v>307.0</v>
      </c>
      <c r="B308" s="14">
        <v>2017.0</v>
      </c>
      <c r="C308" s="14">
        <v>3.0</v>
      </c>
      <c r="D308" s="14">
        <v>3.0</v>
      </c>
      <c r="E308" s="14">
        <v>6.0</v>
      </c>
      <c r="F308" s="15" t="s">
        <v>16</v>
      </c>
      <c r="G308" s="21" t="s">
        <v>26</v>
      </c>
      <c r="H308" s="15">
        <v>8.17</v>
      </c>
      <c r="I308" s="15">
        <v>6.17</v>
      </c>
      <c r="J308" s="15">
        <v>14.34</v>
      </c>
      <c r="L308" s="6">
        <f t="shared" si="3"/>
        <v>0</v>
      </c>
    </row>
    <row r="309">
      <c r="A309" s="14">
        <v>308.0</v>
      </c>
      <c r="B309" s="14">
        <v>2017.0</v>
      </c>
      <c r="C309" s="14">
        <v>3.0</v>
      </c>
      <c r="D309" s="14">
        <v>3.0</v>
      </c>
      <c r="E309" s="14">
        <v>6.0</v>
      </c>
      <c r="F309" s="15" t="s">
        <v>16</v>
      </c>
      <c r="G309" s="15" t="s">
        <v>56</v>
      </c>
      <c r="H309" s="15">
        <v>4.33</v>
      </c>
      <c r="I309" s="15">
        <v>7.1</v>
      </c>
      <c r="J309" s="15">
        <v>11.43</v>
      </c>
      <c r="L309" s="6">
        <f t="shared" si="3"/>
        <v>0</v>
      </c>
    </row>
    <row r="310">
      <c r="A310" s="14">
        <v>309.0</v>
      </c>
      <c r="B310" s="14">
        <v>2017.0</v>
      </c>
      <c r="C310" s="14">
        <v>3.0</v>
      </c>
      <c r="D310" s="14">
        <v>3.0</v>
      </c>
      <c r="E310" s="14">
        <v>7.0</v>
      </c>
      <c r="F310" s="15" t="s">
        <v>16</v>
      </c>
      <c r="G310" s="21" t="s">
        <v>69</v>
      </c>
      <c r="H310" s="14">
        <v>7.0</v>
      </c>
      <c r="I310" s="14">
        <v>7.0</v>
      </c>
      <c r="J310" s="14">
        <v>14.0</v>
      </c>
      <c r="L310" s="6">
        <f t="shared" si="3"/>
        <v>0</v>
      </c>
    </row>
    <row r="311">
      <c r="A311" s="14">
        <v>310.0</v>
      </c>
      <c r="B311" s="14">
        <v>2017.0</v>
      </c>
      <c r="C311" s="14">
        <v>3.0</v>
      </c>
      <c r="D311" s="14">
        <v>3.0</v>
      </c>
      <c r="E311" s="14">
        <v>7.0</v>
      </c>
      <c r="F311" s="15" t="s">
        <v>16</v>
      </c>
      <c r="G311" s="15" t="s">
        <v>32</v>
      </c>
      <c r="H311" s="15">
        <v>6.5</v>
      </c>
      <c r="I311" s="15">
        <v>5.83</v>
      </c>
      <c r="J311" s="15">
        <v>12.33</v>
      </c>
      <c r="L311" s="6">
        <f t="shared" si="3"/>
        <v>0</v>
      </c>
    </row>
    <row r="312">
      <c r="A312" s="14">
        <v>311.0</v>
      </c>
      <c r="B312" s="14">
        <v>2017.0</v>
      </c>
      <c r="C312" s="14">
        <v>3.0</v>
      </c>
      <c r="D312" s="14">
        <v>3.0</v>
      </c>
      <c r="E312" s="14">
        <v>8.0</v>
      </c>
      <c r="F312" s="15" t="s">
        <v>16</v>
      </c>
      <c r="G312" s="21" t="s">
        <v>33</v>
      </c>
      <c r="H312" s="15">
        <v>9.77</v>
      </c>
      <c r="I312" s="15">
        <v>8.5</v>
      </c>
      <c r="J312" s="15">
        <v>18.27</v>
      </c>
      <c r="L312" s="6">
        <f t="shared" si="3"/>
        <v>0</v>
      </c>
    </row>
    <row r="313">
      <c r="A313" s="14">
        <v>312.0</v>
      </c>
      <c r="B313" s="14">
        <v>2017.0</v>
      </c>
      <c r="C313" s="14">
        <v>3.0</v>
      </c>
      <c r="D313" s="14">
        <v>3.0</v>
      </c>
      <c r="E313" s="14">
        <v>8.0</v>
      </c>
      <c r="F313" s="15" t="s">
        <v>16</v>
      </c>
      <c r="G313" s="15" t="s">
        <v>47</v>
      </c>
      <c r="H313" s="15">
        <v>6.83</v>
      </c>
      <c r="I313" s="15">
        <v>8.73</v>
      </c>
      <c r="J313" s="15">
        <v>15.56</v>
      </c>
      <c r="L313" s="6">
        <f t="shared" si="3"/>
        <v>0</v>
      </c>
    </row>
    <row r="314">
      <c r="A314" s="14">
        <v>313.0</v>
      </c>
      <c r="B314" s="14">
        <v>2017.0</v>
      </c>
      <c r="C314" s="14">
        <v>3.0</v>
      </c>
      <c r="D314" s="14">
        <v>3.0</v>
      </c>
      <c r="E314" s="14">
        <v>9.0</v>
      </c>
      <c r="F314" s="15" t="s">
        <v>16</v>
      </c>
      <c r="G314" s="21" t="s">
        <v>42</v>
      </c>
      <c r="H314" s="14">
        <v>9.0</v>
      </c>
      <c r="I314" s="15">
        <v>7.53</v>
      </c>
      <c r="J314" s="15">
        <v>16.53</v>
      </c>
      <c r="L314" s="6">
        <f t="shared" si="3"/>
        <v>0</v>
      </c>
    </row>
    <row r="315">
      <c r="A315" s="14">
        <v>314.0</v>
      </c>
      <c r="B315" s="14">
        <v>2017.0</v>
      </c>
      <c r="C315" s="14">
        <v>3.0</v>
      </c>
      <c r="D315" s="14">
        <v>3.0</v>
      </c>
      <c r="E315" s="14">
        <v>9.0</v>
      </c>
      <c r="F315" s="15" t="s">
        <v>16</v>
      </c>
      <c r="G315" s="15" t="s">
        <v>50</v>
      </c>
      <c r="H315" s="15">
        <v>7.5</v>
      </c>
      <c r="I315" s="14">
        <v>8.0</v>
      </c>
      <c r="J315" s="15">
        <v>15.5</v>
      </c>
      <c r="L315" s="6">
        <f t="shared" si="3"/>
        <v>0</v>
      </c>
    </row>
    <row r="316">
      <c r="A316" s="14">
        <v>315.0</v>
      </c>
      <c r="B316" s="14">
        <v>2017.0</v>
      </c>
      <c r="C316" s="14">
        <v>3.0</v>
      </c>
      <c r="D316" s="14">
        <v>3.0</v>
      </c>
      <c r="E316" s="14">
        <v>10.0</v>
      </c>
      <c r="F316" s="15" t="s">
        <v>16</v>
      </c>
      <c r="G316" s="21" t="s">
        <v>54</v>
      </c>
      <c r="H316" s="14">
        <v>7.0</v>
      </c>
      <c r="I316" s="15">
        <v>6.73</v>
      </c>
      <c r="J316" s="15">
        <v>13.73</v>
      </c>
      <c r="L316" s="6">
        <f t="shared" si="3"/>
        <v>0</v>
      </c>
    </row>
    <row r="317">
      <c r="A317" s="14">
        <v>316.0</v>
      </c>
      <c r="B317" s="14">
        <v>2017.0</v>
      </c>
      <c r="C317" s="14">
        <v>3.0</v>
      </c>
      <c r="D317" s="14">
        <v>3.0</v>
      </c>
      <c r="E317" s="14">
        <v>10.0</v>
      </c>
      <c r="F317" s="15" t="s">
        <v>16</v>
      </c>
      <c r="G317" s="15" t="s">
        <v>34</v>
      </c>
      <c r="H317" s="14">
        <v>8.0</v>
      </c>
      <c r="I317" s="14">
        <v>5.0</v>
      </c>
      <c r="J317" s="14">
        <v>13.0</v>
      </c>
      <c r="L317" s="6">
        <f t="shared" si="3"/>
        <v>0</v>
      </c>
    </row>
    <row r="318">
      <c r="A318" s="14">
        <v>317.0</v>
      </c>
      <c r="B318" s="14">
        <v>2017.0</v>
      </c>
      <c r="C318" s="14">
        <v>3.0</v>
      </c>
      <c r="D318" s="14">
        <v>3.0</v>
      </c>
      <c r="E318" s="14">
        <v>11.0</v>
      </c>
      <c r="F318" s="15" t="s">
        <v>16</v>
      </c>
      <c r="G318" s="21" t="s">
        <v>39</v>
      </c>
      <c r="H318" s="15">
        <v>8.33</v>
      </c>
      <c r="I318" s="15">
        <v>7.33</v>
      </c>
      <c r="J318" s="15">
        <v>15.66</v>
      </c>
      <c r="L318" s="6">
        <f t="shared" si="3"/>
        <v>0</v>
      </c>
    </row>
    <row r="319">
      <c r="A319" s="14">
        <v>318.0</v>
      </c>
      <c r="B319" s="14">
        <v>2017.0</v>
      </c>
      <c r="C319" s="14">
        <v>3.0</v>
      </c>
      <c r="D319" s="14">
        <v>3.0</v>
      </c>
      <c r="E319" s="14">
        <v>11.0</v>
      </c>
      <c r="F319" s="15" t="s">
        <v>16</v>
      </c>
      <c r="G319" s="15" t="s">
        <v>61</v>
      </c>
      <c r="H319" s="14">
        <v>6.0</v>
      </c>
      <c r="I319" s="15">
        <v>4.6</v>
      </c>
      <c r="J319" s="15">
        <v>10.6</v>
      </c>
      <c r="L319" s="6">
        <f t="shared" si="3"/>
        <v>0</v>
      </c>
    </row>
    <row r="320">
      <c r="A320" s="14">
        <v>319.0</v>
      </c>
      <c r="B320" s="14">
        <v>2017.0</v>
      </c>
      <c r="C320" s="14">
        <v>3.0</v>
      </c>
      <c r="D320" s="14">
        <v>3.0</v>
      </c>
      <c r="E320" s="14">
        <v>12.0</v>
      </c>
      <c r="F320" s="15" t="s">
        <v>16</v>
      </c>
      <c r="G320" s="21" t="s">
        <v>28</v>
      </c>
      <c r="H320" s="15">
        <v>8.83</v>
      </c>
      <c r="I320" s="15">
        <v>9.27</v>
      </c>
      <c r="J320" s="15">
        <v>18.1</v>
      </c>
      <c r="L320" s="6">
        <f t="shared" si="3"/>
        <v>0</v>
      </c>
    </row>
    <row r="321">
      <c r="A321" s="14">
        <v>320.0</v>
      </c>
      <c r="B321" s="14">
        <v>2017.0</v>
      </c>
      <c r="C321" s="14">
        <v>3.0</v>
      </c>
      <c r="D321" s="14">
        <v>3.0</v>
      </c>
      <c r="E321" s="14">
        <v>12.0</v>
      </c>
      <c r="F321" s="15" t="s">
        <v>16</v>
      </c>
      <c r="G321" s="15" t="s">
        <v>65</v>
      </c>
      <c r="H321" s="15">
        <v>5.77</v>
      </c>
      <c r="I321" s="15">
        <v>8.67</v>
      </c>
      <c r="J321" s="15">
        <v>14.44</v>
      </c>
      <c r="L321" s="6">
        <f t="shared" si="3"/>
        <v>0</v>
      </c>
    </row>
    <row r="322">
      <c r="A322" s="14">
        <v>321.0</v>
      </c>
      <c r="B322" s="14">
        <v>2017.0</v>
      </c>
      <c r="C322" s="14">
        <v>3.0</v>
      </c>
      <c r="D322" s="14">
        <v>4.0</v>
      </c>
      <c r="E322" s="14">
        <v>1.0</v>
      </c>
      <c r="F322" s="15" t="s">
        <v>16</v>
      </c>
      <c r="G322" s="21" t="s">
        <v>40</v>
      </c>
      <c r="H322" s="15">
        <v>8.03</v>
      </c>
      <c r="I322" s="15">
        <v>8.43</v>
      </c>
      <c r="J322" s="15">
        <v>16.46</v>
      </c>
      <c r="L322" s="6">
        <f t="shared" si="3"/>
        <v>0</v>
      </c>
    </row>
    <row r="323">
      <c r="A323" s="14">
        <v>322.0</v>
      </c>
      <c r="B323" s="14">
        <v>2017.0</v>
      </c>
      <c r="C323" s="14">
        <v>3.0</v>
      </c>
      <c r="D323" s="14">
        <v>4.0</v>
      </c>
      <c r="E323" s="14">
        <v>1.0</v>
      </c>
      <c r="F323" s="15" t="s">
        <v>16</v>
      </c>
      <c r="G323" s="15" t="s">
        <v>64</v>
      </c>
      <c r="H323" s="14">
        <v>8.0</v>
      </c>
      <c r="I323" s="15">
        <v>7.5</v>
      </c>
      <c r="J323" s="15">
        <v>15.5</v>
      </c>
      <c r="L323" s="6">
        <f t="shared" si="3"/>
        <v>0</v>
      </c>
    </row>
    <row r="324">
      <c r="A324" s="14">
        <v>323.0</v>
      </c>
      <c r="B324" s="14">
        <v>2017.0</v>
      </c>
      <c r="C324" s="14">
        <v>3.0</v>
      </c>
      <c r="D324" s="14">
        <v>4.0</v>
      </c>
      <c r="E324" s="14">
        <v>1.0</v>
      </c>
      <c r="F324" s="15" t="s">
        <v>16</v>
      </c>
      <c r="G324" s="15" t="s">
        <v>57</v>
      </c>
      <c r="H324" s="14">
        <v>6.0</v>
      </c>
      <c r="I324" s="15">
        <v>5.43</v>
      </c>
      <c r="J324" s="15">
        <v>11.43</v>
      </c>
      <c r="L324" s="6">
        <f t="shared" si="3"/>
        <v>0</v>
      </c>
    </row>
    <row r="325">
      <c r="A325" s="14">
        <v>324.0</v>
      </c>
      <c r="B325" s="14">
        <v>2017.0</v>
      </c>
      <c r="C325" s="14">
        <v>3.0</v>
      </c>
      <c r="D325" s="14">
        <v>4.0</v>
      </c>
      <c r="E325" s="14">
        <v>2.0</v>
      </c>
      <c r="F325" s="15" t="s">
        <v>16</v>
      </c>
      <c r="G325" s="21" t="s">
        <v>26</v>
      </c>
      <c r="H325" s="15">
        <v>9.57</v>
      </c>
      <c r="I325" s="15">
        <v>9.97</v>
      </c>
      <c r="J325" s="15">
        <v>19.54</v>
      </c>
      <c r="L325" s="6">
        <f t="shared" si="3"/>
        <v>0</v>
      </c>
    </row>
    <row r="326">
      <c r="A326" s="14">
        <v>325.0</v>
      </c>
      <c r="B326" s="14">
        <v>2017.0</v>
      </c>
      <c r="C326" s="14">
        <v>3.0</v>
      </c>
      <c r="D326" s="14">
        <v>4.0</v>
      </c>
      <c r="E326" s="14">
        <v>2.0</v>
      </c>
      <c r="F326" s="15" t="s">
        <v>16</v>
      </c>
      <c r="G326" s="15" t="s">
        <v>41</v>
      </c>
      <c r="H326" s="15">
        <v>9.93</v>
      </c>
      <c r="I326" s="15">
        <v>8.93</v>
      </c>
      <c r="J326" s="15">
        <v>18.86</v>
      </c>
      <c r="L326" s="6">
        <f t="shared" si="3"/>
        <v>0</v>
      </c>
    </row>
    <row r="327">
      <c r="A327" s="14">
        <v>326.0</v>
      </c>
      <c r="B327" s="14">
        <v>2017.0</v>
      </c>
      <c r="C327" s="14">
        <v>3.0</v>
      </c>
      <c r="D327" s="14">
        <v>4.0</v>
      </c>
      <c r="E327" s="14">
        <v>2.0</v>
      </c>
      <c r="F327" s="15" t="s">
        <v>16</v>
      </c>
      <c r="G327" s="15" t="s">
        <v>38</v>
      </c>
      <c r="H327" s="15">
        <v>5.17</v>
      </c>
      <c r="I327" s="15">
        <v>7.77</v>
      </c>
      <c r="J327" s="15">
        <v>12.94</v>
      </c>
      <c r="L327" s="6">
        <f t="shared" si="3"/>
        <v>0</v>
      </c>
    </row>
    <row r="328">
      <c r="A328" s="14">
        <v>327.0</v>
      </c>
      <c r="B328" s="14">
        <v>2017.0</v>
      </c>
      <c r="C328" s="14">
        <v>3.0</v>
      </c>
      <c r="D328" s="14">
        <v>4.0</v>
      </c>
      <c r="E328" s="14">
        <v>3.0</v>
      </c>
      <c r="F328" s="15" t="s">
        <v>16</v>
      </c>
      <c r="G328" s="21" t="s">
        <v>69</v>
      </c>
      <c r="H328" s="15">
        <v>7.9</v>
      </c>
      <c r="I328" s="15">
        <v>8.83</v>
      </c>
      <c r="J328" s="15">
        <v>16.73</v>
      </c>
      <c r="L328" s="6">
        <f t="shared" si="3"/>
        <v>0</v>
      </c>
    </row>
    <row r="329">
      <c r="A329" s="14">
        <v>328.0</v>
      </c>
      <c r="B329" s="14">
        <v>2017.0</v>
      </c>
      <c r="C329" s="14">
        <v>3.0</v>
      </c>
      <c r="D329" s="14">
        <v>4.0</v>
      </c>
      <c r="E329" s="14">
        <v>3.0</v>
      </c>
      <c r="F329" s="15" t="s">
        <v>16</v>
      </c>
      <c r="G329" s="15" t="s">
        <v>33</v>
      </c>
      <c r="H329" s="14">
        <v>9.0</v>
      </c>
      <c r="I329" s="15">
        <v>6.67</v>
      </c>
      <c r="J329" s="15">
        <v>15.67</v>
      </c>
      <c r="L329" s="6">
        <f t="shared" si="3"/>
        <v>0</v>
      </c>
    </row>
    <row r="330">
      <c r="A330" s="14">
        <v>329.0</v>
      </c>
      <c r="B330" s="14">
        <v>2017.0</v>
      </c>
      <c r="C330" s="14">
        <v>3.0</v>
      </c>
      <c r="D330" s="14">
        <v>4.0</v>
      </c>
      <c r="E330" s="14">
        <v>3.0</v>
      </c>
      <c r="F330" s="15" t="s">
        <v>16</v>
      </c>
      <c r="G330" s="15" t="s">
        <v>42</v>
      </c>
      <c r="H330" s="15">
        <v>8.43</v>
      </c>
      <c r="I330" s="15">
        <v>5.77</v>
      </c>
      <c r="J330" s="15">
        <v>14.2</v>
      </c>
      <c r="L330" s="6">
        <f t="shared" si="3"/>
        <v>0</v>
      </c>
    </row>
    <row r="331">
      <c r="A331" s="14">
        <v>330.0</v>
      </c>
      <c r="B331" s="14">
        <v>2017.0</v>
      </c>
      <c r="C331" s="14">
        <v>3.0</v>
      </c>
      <c r="D331" s="14">
        <v>4.0</v>
      </c>
      <c r="E331" s="14">
        <v>4.0</v>
      </c>
      <c r="F331" s="15" t="s">
        <v>16</v>
      </c>
      <c r="G331" s="21" t="s">
        <v>28</v>
      </c>
      <c r="H331" s="15">
        <v>7.5</v>
      </c>
      <c r="I331" s="15">
        <v>7.7</v>
      </c>
      <c r="J331" s="15">
        <v>15.2</v>
      </c>
      <c r="L331" s="6">
        <f t="shared" si="3"/>
        <v>0</v>
      </c>
    </row>
    <row r="332">
      <c r="A332" s="14">
        <v>331.0</v>
      </c>
      <c r="B332" s="14">
        <v>2017.0</v>
      </c>
      <c r="C332" s="14">
        <v>3.0</v>
      </c>
      <c r="D332" s="14">
        <v>4.0</v>
      </c>
      <c r="E332" s="14">
        <v>4.0</v>
      </c>
      <c r="F332" s="15" t="s">
        <v>16</v>
      </c>
      <c r="G332" s="15" t="s">
        <v>54</v>
      </c>
      <c r="H332" s="15">
        <v>6.2</v>
      </c>
      <c r="I332" s="15">
        <v>8.5</v>
      </c>
      <c r="J332" s="15">
        <v>14.7</v>
      </c>
      <c r="L332" s="6">
        <f t="shared" si="3"/>
        <v>0</v>
      </c>
    </row>
    <row r="333">
      <c r="A333" s="14">
        <v>332.0</v>
      </c>
      <c r="B333" s="14">
        <v>2017.0</v>
      </c>
      <c r="C333" s="14">
        <v>3.0</v>
      </c>
      <c r="D333" s="14">
        <v>4.0</v>
      </c>
      <c r="E333" s="14">
        <v>4.0</v>
      </c>
      <c r="F333" s="15" t="s">
        <v>16</v>
      </c>
      <c r="G333" s="15" t="s">
        <v>39</v>
      </c>
      <c r="H333" s="15">
        <v>7.33</v>
      </c>
      <c r="I333" s="15">
        <v>7.17</v>
      </c>
      <c r="J333" s="15">
        <v>14.5</v>
      </c>
      <c r="L333" s="6">
        <f t="shared" si="3"/>
        <v>0</v>
      </c>
    </row>
    <row r="334">
      <c r="A334" s="14">
        <v>333.0</v>
      </c>
      <c r="B334" s="14">
        <v>2017.0</v>
      </c>
      <c r="C334" s="14">
        <v>3.0</v>
      </c>
      <c r="D334" s="14">
        <v>5.0</v>
      </c>
      <c r="E334" s="14">
        <v>1.0</v>
      </c>
      <c r="F334" s="15" t="s">
        <v>16</v>
      </c>
      <c r="G334" s="21" t="s">
        <v>64</v>
      </c>
      <c r="H334" s="15">
        <v>8.93</v>
      </c>
      <c r="I334" s="15">
        <v>9.17</v>
      </c>
      <c r="J334" s="15">
        <v>18.1</v>
      </c>
      <c r="L334" s="6">
        <f t="shared" si="3"/>
        <v>0</v>
      </c>
    </row>
    <row r="335">
      <c r="A335" s="14">
        <v>334.0</v>
      </c>
      <c r="B335" s="14">
        <v>2017.0</v>
      </c>
      <c r="C335" s="14">
        <v>3.0</v>
      </c>
      <c r="D335" s="14">
        <v>5.0</v>
      </c>
      <c r="E335" s="14">
        <v>1.0</v>
      </c>
      <c r="F335" s="15" t="s">
        <v>16</v>
      </c>
      <c r="G335" s="15" t="s">
        <v>38</v>
      </c>
      <c r="H335" s="15">
        <v>6.33</v>
      </c>
      <c r="I335" s="15">
        <v>6.83</v>
      </c>
      <c r="J335" s="15">
        <v>13.16</v>
      </c>
      <c r="L335" s="6">
        <f t="shared" si="3"/>
        <v>0</v>
      </c>
    </row>
    <row r="336">
      <c r="A336" s="14">
        <v>335.0</v>
      </c>
      <c r="B336" s="14">
        <v>2017.0</v>
      </c>
      <c r="C336" s="14">
        <v>3.0</v>
      </c>
      <c r="D336" s="14">
        <v>5.0</v>
      </c>
      <c r="E336" s="14">
        <v>2.0</v>
      </c>
      <c r="F336" s="15" t="s">
        <v>16</v>
      </c>
      <c r="G336" s="21" t="s">
        <v>41</v>
      </c>
      <c r="H336" s="15">
        <v>9.6</v>
      </c>
      <c r="I336" s="15">
        <v>9.03</v>
      </c>
      <c r="J336" s="15">
        <v>18.63</v>
      </c>
      <c r="L336" s="6">
        <f t="shared" si="3"/>
        <v>0</v>
      </c>
    </row>
    <row r="337">
      <c r="A337" s="14">
        <v>336.0</v>
      </c>
      <c r="B337" s="14">
        <v>2017.0</v>
      </c>
      <c r="C337" s="14">
        <v>3.0</v>
      </c>
      <c r="D337" s="14">
        <v>5.0</v>
      </c>
      <c r="E337" s="14">
        <v>2.0</v>
      </c>
      <c r="F337" s="15" t="s">
        <v>16</v>
      </c>
      <c r="G337" s="15" t="s">
        <v>57</v>
      </c>
      <c r="H337" s="15">
        <v>8.5</v>
      </c>
      <c r="I337" s="15">
        <v>9.1</v>
      </c>
      <c r="J337" s="15">
        <v>17.6</v>
      </c>
      <c r="L337" s="6">
        <f t="shared" si="3"/>
        <v>0</v>
      </c>
    </row>
    <row r="338">
      <c r="A338" s="14">
        <v>337.0</v>
      </c>
      <c r="B338" s="14">
        <v>2017.0</v>
      </c>
      <c r="C338" s="14">
        <v>3.0</v>
      </c>
      <c r="D338" s="14">
        <v>5.0</v>
      </c>
      <c r="E338" s="14">
        <v>3.0</v>
      </c>
      <c r="F338" s="15" t="s">
        <v>16</v>
      </c>
      <c r="G338" s="21" t="s">
        <v>33</v>
      </c>
      <c r="H338" s="15">
        <v>9.33</v>
      </c>
      <c r="I338" s="15">
        <v>7.43</v>
      </c>
      <c r="J338" s="15">
        <v>16.76</v>
      </c>
      <c r="L338" s="6">
        <f t="shared" si="3"/>
        <v>0</v>
      </c>
    </row>
    <row r="339">
      <c r="A339" s="14">
        <v>338.0</v>
      </c>
      <c r="B339" s="14">
        <v>2017.0</v>
      </c>
      <c r="C339" s="14">
        <v>3.0</v>
      </c>
      <c r="D339" s="14">
        <v>5.0</v>
      </c>
      <c r="E339" s="14">
        <v>3.0</v>
      </c>
      <c r="F339" s="15" t="s">
        <v>16</v>
      </c>
      <c r="G339" s="15" t="s">
        <v>39</v>
      </c>
      <c r="H339" s="14">
        <v>8.0</v>
      </c>
      <c r="I339" s="14">
        <v>7.0</v>
      </c>
      <c r="J339" s="14">
        <v>15.0</v>
      </c>
      <c r="L339" s="6">
        <f t="shared" si="3"/>
        <v>0</v>
      </c>
    </row>
    <row r="340">
      <c r="A340" s="14">
        <v>339.0</v>
      </c>
      <c r="B340" s="14">
        <v>2017.0</v>
      </c>
      <c r="C340" s="14">
        <v>3.0</v>
      </c>
      <c r="D340" s="14">
        <v>5.0</v>
      </c>
      <c r="E340" s="14">
        <v>4.0</v>
      </c>
      <c r="F340" s="15" t="s">
        <v>16</v>
      </c>
      <c r="G340" s="21" t="s">
        <v>42</v>
      </c>
      <c r="H340" s="15">
        <v>8.67</v>
      </c>
      <c r="I340" s="15">
        <v>9.5</v>
      </c>
      <c r="J340" s="15">
        <v>18.17</v>
      </c>
      <c r="L340" s="6">
        <f t="shared" si="3"/>
        <v>0</v>
      </c>
    </row>
    <row r="341">
      <c r="A341" s="14">
        <v>340.0</v>
      </c>
      <c r="B341" s="14">
        <v>2017.0</v>
      </c>
      <c r="C341" s="14">
        <v>3.0</v>
      </c>
      <c r="D341" s="14">
        <v>5.0</v>
      </c>
      <c r="E341" s="14">
        <v>4.0</v>
      </c>
      <c r="F341" s="15" t="s">
        <v>16</v>
      </c>
      <c r="G341" s="15" t="s">
        <v>54</v>
      </c>
      <c r="H341" s="15">
        <v>8.77</v>
      </c>
      <c r="I341" s="15">
        <v>8.83</v>
      </c>
      <c r="J341" s="15">
        <v>17.6</v>
      </c>
      <c r="L341" s="6">
        <f t="shared" si="3"/>
        <v>0</v>
      </c>
    </row>
    <row r="342">
      <c r="A342" s="14">
        <v>341.0</v>
      </c>
      <c r="B342" s="14">
        <v>2017.0</v>
      </c>
      <c r="C342" s="14">
        <v>3.0</v>
      </c>
      <c r="D342" s="14">
        <v>6.0</v>
      </c>
      <c r="E342" s="14">
        <v>1.0</v>
      </c>
      <c r="F342" s="15" t="s">
        <v>16</v>
      </c>
      <c r="G342" s="21" t="s">
        <v>40</v>
      </c>
      <c r="H342" s="15">
        <v>8.9</v>
      </c>
      <c r="I342" s="15">
        <v>7.1</v>
      </c>
      <c r="J342" s="14">
        <v>16.0</v>
      </c>
      <c r="L342" s="6">
        <f t="shared" si="3"/>
        <v>0</v>
      </c>
    </row>
    <row r="343">
      <c r="A343" s="14">
        <v>342.0</v>
      </c>
      <c r="B343" s="14">
        <v>2017.0</v>
      </c>
      <c r="C343" s="14">
        <v>3.0</v>
      </c>
      <c r="D343" s="14">
        <v>6.0</v>
      </c>
      <c r="E343" s="14">
        <v>1.0</v>
      </c>
      <c r="F343" s="15" t="s">
        <v>16</v>
      </c>
      <c r="G343" s="15" t="s">
        <v>64</v>
      </c>
      <c r="H343" s="15">
        <v>6.33</v>
      </c>
      <c r="I343" s="15">
        <v>8.17</v>
      </c>
      <c r="J343" s="15">
        <v>14.5</v>
      </c>
      <c r="L343" s="6">
        <f t="shared" si="3"/>
        <v>0</v>
      </c>
    </row>
    <row r="344">
      <c r="A344" s="14">
        <v>343.0</v>
      </c>
      <c r="B344" s="14">
        <v>2017.0</v>
      </c>
      <c r="C344" s="14">
        <v>3.0</v>
      </c>
      <c r="D344" s="14">
        <v>6.0</v>
      </c>
      <c r="E344" s="14">
        <v>2.0</v>
      </c>
      <c r="F344" s="15" t="s">
        <v>16</v>
      </c>
      <c r="G344" s="21" t="s">
        <v>26</v>
      </c>
      <c r="H344" s="15">
        <v>9.23</v>
      </c>
      <c r="I344" s="15">
        <v>7.47</v>
      </c>
      <c r="J344" s="15">
        <v>16.7</v>
      </c>
      <c r="L344" s="6">
        <f t="shared" si="3"/>
        <v>0</v>
      </c>
    </row>
    <row r="345">
      <c r="A345" s="14">
        <v>344.0</v>
      </c>
      <c r="B345" s="14">
        <v>2017.0</v>
      </c>
      <c r="C345" s="14">
        <v>3.0</v>
      </c>
      <c r="D345" s="14">
        <v>6.0</v>
      </c>
      <c r="E345" s="14">
        <v>2.0</v>
      </c>
      <c r="F345" s="15" t="s">
        <v>16</v>
      </c>
      <c r="G345" s="15" t="s">
        <v>41</v>
      </c>
      <c r="H345" s="15">
        <v>8.17</v>
      </c>
      <c r="I345" s="15">
        <v>7.6</v>
      </c>
      <c r="J345" s="15">
        <v>15.77</v>
      </c>
      <c r="L345" s="6">
        <f t="shared" si="3"/>
        <v>0</v>
      </c>
    </row>
    <row r="346">
      <c r="A346" s="14">
        <v>345.0</v>
      </c>
      <c r="B346" s="14">
        <v>2017.0</v>
      </c>
      <c r="C346" s="14">
        <v>3.0</v>
      </c>
      <c r="D346" s="14">
        <v>6.0</v>
      </c>
      <c r="E346" s="14">
        <v>3.0</v>
      </c>
      <c r="F346" s="15" t="s">
        <v>16</v>
      </c>
      <c r="G346" s="21" t="s">
        <v>69</v>
      </c>
      <c r="H346" s="15">
        <v>8.83</v>
      </c>
      <c r="I346" s="15">
        <v>9.77</v>
      </c>
      <c r="J346" s="15">
        <v>18.6</v>
      </c>
      <c r="L346" s="6">
        <f t="shared" si="3"/>
        <v>0</v>
      </c>
    </row>
    <row r="347">
      <c r="A347" s="14">
        <v>346.0</v>
      </c>
      <c r="B347" s="14">
        <v>2017.0</v>
      </c>
      <c r="C347" s="14">
        <v>3.0</v>
      </c>
      <c r="D347" s="14">
        <v>6.0</v>
      </c>
      <c r="E347" s="14">
        <v>3.0</v>
      </c>
      <c r="F347" s="15" t="s">
        <v>16</v>
      </c>
      <c r="G347" s="15" t="s">
        <v>33</v>
      </c>
      <c r="H347" s="15">
        <v>7.23</v>
      </c>
      <c r="I347" s="15">
        <v>9.43</v>
      </c>
      <c r="J347" s="15">
        <v>16.66</v>
      </c>
      <c r="L347" s="6">
        <f t="shared" si="3"/>
        <v>0</v>
      </c>
    </row>
    <row r="348">
      <c r="A348" s="14">
        <v>347.0</v>
      </c>
      <c r="B348" s="14">
        <v>2017.0</v>
      </c>
      <c r="C348" s="14">
        <v>3.0</v>
      </c>
      <c r="D348" s="14">
        <v>6.0</v>
      </c>
      <c r="E348" s="14">
        <v>4.0</v>
      </c>
      <c r="F348" s="15" t="s">
        <v>16</v>
      </c>
      <c r="G348" s="21" t="s">
        <v>28</v>
      </c>
      <c r="H348" s="14">
        <v>8.0</v>
      </c>
      <c r="I348" s="15">
        <v>8.77</v>
      </c>
      <c r="J348" s="15">
        <v>16.77</v>
      </c>
      <c r="L348" s="6">
        <f t="shared" si="3"/>
        <v>0</v>
      </c>
    </row>
    <row r="349">
      <c r="A349" s="14">
        <v>348.0</v>
      </c>
      <c r="B349" s="14">
        <v>2017.0</v>
      </c>
      <c r="C349" s="14">
        <v>3.0</v>
      </c>
      <c r="D349" s="14">
        <v>6.0</v>
      </c>
      <c r="E349" s="14">
        <v>4.0</v>
      </c>
      <c r="F349" s="15" t="s">
        <v>16</v>
      </c>
      <c r="G349" s="15" t="s">
        <v>42</v>
      </c>
      <c r="H349" s="15">
        <v>3.6</v>
      </c>
      <c r="I349" s="15">
        <v>6.93</v>
      </c>
      <c r="J349" s="15">
        <v>10.53</v>
      </c>
      <c r="L349" s="6">
        <f t="shared" si="3"/>
        <v>0</v>
      </c>
    </row>
    <row r="350">
      <c r="A350" s="14">
        <v>349.0</v>
      </c>
      <c r="B350" s="14">
        <v>2017.0</v>
      </c>
      <c r="C350" s="14">
        <v>3.0</v>
      </c>
      <c r="D350" s="14">
        <v>7.0</v>
      </c>
      <c r="E350" s="14">
        <v>1.0</v>
      </c>
      <c r="F350" s="15" t="s">
        <v>16</v>
      </c>
      <c r="G350" s="21" t="s">
        <v>40</v>
      </c>
      <c r="H350" s="15">
        <v>8.9</v>
      </c>
      <c r="I350" s="15">
        <v>8.73</v>
      </c>
      <c r="J350" s="15">
        <v>17.63</v>
      </c>
      <c r="L350" s="6">
        <f t="shared" si="3"/>
        <v>0</v>
      </c>
    </row>
    <row r="351">
      <c r="A351" s="14">
        <v>350.0</v>
      </c>
      <c r="B351" s="14">
        <v>2017.0</v>
      </c>
      <c r="C351" s="14">
        <v>3.0</v>
      </c>
      <c r="D351" s="14">
        <v>7.0</v>
      </c>
      <c r="E351" s="14">
        <v>1.0</v>
      </c>
      <c r="F351" s="15" t="s">
        <v>16</v>
      </c>
      <c r="G351" s="15" t="s">
        <v>26</v>
      </c>
      <c r="H351" s="15">
        <v>9.93</v>
      </c>
      <c r="I351" s="15">
        <v>7.5</v>
      </c>
      <c r="J351" s="15">
        <v>17.43</v>
      </c>
      <c r="L351" s="6">
        <f t="shared" si="3"/>
        <v>0</v>
      </c>
    </row>
    <row r="352">
      <c r="A352" s="14">
        <v>351.0</v>
      </c>
      <c r="B352" s="14">
        <v>2017.0</v>
      </c>
      <c r="C352" s="14">
        <v>3.0</v>
      </c>
      <c r="D352" s="14">
        <v>7.0</v>
      </c>
      <c r="E352" s="14">
        <v>2.0</v>
      </c>
      <c r="F352" s="15" t="s">
        <v>16</v>
      </c>
      <c r="G352" s="21" t="s">
        <v>28</v>
      </c>
      <c r="H352" s="15">
        <v>7.93</v>
      </c>
      <c r="I352" s="15">
        <v>7.7</v>
      </c>
      <c r="J352" s="15">
        <v>15.63</v>
      </c>
      <c r="L352" s="6">
        <f t="shared" si="3"/>
        <v>0</v>
      </c>
    </row>
    <row r="353">
      <c r="A353" s="14">
        <v>352.0</v>
      </c>
      <c r="B353" s="14">
        <v>2017.0</v>
      </c>
      <c r="C353" s="14">
        <v>3.0</v>
      </c>
      <c r="D353" s="14">
        <v>7.0</v>
      </c>
      <c r="E353" s="14">
        <v>2.0</v>
      </c>
      <c r="F353" s="15" t="s">
        <v>16</v>
      </c>
      <c r="G353" s="15" t="s">
        <v>69</v>
      </c>
      <c r="H353" s="15">
        <v>7.97</v>
      </c>
      <c r="I353" s="15">
        <v>7.2</v>
      </c>
      <c r="J353" s="15">
        <v>15.17</v>
      </c>
      <c r="L353" s="6">
        <f t="shared" si="3"/>
        <v>0</v>
      </c>
    </row>
    <row r="354">
      <c r="A354" s="14">
        <v>353.0</v>
      </c>
      <c r="B354" s="14">
        <v>2017.0</v>
      </c>
      <c r="C354" s="14">
        <v>3.0</v>
      </c>
      <c r="D354" s="14">
        <v>8.0</v>
      </c>
      <c r="E354" s="14">
        <v>1.0</v>
      </c>
      <c r="F354" s="15" t="s">
        <v>16</v>
      </c>
      <c r="G354" s="21" t="s">
        <v>28</v>
      </c>
      <c r="H354" s="15">
        <v>9.77</v>
      </c>
      <c r="I354" s="15">
        <v>9.13</v>
      </c>
      <c r="J354" s="15">
        <v>18.9</v>
      </c>
      <c r="L354" s="6">
        <f t="shared" si="3"/>
        <v>0</v>
      </c>
    </row>
    <row r="355">
      <c r="A355" s="14">
        <v>354.0</v>
      </c>
      <c r="B355" s="14">
        <v>2017.0</v>
      </c>
      <c r="C355" s="14">
        <v>3.0</v>
      </c>
      <c r="D355" s="14">
        <v>8.0</v>
      </c>
      <c r="E355" s="14">
        <v>1.0</v>
      </c>
      <c r="F355" s="15" t="s">
        <v>16</v>
      </c>
      <c r="G355" s="15" t="s">
        <v>40</v>
      </c>
      <c r="H355" s="15">
        <v>7.83</v>
      </c>
      <c r="I355" s="15">
        <v>9.63</v>
      </c>
      <c r="J355" s="15">
        <v>17.46</v>
      </c>
      <c r="L355" s="6">
        <f t="shared" si="3"/>
        <v>0</v>
      </c>
      <c r="M355" s="2">
        <f>SUM(L238:L355)</f>
        <v>20.07</v>
      </c>
    </row>
    <row r="356">
      <c r="A356" s="14">
        <v>355.0</v>
      </c>
      <c r="B356" s="14">
        <v>2017.0</v>
      </c>
      <c r="C356" s="14">
        <v>1.0</v>
      </c>
      <c r="D356" s="14">
        <v>1.0</v>
      </c>
      <c r="E356" s="14">
        <v>1.0</v>
      </c>
      <c r="F356" s="15" t="s">
        <v>143</v>
      </c>
      <c r="G356" s="15" t="s">
        <v>144</v>
      </c>
      <c r="H356" s="15">
        <v>6.83</v>
      </c>
      <c r="I356" s="15">
        <v>7.97</v>
      </c>
      <c r="J356" s="15">
        <v>14.8</v>
      </c>
      <c r="L356" s="6"/>
    </row>
    <row r="357">
      <c r="A357" s="14">
        <v>356.0</v>
      </c>
      <c r="B357" s="14">
        <v>2017.0</v>
      </c>
      <c r="C357" s="14">
        <v>1.0</v>
      </c>
      <c r="D357" s="14">
        <v>1.0</v>
      </c>
      <c r="E357" s="14">
        <v>1.0</v>
      </c>
      <c r="F357" s="15" t="s">
        <v>143</v>
      </c>
      <c r="G357" s="15" t="s">
        <v>145</v>
      </c>
      <c r="H357" s="15">
        <v>5.93</v>
      </c>
      <c r="I357" s="15">
        <v>7.4</v>
      </c>
      <c r="J357" s="15">
        <v>13.33</v>
      </c>
    </row>
    <row r="358">
      <c r="A358" s="14">
        <v>357.0</v>
      </c>
      <c r="B358" s="14">
        <v>2017.0</v>
      </c>
      <c r="C358" s="14">
        <v>1.0</v>
      </c>
      <c r="D358" s="14">
        <v>1.0</v>
      </c>
      <c r="E358" s="14">
        <v>1.0</v>
      </c>
      <c r="F358" s="15" t="s">
        <v>143</v>
      </c>
      <c r="G358" s="15" t="s">
        <v>146</v>
      </c>
      <c r="H358" s="15">
        <v>5.67</v>
      </c>
      <c r="I358" s="15">
        <v>4.9</v>
      </c>
      <c r="J358" s="15">
        <v>10.57</v>
      </c>
    </row>
    <row r="359">
      <c r="A359" s="14">
        <v>358.0</v>
      </c>
      <c r="B359" s="14">
        <v>2017.0</v>
      </c>
      <c r="C359" s="14">
        <v>1.0</v>
      </c>
      <c r="D359" s="14">
        <v>1.0</v>
      </c>
      <c r="E359" s="14">
        <v>2.0</v>
      </c>
      <c r="F359" s="15" t="s">
        <v>143</v>
      </c>
      <c r="G359" s="15" t="s">
        <v>147</v>
      </c>
      <c r="H359" s="14">
        <v>7.0</v>
      </c>
      <c r="I359" s="15">
        <v>6.43</v>
      </c>
      <c r="J359" s="15">
        <v>13.43</v>
      </c>
    </row>
    <row r="360">
      <c r="A360" s="14">
        <v>359.0</v>
      </c>
      <c r="B360" s="14">
        <v>2017.0</v>
      </c>
      <c r="C360" s="14">
        <v>1.0</v>
      </c>
      <c r="D360" s="14">
        <v>1.0</v>
      </c>
      <c r="E360" s="14">
        <v>2.0</v>
      </c>
      <c r="F360" s="15" t="s">
        <v>143</v>
      </c>
      <c r="G360" s="15" t="s">
        <v>148</v>
      </c>
      <c r="H360" s="15">
        <v>5.93</v>
      </c>
      <c r="I360" s="15">
        <v>3.77</v>
      </c>
      <c r="J360" s="15">
        <v>9.7</v>
      </c>
    </row>
    <row r="361">
      <c r="A361" s="14">
        <v>360.0</v>
      </c>
      <c r="B361" s="14">
        <v>2017.0</v>
      </c>
      <c r="C361" s="14">
        <v>1.0</v>
      </c>
      <c r="D361" s="14">
        <v>1.0</v>
      </c>
      <c r="E361" s="14">
        <v>2.0</v>
      </c>
      <c r="F361" s="15" t="s">
        <v>143</v>
      </c>
      <c r="G361" s="15" t="s">
        <v>149</v>
      </c>
      <c r="H361" s="15">
        <v>3.33</v>
      </c>
      <c r="I361" s="15">
        <v>4.6</v>
      </c>
      <c r="J361" s="15">
        <v>7.93</v>
      </c>
    </row>
    <row r="362">
      <c r="A362" s="14">
        <v>361.0</v>
      </c>
      <c r="B362" s="14">
        <v>2017.0</v>
      </c>
      <c r="C362" s="14">
        <v>1.0</v>
      </c>
      <c r="D362" s="14">
        <v>1.0</v>
      </c>
      <c r="E362" s="14">
        <v>3.0</v>
      </c>
      <c r="F362" s="15" t="s">
        <v>143</v>
      </c>
      <c r="G362" s="15" t="s">
        <v>150</v>
      </c>
      <c r="H362" s="15">
        <v>8.83</v>
      </c>
      <c r="I362" s="15">
        <v>6.33</v>
      </c>
      <c r="J362" s="15">
        <v>15.16</v>
      </c>
    </row>
    <row r="363">
      <c r="A363" s="14">
        <v>362.0</v>
      </c>
      <c r="B363" s="14">
        <v>2017.0</v>
      </c>
      <c r="C363" s="14">
        <v>1.0</v>
      </c>
      <c r="D363" s="14">
        <v>1.0</v>
      </c>
      <c r="E363" s="14">
        <v>3.0</v>
      </c>
      <c r="F363" s="15" t="s">
        <v>143</v>
      </c>
      <c r="G363" s="15" t="s">
        <v>151</v>
      </c>
      <c r="H363" s="15">
        <v>7.17</v>
      </c>
      <c r="I363" s="15">
        <v>5.13</v>
      </c>
      <c r="J363" s="15">
        <v>12.3</v>
      </c>
    </row>
    <row r="364">
      <c r="A364" s="14">
        <v>363.0</v>
      </c>
      <c r="B364" s="14">
        <v>2017.0</v>
      </c>
      <c r="C364" s="14">
        <v>1.0</v>
      </c>
      <c r="D364" s="14">
        <v>1.0</v>
      </c>
      <c r="E364" s="14">
        <v>3.0</v>
      </c>
      <c r="F364" s="15" t="s">
        <v>143</v>
      </c>
      <c r="G364" s="15" t="s">
        <v>152</v>
      </c>
      <c r="H364" s="15">
        <v>5.17</v>
      </c>
      <c r="I364" s="15">
        <v>4.77</v>
      </c>
      <c r="J364" s="15">
        <v>9.94</v>
      </c>
    </row>
    <row r="365">
      <c r="A365" s="14">
        <v>364.0</v>
      </c>
      <c r="B365" s="14">
        <v>2017.0</v>
      </c>
      <c r="C365" s="14">
        <v>1.0</v>
      </c>
      <c r="D365" s="14">
        <v>1.0</v>
      </c>
      <c r="E365" s="14">
        <v>4.0</v>
      </c>
      <c r="F365" s="15" t="s">
        <v>143</v>
      </c>
      <c r="G365" s="15" t="s">
        <v>153</v>
      </c>
      <c r="H365" s="14">
        <v>7.0</v>
      </c>
      <c r="I365" s="15">
        <v>5.9</v>
      </c>
      <c r="J365" s="15">
        <v>12.9</v>
      </c>
    </row>
    <row r="366">
      <c r="A366" s="14">
        <v>365.0</v>
      </c>
      <c r="B366" s="14">
        <v>2017.0</v>
      </c>
      <c r="C366" s="14">
        <v>1.0</v>
      </c>
      <c r="D366" s="14">
        <v>1.0</v>
      </c>
      <c r="E366" s="14">
        <v>4.0</v>
      </c>
      <c r="F366" s="15" t="s">
        <v>143</v>
      </c>
      <c r="G366" s="15" t="s">
        <v>154</v>
      </c>
      <c r="H366" s="15">
        <v>5.83</v>
      </c>
      <c r="I366" s="15">
        <v>6.4</v>
      </c>
      <c r="J366" s="15">
        <v>12.23</v>
      </c>
    </row>
    <row r="367">
      <c r="A367" s="14">
        <v>366.0</v>
      </c>
      <c r="B367" s="14">
        <v>2017.0</v>
      </c>
      <c r="C367" s="14">
        <v>1.0</v>
      </c>
      <c r="D367" s="14">
        <v>1.0</v>
      </c>
      <c r="E367" s="14">
        <v>4.0</v>
      </c>
      <c r="F367" s="15" t="s">
        <v>143</v>
      </c>
      <c r="G367" s="15" t="s">
        <v>155</v>
      </c>
      <c r="H367" s="15">
        <v>6.6</v>
      </c>
      <c r="I367" s="15">
        <v>5.57</v>
      </c>
      <c r="J367" s="15">
        <v>12.17</v>
      </c>
    </row>
    <row r="368">
      <c r="A368" s="14">
        <v>367.0</v>
      </c>
      <c r="B368" s="14">
        <v>2017.0</v>
      </c>
      <c r="C368" s="14">
        <v>1.0</v>
      </c>
      <c r="D368" s="14">
        <v>1.0</v>
      </c>
      <c r="E368" s="14">
        <v>5.0</v>
      </c>
      <c r="F368" s="15" t="s">
        <v>143</v>
      </c>
      <c r="G368" s="15" t="s">
        <v>156</v>
      </c>
      <c r="H368" s="15">
        <v>6.83</v>
      </c>
      <c r="I368" s="15">
        <v>4.27</v>
      </c>
      <c r="J368" s="15">
        <v>11.1</v>
      </c>
    </row>
    <row r="369">
      <c r="A369" s="14">
        <v>368.0</v>
      </c>
      <c r="B369" s="14">
        <v>2017.0</v>
      </c>
      <c r="C369" s="14">
        <v>1.0</v>
      </c>
      <c r="D369" s="14">
        <v>1.0</v>
      </c>
      <c r="E369" s="14">
        <v>5.0</v>
      </c>
      <c r="F369" s="15" t="s">
        <v>143</v>
      </c>
      <c r="G369" s="15" t="s">
        <v>157</v>
      </c>
      <c r="H369" s="15">
        <v>2.5</v>
      </c>
      <c r="I369" s="15">
        <v>3.17</v>
      </c>
      <c r="J369" s="15">
        <v>5.67</v>
      </c>
    </row>
    <row r="370">
      <c r="A370" s="14">
        <v>369.0</v>
      </c>
      <c r="B370" s="14">
        <v>2017.0</v>
      </c>
      <c r="C370" s="14">
        <v>1.0</v>
      </c>
      <c r="D370" s="14">
        <v>1.0</v>
      </c>
      <c r="E370" s="14">
        <v>5.0</v>
      </c>
      <c r="F370" s="15" t="s">
        <v>143</v>
      </c>
      <c r="G370" s="15" t="s">
        <v>158</v>
      </c>
      <c r="H370" s="15">
        <v>1.6</v>
      </c>
      <c r="I370" s="15">
        <v>0.83</v>
      </c>
      <c r="J370" s="15">
        <v>2.43</v>
      </c>
    </row>
    <row r="371">
      <c r="A371" s="14">
        <v>370.0</v>
      </c>
      <c r="B371" s="14">
        <v>2017.0</v>
      </c>
      <c r="C371" s="14">
        <v>1.0</v>
      </c>
      <c r="D371" s="14">
        <v>1.0</v>
      </c>
      <c r="E371" s="14">
        <v>6.0</v>
      </c>
      <c r="F371" s="15" t="s">
        <v>143</v>
      </c>
      <c r="G371" s="15" t="s">
        <v>159</v>
      </c>
      <c r="H371" s="15">
        <v>7.67</v>
      </c>
      <c r="I371" s="15">
        <v>6.57</v>
      </c>
      <c r="J371" s="15">
        <v>14.24</v>
      </c>
    </row>
    <row r="372">
      <c r="A372" s="14">
        <v>371.0</v>
      </c>
      <c r="B372" s="14">
        <v>2017.0</v>
      </c>
      <c r="C372" s="14">
        <v>1.0</v>
      </c>
      <c r="D372" s="14">
        <v>1.0</v>
      </c>
      <c r="E372" s="14">
        <v>6.0</v>
      </c>
      <c r="F372" s="15" t="s">
        <v>143</v>
      </c>
      <c r="G372" s="15" t="s">
        <v>160</v>
      </c>
      <c r="H372" s="15">
        <v>8.83</v>
      </c>
      <c r="I372" s="15">
        <v>4.5</v>
      </c>
      <c r="J372" s="15">
        <v>13.33</v>
      </c>
    </row>
    <row r="373">
      <c r="A373" s="14">
        <v>372.0</v>
      </c>
      <c r="B373" s="14">
        <v>2017.0</v>
      </c>
      <c r="C373" s="14">
        <v>1.0</v>
      </c>
      <c r="D373" s="14">
        <v>1.0</v>
      </c>
      <c r="E373" s="14">
        <v>6.0</v>
      </c>
      <c r="F373" s="15" t="s">
        <v>143</v>
      </c>
      <c r="G373" s="15" t="s">
        <v>161</v>
      </c>
      <c r="H373" s="15">
        <v>0.5</v>
      </c>
      <c r="I373" s="14">
        <v>7.0</v>
      </c>
      <c r="J373" s="15">
        <v>7.5</v>
      </c>
    </row>
    <row r="374">
      <c r="A374" s="14">
        <v>373.0</v>
      </c>
      <c r="B374" s="14">
        <v>2017.0</v>
      </c>
      <c r="C374" s="14">
        <v>1.0</v>
      </c>
      <c r="D374" s="14">
        <v>2.0</v>
      </c>
      <c r="E374" s="14">
        <v>1.0</v>
      </c>
      <c r="F374" s="15" t="s">
        <v>143</v>
      </c>
      <c r="G374" s="15" t="s">
        <v>145</v>
      </c>
      <c r="H374" s="14">
        <v>6.0</v>
      </c>
      <c r="I374" s="15">
        <v>6.67</v>
      </c>
      <c r="J374" s="15">
        <v>12.67</v>
      </c>
    </row>
    <row r="375">
      <c r="A375" s="14">
        <v>374.0</v>
      </c>
      <c r="B375" s="14">
        <v>2017.0</v>
      </c>
      <c r="C375" s="14">
        <v>1.0</v>
      </c>
      <c r="D375" s="14">
        <v>2.0</v>
      </c>
      <c r="E375" s="14">
        <v>1.0</v>
      </c>
      <c r="F375" s="15" t="s">
        <v>143</v>
      </c>
      <c r="G375" s="15" t="s">
        <v>158</v>
      </c>
      <c r="H375" s="15">
        <v>4.3</v>
      </c>
      <c r="I375" s="15">
        <v>4.83</v>
      </c>
      <c r="J375" s="15">
        <v>9.13</v>
      </c>
    </row>
    <row r="376">
      <c r="A376" s="14">
        <v>375.0</v>
      </c>
      <c r="B376" s="14">
        <v>2017.0</v>
      </c>
      <c r="C376" s="14">
        <v>1.0</v>
      </c>
      <c r="D376" s="14">
        <v>2.0</v>
      </c>
      <c r="E376" s="14">
        <v>2.0</v>
      </c>
      <c r="F376" s="15" t="s">
        <v>143</v>
      </c>
      <c r="G376" s="15" t="s">
        <v>149</v>
      </c>
      <c r="H376" s="15">
        <v>8.5</v>
      </c>
      <c r="I376" s="15">
        <v>6.9</v>
      </c>
      <c r="J376" s="15">
        <v>15.4</v>
      </c>
    </row>
    <row r="377">
      <c r="A377" s="14">
        <v>376.0</v>
      </c>
      <c r="B377" s="14">
        <v>2017.0</v>
      </c>
      <c r="C377" s="14">
        <v>1.0</v>
      </c>
      <c r="D377" s="14">
        <v>2.0</v>
      </c>
      <c r="E377" s="14">
        <v>2.0</v>
      </c>
      <c r="F377" s="15" t="s">
        <v>143</v>
      </c>
      <c r="G377" s="15" t="s">
        <v>148</v>
      </c>
      <c r="H377" s="15">
        <v>5.5</v>
      </c>
      <c r="I377" s="15">
        <v>7.67</v>
      </c>
      <c r="J377" s="15">
        <v>13.17</v>
      </c>
    </row>
    <row r="378">
      <c r="A378" s="14">
        <v>377.0</v>
      </c>
      <c r="B378" s="14">
        <v>2017.0</v>
      </c>
      <c r="C378" s="14">
        <v>1.0</v>
      </c>
      <c r="D378" s="14">
        <v>2.0</v>
      </c>
      <c r="E378" s="14">
        <v>3.0</v>
      </c>
      <c r="F378" s="15" t="s">
        <v>143</v>
      </c>
      <c r="G378" s="15" t="s">
        <v>151</v>
      </c>
      <c r="H378" s="15">
        <v>9.5</v>
      </c>
      <c r="I378" s="14">
        <v>8.0</v>
      </c>
      <c r="J378" s="15">
        <v>17.5</v>
      </c>
    </row>
    <row r="379">
      <c r="A379" s="14">
        <v>378.0</v>
      </c>
      <c r="B379" s="14">
        <v>2017.0</v>
      </c>
      <c r="C379" s="14">
        <v>1.0</v>
      </c>
      <c r="D379" s="14">
        <v>2.0</v>
      </c>
      <c r="E379" s="14">
        <v>3.0</v>
      </c>
      <c r="F379" s="15" t="s">
        <v>143</v>
      </c>
      <c r="G379" s="15" t="s">
        <v>152</v>
      </c>
      <c r="H379" s="15">
        <v>5.83</v>
      </c>
      <c r="I379" s="15">
        <v>6.5</v>
      </c>
      <c r="J379" s="15">
        <v>12.33</v>
      </c>
    </row>
    <row r="380">
      <c r="A380" s="14">
        <v>379.0</v>
      </c>
      <c r="B380" s="14">
        <v>2017.0</v>
      </c>
      <c r="C380" s="14">
        <v>1.0</v>
      </c>
      <c r="D380" s="14">
        <v>2.0</v>
      </c>
      <c r="E380" s="14">
        <v>4.0</v>
      </c>
      <c r="F380" s="15" t="s">
        <v>143</v>
      </c>
      <c r="G380" s="15" t="s">
        <v>146</v>
      </c>
      <c r="H380" s="15">
        <v>7.83</v>
      </c>
      <c r="I380" s="15">
        <v>8.07</v>
      </c>
      <c r="J380" s="15">
        <v>15.9</v>
      </c>
    </row>
    <row r="381">
      <c r="A381" s="14">
        <v>380.0</v>
      </c>
      <c r="B381" s="14">
        <v>2017.0</v>
      </c>
      <c r="C381" s="14">
        <v>1.0</v>
      </c>
      <c r="D381" s="14">
        <v>2.0</v>
      </c>
      <c r="E381" s="14">
        <v>4.0</v>
      </c>
      <c r="F381" s="15" t="s">
        <v>143</v>
      </c>
      <c r="G381" s="15" t="s">
        <v>154</v>
      </c>
      <c r="H381" s="15">
        <v>6.5</v>
      </c>
      <c r="I381" s="15">
        <v>7.43</v>
      </c>
      <c r="J381" s="15">
        <v>13.93</v>
      </c>
    </row>
    <row r="382">
      <c r="A382" s="14">
        <v>381.0</v>
      </c>
      <c r="B382" s="14">
        <v>2017.0</v>
      </c>
      <c r="C382" s="14">
        <v>1.0</v>
      </c>
      <c r="D382" s="14">
        <v>2.0</v>
      </c>
      <c r="E382" s="14">
        <v>5.0</v>
      </c>
      <c r="F382" s="15" t="s">
        <v>143</v>
      </c>
      <c r="G382" s="15" t="s">
        <v>157</v>
      </c>
      <c r="H382" s="14">
        <v>8.0</v>
      </c>
      <c r="I382" s="15">
        <v>6.5</v>
      </c>
      <c r="J382" s="15">
        <v>14.5</v>
      </c>
    </row>
    <row r="383">
      <c r="A383" s="14">
        <v>382.0</v>
      </c>
      <c r="B383" s="14">
        <v>2017.0</v>
      </c>
      <c r="C383" s="14">
        <v>1.0</v>
      </c>
      <c r="D383" s="14">
        <v>2.0</v>
      </c>
      <c r="E383" s="14">
        <v>5.0</v>
      </c>
      <c r="F383" s="15" t="s">
        <v>143</v>
      </c>
      <c r="G383" s="15" t="s">
        <v>161</v>
      </c>
      <c r="H383" s="15">
        <v>6.83</v>
      </c>
      <c r="I383" s="15">
        <v>7.53</v>
      </c>
      <c r="J383" s="15">
        <v>14.36</v>
      </c>
    </row>
    <row r="384">
      <c r="A384" s="14">
        <v>383.0</v>
      </c>
      <c r="B384" s="14">
        <v>2017.0</v>
      </c>
      <c r="C384" s="14">
        <v>1.0</v>
      </c>
      <c r="D384" s="14">
        <v>2.0</v>
      </c>
      <c r="E384" s="14">
        <v>6.0</v>
      </c>
      <c r="F384" s="15" t="s">
        <v>143</v>
      </c>
      <c r="G384" s="15" t="s">
        <v>160</v>
      </c>
      <c r="H384" s="15">
        <v>9.27</v>
      </c>
      <c r="I384" s="14">
        <v>10.0</v>
      </c>
      <c r="J384" s="15">
        <v>19.27</v>
      </c>
    </row>
    <row r="385">
      <c r="A385" s="14">
        <v>384.0</v>
      </c>
      <c r="B385" s="14">
        <v>2017.0</v>
      </c>
      <c r="C385" s="14">
        <v>1.0</v>
      </c>
      <c r="D385" s="14">
        <v>2.0</v>
      </c>
      <c r="E385" s="14">
        <v>6.0</v>
      </c>
      <c r="F385" s="15" t="s">
        <v>143</v>
      </c>
      <c r="G385" s="15" t="s">
        <v>155</v>
      </c>
      <c r="H385" s="15">
        <v>5.87</v>
      </c>
      <c r="I385" s="15">
        <v>7.53</v>
      </c>
      <c r="J385" s="15">
        <v>13.4</v>
      </c>
    </row>
    <row r="386">
      <c r="A386" s="14">
        <v>385.0</v>
      </c>
      <c r="B386" s="14">
        <v>2017.0</v>
      </c>
      <c r="C386" s="14">
        <v>1.0</v>
      </c>
      <c r="D386" s="14">
        <v>3.0</v>
      </c>
      <c r="E386" s="14">
        <v>1.0</v>
      </c>
      <c r="F386" s="15" t="s">
        <v>143</v>
      </c>
      <c r="G386" s="15" t="s">
        <v>146</v>
      </c>
      <c r="H386" s="15">
        <v>8.5</v>
      </c>
      <c r="I386" s="15">
        <v>8.7</v>
      </c>
      <c r="J386" s="15">
        <v>17.2</v>
      </c>
    </row>
    <row r="387">
      <c r="A387" s="14">
        <v>386.0</v>
      </c>
      <c r="B387" s="14">
        <v>2017.0</v>
      </c>
      <c r="C387" s="14">
        <v>1.0</v>
      </c>
      <c r="D387" s="14">
        <v>3.0</v>
      </c>
      <c r="E387" s="14">
        <v>1.0</v>
      </c>
      <c r="F387" s="15" t="s">
        <v>143</v>
      </c>
      <c r="G387" s="15" t="s">
        <v>157</v>
      </c>
      <c r="H387" s="15">
        <v>5.83</v>
      </c>
      <c r="I387" s="15">
        <v>9.83</v>
      </c>
      <c r="J387" s="15">
        <v>15.66</v>
      </c>
    </row>
    <row r="388">
      <c r="A388" s="14">
        <v>387.0</v>
      </c>
      <c r="B388" s="14">
        <v>2017.0</v>
      </c>
      <c r="C388" s="14">
        <v>1.0</v>
      </c>
      <c r="D388" s="14">
        <v>3.0</v>
      </c>
      <c r="E388" s="14">
        <v>1.0</v>
      </c>
      <c r="F388" s="15" t="s">
        <v>143</v>
      </c>
      <c r="G388" s="15" t="s">
        <v>147</v>
      </c>
      <c r="H388" s="15">
        <v>7.2</v>
      </c>
      <c r="I388" s="15">
        <v>8.17</v>
      </c>
      <c r="J388" s="15">
        <v>15.37</v>
      </c>
    </row>
    <row r="389">
      <c r="A389" s="14">
        <v>388.0</v>
      </c>
      <c r="B389" s="14">
        <v>2017.0</v>
      </c>
      <c r="C389" s="14">
        <v>1.0</v>
      </c>
      <c r="D389" s="14">
        <v>3.0</v>
      </c>
      <c r="E389" s="14">
        <v>2.0</v>
      </c>
      <c r="F389" s="15" t="s">
        <v>143</v>
      </c>
      <c r="G389" s="15" t="s">
        <v>151</v>
      </c>
      <c r="H389" s="14">
        <v>9.0</v>
      </c>
      <c r="I389" s="15">
        <v>7.93</v>
      </c>
      <c r="J389" s="15">
        <v>16.93</v>
      </c>
    </row>
    <row r="390">
      <c r="A390" s="14">
        <v>389.0</v>
      </c>
      <c r="B390" s="14">
        <v>2017.0</v>
      </c>
      <c r="C390" s="14">
        <v>1.0</v>
      </c>
      <c r="D390" s="14">
        <v>3.0</v>
      </c>
      <c r="E390" s="14">
        <v>2.0</v>
      </c>
      <c r="F390" s="15" t="s">
        <v>143</v>
      </c>
      <c r="G390" s="15" t="s">
        <v>160</v>
      </c>
      <c r="H390" s="14">
        <v>7.0</v>
      </c>
      <c r="I390" s="14">
        <v>9.0</v>
      </c>
      <c r="J390" s="14">
        <v>16.0</v>
      </c>
    </row>
    <row r="391">
      <c r="A391" s="14">
        <v>390.0</v>
      </c>
      <c r="B391" s="14">
        <v>2017.0</v>
      </c>
      <c r="C391" s="14">
        <v>1.0</v>
      </c>
      <c r="D391" s="14">
        <v>3.0</v>
      </c>
      <c r="E391" s="14">
        <v>2.0</v>
      </c>
      <c r="F391" s="15" t="s">
        <v>143</v>
      </c>
      <c r="G391" s="15" t="s">
        <v>150</v>
      </c>
      <c r="H391" s="15">
        <v>4.77</v>
      </c>
      <c r="I391" s="15">
        <v>6.67</v>
      </c>
      <c r="J391" s="15">
        <v>11.44</v>
      </c>
    </row>
    <row r="392">
      <c r="A392" s="14">
        <v>391.0</v>
      </c>
      <c r="B392" s="14">
        <v>2017.0</v>
      </c>
      <c r="C392" s="14">
        <v>1.0</v>
      </c>
      <c r="D392" s="14">
        <v>3.0</v>
      </c>
      <c r="E392" s="14">
        <v>3.0</v>
      </c>
      <c r="F392" s="15" t="s">
        <v>143</v>
      </c>
      <c r="G392" s="15" t="s">
        <v>145</v>
      </c>
      <c r="H392" s="15">
        <v>6.67</v>
      </c>
      <c r="I392" s="15">
        <v>8.1</v>
      </c>
      <c r="J392" s="15">
        <v>14.77</v>
      </c>
    </row>
    <row r="393">
      <c r="A393" s="14">
        <v>392.0</v>
      </c>
      <c r="B393" s="14">
        <v>2017.0</v>
      </c>
      <c r="C393" s="14">
        <v>1.0</v>
      </c>
      <c r="D393" s="14">
        <v>3.0</v>
      </c>
      <c r="E393" s="14">
        <v>3.0</v>
      </c>
      <c r="F393" s="15" t="s">
        <v>143</v>
      </c>
      <c r="G393" s="15" t="s">
        <v>144</v>
      </c>
      <c r="H393" s="15">
        <v>7.67</v>
      </c>
      <c r="I393" s="15">
        <v>6.87</v>
      </c>
      <c r="J393" s="15">
        <v>14.54</v>
      </c>
    </row>
    <row r="394">
      <c r="A394" s="14">
        <v>393.0</v>
      </c>
      <c r="B394" s="14">
        <v>2017.0</v>
      </c>
      <c r="C394" s="14">
        <v>1.0</v>
      </c>
      <c r="D394" s="14">
        <v>3.0</v>
      </c>
      <c r="E394" s="14">
        <v>3.0</v>
      </c>
      <c r="F394" s="15" t="s">
        <v>143</v>
      </c>
      <c r="G394" s="15" t="s">
        <v>153</v>
      </c>
      <c r="H394" s="15">
        <v>5.93</v>
      </c>
      <c r="I394" s="15">
        <v>7.6</v>
      </c>
      <c r="J394" s="15">
        <v>13.53</v>
      </c>
    </row>
    <row r="395">
      <c r="A395" s="14">
        <v>394.0</v>
      </c>
      <c r="B395" s="14">
        <v>2017.0</v>
      </c>
      <c r="C395" s="14">
        <v>1.0</v>
      </c>
      <c r="D395" s="14">
        <v>3.0</v>
      </c>
      <c r="E395" s="14">
        <v>4.0</v>
      </c>
      <c r="F395" s="15" t="s">
        <v>143</v>
      </c>
      <c r="G395" s="15" t="s">
        <v>156</v>
      </c>
      <c r="H395" s="15">
        <v>8.17</v>
      </c>
      <c r="I395" s="15">
        <v>8.53</v>
      </c>
      <c r="J395" s="15">
        <v>16.7</v>
      </c>
    </row>
    <row r="396">
      <c r="A396" s="14">
        <v>395.0</v>
      </c>
      <c r="B396" s="14">
        <v>2017.0</v>
      </c>
      <c r="C396" s="14">
        <v>1.0</v>
      </c>
      <c r="D396" s="14">
        <v>3.0</v>
      </c>
      <c r="E396" s="14">
        <v>4.0</v>
      </c>
      <c r="F396" s="15" t="s">
        <v>143</v>
      </c>
      <c r="G396" s="15" t="s">
        <v>159</v>
      </c>
      <c r="H396" s="15">
        <v>9.17</v>
      </c>
      <c r="I396" s="15">
        <v>7.37</v>
      </c>
      <c r="J396" s="15">
        <v>16.54</v>
      </c>
    </row>
    <row r="397">
      <c r="A397" s="14">
        <v>396.0</v>
      </c>
      <c r="B397" s="14">
        <v>2017.0</v>
      </c>
      <c r="C397" s="14">
        <v>1.0</v>
      </c>
      <c r="D397" s="14">
        <v>3.0</v>
      </c>
      <c r="E397" s="14">
        <v>4.0</v>
      </c>
      <c r="F397" s="15" t="s">
        <v>143</v>
      </c>
      <c r="G397" s="15" t="s">
        <v>149</v>
      </c>
      <c r="H397" s="15">
        <v>4.5</v>
      </c>
      <c r="I397" s="15">
        <v>7.73</v>
      </c>
      <c r="J397" s="15">
        <v>12.23</v>
      </c>
    </row>
    <row r="398">
      <c r="A398" s="14">
        <v>397.0</v>
      </c>
      <c r="B398" s="14">
        <v>2017.0</v>
      </c>
      <c r="C398" s="14">
        <v>1.0</v>
      </c>
      <c r="D398" s="14">
        <v>4.0</v>
      </c>
      <c r="E398" s="14">
        <v>1.0</v>
      </c>
      <c r="F398" s="15" t="s">
        <v>143</v>
      </c>
      <c r="G398" s="15" t="s">
        <v>150</v>
      </c>
      <c r="H398" s="15">
        <v>7.5</v>
      </c>
      <c r="I398" s="15">
        <v>8.17</v>
      </c>
      <c r="J398" s="15">
        <v>15.67</v>
      </c>
    </row>
    <row r="399">
      <c r="A399" s="14">
        <v>398.0</v>
      </c>
      <c r="B399" s="14">
        <v>2017.0</v>
      </c>
      <c r="C399" s="14">
        <v>1.0</v>
      </c>
      <c r="D399" s="14">
        <v>4.0</v>
      </c>
      <c r="E399" s="14">
        <v>1.0</v>
      </c>
      <c r="F399" s="15" t="s">
        <v>143</v>
      </c>
      <c r="G399" s="15" t="s">
        <v>157</v>
      </c>
      <c r="H399" s="15">
        <v>6.67</v>
      </c>
      <c r="I399" s="15">
        <v>8.27</v>
      </c>
      <c r="J399" s="15">
        <v>14.94</v>
      </c>
    </row>
    <row r="400">
      <c r="A400" s="14">
        <v>399.0</v>
      </c>
      <c r="B400" s="14">
        <v>2017.0</v>
      </c>
      <c r="C400" s="14">
        <v>1.0</v>
      </c>
      <c r="D400" s="14">
        <v>4.0</v>
      </c>
      <c r="E400" s="14">
        <v>2.0</v>
      </c>
      <c r="F400" s="15" t="s">
        <v>143</v>
      </c>
      <c r="G400" s="15" t="s">
        <v>160</v>
      </c>
      <c r="H400" s="15">
        <v>5.5</v>
      </c>
      <c r="I400" s="15">
        <v>7.93</v>
      </c>
      <c r="J400" s="15">
        <v>13.43</v>
      </c>
    </row>
    <row r="401">
      <c r="A401" s="14">
        <v>400.0</v>
      </c>
      <c r="B401" s="14">
        <v>2017.0</v>
      </c>
      <c r="C401" s="14">
        <v>1.0</v>
      </c>
      <c r="D401" s="14">
        <v>4.0</v>
      </c>
      <c r="E401" s="14">
        <v>2.0</v>
      </c>
      <c r="F401" s="15" t="s">
        <v>143</v>
      </c>
      <c r="G401" s="15" t="s">
        <v>147</v>
      </c>
      <c r="H401" s="15">
        <v>8.17</v>
      </c>
      <c r="I401" s="14">
        <v>5.0</v>
      </c>
      <c r="J401" s="15">
        <v>13.17</v>
      </c>
    </row>
    <row r="402">
      <c r="A402" s="14">
        <v>401.0</v>
      </c>
      <c r="B402" s="14">
        <v>2017.0</v>
      </c>
      <c r="C402" s="14">
        <v>1.0</v>
      </c>
      <c r="D402" s="14">
        <v>4.0</v>
      </c>
      <c r="E402" s="14">
        <v>3.0</v>
      </c>
      <c r="F402" s="15" t="s">
        <v>143</v>
      </c>
      <c r="G402" s="15" t="s">
        <v>144</v>
      </c>
      <c r="H402" s="15">
        <v>8.83</v>
      </c>
      <c r="I402" s="15">
        <v>7.67</v>
      </c>
      <c r="J402" s="15">
        <v>16.5</v>
      </c>
    </row>
    <row r="403">
      <c r="A403" s="14">
        <v>402.0</v>
      </c>
      <c r="B403" s="14">
        <v>2017.0</v>
      </c>
      <c r="C403" s="14">
        <v>1.0</v>
      </c>
      <c r="D403" s="14">
        <v>4.0</v>
      </c>
      <c r="E403" s="14">
        <v>3.0</v>
      </c>
      <c r="F403" s="15" t="s">
        <v>143</v>
      </c>
      <c r="G403" s="15" t="s">
        <v>149</v>
      </c>
      <c r="H403" s="15">
        <v>7.33</v>
      </c>
      <c r="I403" s="15">
        <v>4.5</v>
      </c>
      <c r="J403" s="15">
        <v>11.83</v>
      </c>
    </row>
    <row r="404">
      <c r="A404" s="14">
        <v>403.0</v>
      </c>
      <c r="B404" s="14">
        <v>2017.0</v>
      </c>
      <c r="C404" s="14">
        <v>1.0</v>
      </c>
      <c r="D404" s="14">
        <v>4.0</v>
      </c>
      <c r="E404" s="14">
        <v>4.0</v>
      </c>
      <c r="F404" s="15" t="s">
        <v>143</v>
      </c>
      <c r="G404" s="15" t="s">
        <v>159</v>
      </c>
      <c r="H404" s="14">
        <v>8.0</v>
      </c>
      <c r="I404" s="15">
        <v>8.4</v>
      </c>
      <c r="J404" s="15">
        <v>16.4</v>
      </c>
    </row>
    <row r="405">
      <c r="A405" s="14">
        <v>404.0</v>
      </c>
      <c r="B405" s="14">
        <v>2017.0</v>
      </c>
      <c r="C405" s="14">
        <v>1.0</v>
      </c>
      <c r="D405" s="14">
        <v>4.0</v>
      </c>
      <c r="E405" s="14">
        <v>4.0</v>
      </c>
      <c r="F405" s="15" t="s">
        <v>143</v>
      </c>
      <c r="G405" s="15" t="s">
        <v>153</v>
      </c>
      <c r="H405" s="15">
        <v>9.5</v>
      </c>
      <c r="I405" s="15">
        <v>6.83</v>
      </c>
      <c r="J405" s="15">
        <v>16.33</v>
      </c>
    </row>
    <row r="406">
      <c r="A406" s="14">
        <v>405.0</v>
      </c>
      <c r="B406" s="14">
        <v>2017.0</v>
      </c>
      <c r="C406" s="14">
        <v>1.0</v>
      </c>
      <c r="D406" s="14">
        <v>5.0</v>
      </c>
      <c r="E406" s="14">
        <v>1.0</v>
      </c>
      <c r="F406" s="15" t="s">
        <v>143</v>
      </c>
      <c r="G406" s="15" t="s">
        <v>146</v>
      </c>
      <c r="H406" s="15">
        <v>7.17</v>
      </c>
      <c r="I406" s="15">
        <v>6.27</v>
      </c>
      <c r="J406" s="15">
        <v>13.44</v>
      </c>
    </row>
    <row r="407">
      <c r="A407" s="14">
        <v>406.0</v>
      </c>
      <c r="B407" s="14">
        <v>2017.0</v>
      </c>
      <c r="C407" s="14">
        <v>1.0</v>
      </c>
      <c r="D407" s="14">
        <v>5.0</v>
      </c>
      <c r="E407" s="14">
        <v>1.0</v>
      </c>
      <c r="F407" s="15" t="s">
        <v>143</v>
      </c>
      <c r="G407" s="15" t="s">
        <v>150</v>
      </c>
      <c r="H407" s="14">
        <v>6.0</v>
      </c>
      <c r="I407" s="15">
        <v>3.5</v>
      </c>
      <c r="J407" s="15">
        <v>9.5</v>
      </c>
    </row>
    <row r="408">
      <c r="A408" s="14">
        <v>407.0</v>
      </c>
      <c r="B408" s="14">
        <v>2017.0</v>
      </c>
      <c r="C408" s="14">
        <v>1.0</v>
      </c>
      <c r="D408" s="14">
        <v>5.0</v>
      </c>
      <c r="E408" s="14">
        <v>2.0</v>
      </c>
      <c r="F408" s="15" t="s">
        <v>143</v>
      </c>
      <c r="G408" s="15" t="s">
        <v>160</v>
      </c>
      <c r="H408" s="15">
        <v>7.83</v>
      </c>
      <c r="I408" s="15">
        <v>9.27</v>
      </c>
      <c r="J408" s="15">
        <v>17.1</v>
      </c>
    </row>
    <row r="409">
      <c r="A409" s="14">
        <v>408.0</v>
      </c>
      <c r="B409" s="14">
        <v>2017.0</v>
      </c>
      <c r="C409" s="14">
        <v>1.0</v>
      </c>
      <c r="D409" s="14">
        <v>5.0</v>
      </c>
      <c r="E409" s="14">
        <v>2.0</v>
      </c>
      <c r="F409" s="15" t="s">
        <v>143</v>
      </c>
      <c r="G409" s="15" t="s">
        <v>151</v>
      </c>
      <c r="H409" s="14">
        <v>4.0</v>
      </c>
      <c r="I409" s="15">
        <v>5.93</v>
      </c>
      <c r="J409" s="15">
        <v>9.93</v>
      </c>
    </row>
    <row r="410">
      <c r="A410" s="14">
        <v>409.0</v>
      </c>
      <c r="B410" s="14">
        <v>2017.0</v>
      </c>
      <c r="C410" s="14">
        <v>1.0</v>
      </c>
      <c r="D410" s="14">
        <v>5.0</v>
      </c>
      <c r="E410" s="14">
        <v>3.0</v>
      </c>
      <c r="F410" s="15" t="s">
        <v>143</v>
      </c>
      <c r="G410" s="15" t="s">
        <v>144</v>
      </c>
      <c r="H410" s="15">
        <v>6.7</v>
      </c>
      <c r="I410" s="15">
        <v>7.3</v>
      </c>
      <c r="J410" s="14">
        <v>14.0</v>
      </c>
    </row>
    <row r="411">
      <c r="A411" s="14">
        <v>410.0</v>
      </c>
      <c r="B411" s="14">
        <v>2017.0</v>
      </c>
      <c r="C411" s="14">
        <v>1.0</v>
      </c>
      <c r="D411" s="14">
        <v>5.0</v>
      </c>
      <c r="E411" s="14">
        <v>3.0</v>
      </c>
      <c r="F411" s="15" t="s">
        <v>143</v>
      </c>
      <c r="G411" s="15" t="s">
        <v>145</v>
      </c>
      <c r="H411" s="15">
        <v>7.33</v>
      </c>
      <c r="I411" s="15">
        <v>6.3</v>
      </c>
      <c r="J411" s="15">
        <v>13.63</v>
      </c>
    </row>
    <row r="412">
      <c r="A412" s="14">
        <v>411.0</v>
      </c>
      <c r="B412" s="14">
        <v>2017.0</v>
      </c>
      <c r="C412" s="14">
        <v>1.0</v>
      </c>
      <c r="D412" s="14">
        <v>5.0</v>
      </c>
      <c r="E412" s="14">
        <v>4.0</v>
      </c>
      <c r="F412" s="15" t="s">
        <v>143</v>
      </c>
      <c r="G412" s="15" t="s">
        <v>159</v>
      </c>
      <c r="H412" s="15">
        <v>7.5</v>
      </c>
      <c r="I412" s="14">
        <v>10.0</v>
      </c>
      <c r="J412" s="15">
        <v>17.5</v>
      </c>
    </row>
    <row r="413">
      <c r="A413" s="14">
        <v>412.0</v>
      </c>
      <c r="B413" s="14">
        <v>2017.0</v>
      </c>
      <c r="C413" s="14">
        <v>1.0</v>
      </c>
      <c r="D413" s="14">
        <v>5.0</v>
      </c>
      <c r="E413" s="14">
        <v>4.0</v>
      </c>
      <c r="F413" s="15" t="s">
        <v>143</v>
      </c>
      <c r="G413" s="15" t="s">
        <v>156</v>
      </c>
      <c r="H413" s="15">
        <v>6.33</v>
      </c>
      <c r="I413" s="15">
        <v>7.5</v>
      </c>
      <c r="J413" s="15">
        <v>13.83</v>
      </c>
    </row>
    <row r="414">
      <c r="A414" s="14">
        <v>413.0</v>
      </c>
      <c r="B414" s="14">
        <v>2017.0</v>
      </c>
      <c r="C414" s="14">
        <v>1.0</v>
      </c>
      <c r="D414" s="14">
        <v>6.0</v>
      </c>
      <c r="E414" s="14">
        <v>1.0</v>
      </c>
      <c r="F414" s="15" t="s">
        <v>143</v>
      </c>
      <c r="G414" s="15" t="s">
        <v>160</v>
      </c>
      <c r="H414" s="15">
        <v>8.67</v>
      </c>
      <c r="I414" s="15">
        <v>9.93</v>
      </c>
      <c r="J414" s="15">
        <v>18.6</v>
      </c>
    </row>
    <row r="415">
      <c r="A415" s="14">
        <v>414.0</v>
      </c>
      <c r="B415" s="14">
        <v>2017.0</v>
      </c>
      <c r="C415" s="14">
        <v>1.0</v>
      </c>
      <c r="D415" s="14">
        <v>6.0</v>
      </c>
      <c r="E415" s="14">
        <v>1.0</v>
      </c>
      <c r="F415" s="15" t="s">
        <v>143</v>
      </c>
      <c r="G415" s="15" t="s">
        <v>146</v>
      </c>
      <c r="H415" s="15">
        <v>6.6</v>
      </c>
      <c r="I415" s="15">
        <v>7.1</v>
      </c>
      <c r="J415" s="15">
        <v>13.7</v>
      </c>
    </row>
    <row r="416">
      <c r="A416" s="14">
        <v>415.0</v>
      </c>
      <c r="B416" s="14">
        <v>2017.0</v>
      </c>
      <c r="C416" s="14">
        <v>1.0</v>
      </c>
      <c r="D416" s="14">
        <v>6.0</v>
      </c>
      <c r="E416" s="14">
        <v>2.0</v>
      </c>
      <c r="F416" s="15" t="s">
        <v>143</v>
      </c>
      <c r="G416" s="15" t="s">
        <v>159</v>
      </c>
      <c r="H416" s="15">
        <v>7.5</v>
      </c>
      <c r="I416" s="15">
        <v>8.77</v>
      </c>
      <c r="J416" s="15">
        <v>16.27</v>
      </c>
    </row>
    <row r="417">
      <c r="A417" s="14">
        <v>416.0</v>
      </c>
      <c r="B417" s="14">
        <v>2017.0</v>
      </c>
      <c r="C417" s="14">
        <v>1.0</v>
      </c>
      <c r="D417" s="14">
        <v>6.0</v>
      </c>
      <c r="E417" s="14">
        <v>2.0</v>
      </c>
      <c r="F417" s="15" t="s">
        <v>143</v>
      </c>
      <c r="G417" s="15" t="s">
        <v>144</v>
      </c>
      <c r="H417" s="15">
        <v>6.93</v>
      </c>
      <c r="I417" s="15">
        <v>7.93</v>
      </c>
      <c r="J417" s="15">
        <v>14.86</v>
      </c>
    </row>
    <row r="418">
      <c r="A418" s="14">
        <v>417.0</v>
      </c>
      <c r="B418" s="14">
        <v>2017.0</v>
      </c>
      <c r="C418" s="14">
        <v>1.0</v>
      </c>
      <c r="D418" s="14">
        <v>7.0</v>
      </c>
      <c r="E418" s="14">
        <v>1.0</v>
      </c>
      <c r="F418" s="15" t="s">
        <v>143</v>
      </c>
      <c r="G418" s="15" t="s">
        <v>159</v>
      </c>
      <c r="H418" s="15">
        <v>7.93</v>
      </c>
      <c r="I418" s="15">
        <v>8.67</v>
      </c>
      <c r="J418" s="15">
        <v>16.6</v>
      </c>
    </row>
    <row r="419">
      <c r="A419" s="14">
        <v>418.0</v>
      </c>
      <c r="B419" s="14">
        <v>2017.0</v>
      </c>
      <c r="C419" s="14">
        <v>1.0</v>
      </c>
      <c r="D419" s="14">
        <v>7.0</v>
      </c>
      <c r="E419" s="14">
        <v>1.0</v>
      </c>
      <c r="F419" s="15" t="s">
        <v>143</v>
      </c>
      <c r="G419" s="15" t="s">
        <v>160</v>
      </c>
      <c r="H419" s="15">
        <v>5.83</v>
      </c>
      <c r="I419" s="15">
        <v>6.83</v>
      </c>
      <c r="J419" s="15">
        <v>12.66</v>
      </c>
    </row>
    <row r="420">
      <c r="A420" s="14">
        <v>419.0</v>
      </c>
      <c r="B420" s="14">
        <v>2017.0</v>
      </c>
      <c r="C420" s="14">
        <v>2.0</v>
      </c>
      <c r="D420" s="14">
        <v>1.0</v>
      </c>
      <c r="E420" s="14">
        <v>1.0</v>
      </c>
      <c r="F420" s="15" t="s">
        <v>143</v>
      </c>
      <c r="G420" s="15" t="s">
        <v>161</v>
      </c>
      <c r="H420" s="15">
        <v>6.33</v>
      </c>
      <c r="I420" s="15">
        <v>6.6</v>
      </c>
      <c r="J420" s="15">
        <v>12.93</v>
      </c>
    </row>
    <row r="421">
      <c r="A421" s="14">
        <v>420.0</v>
      </c>
      <c r="B421" s="14">
        <v>2017.0</v>
      </c>
      <c r="C421" s="14">
        <v>2.0</v>
      </c>
      <c r="D421" s="14">
        <v>1.0</v>
      </c>
      <c r="E421" s="14">
        <v>1.0</v>
      </c>
      <c r="F421" s="15" t="s">
        <v>143</v>
      </c>
      <c r="G421" s="15" t="s">
        <v>146</v>
      </c>
      <c r="H421" s="15">
        <v>5.17</v>
      </c>
      <c r="I421" s="15">
        <v>3.33</v>
      </c>
      <c r="J421" s="15">
        <v>8.5</v>
      </c>
    </row>
    <row r="422">
      <c r="A422" s="14">
        <v>421.0</v>
      </c>
      <c r="B422" s="14">
        <v>2017.0</v>
      </c>
      <c r="C422" s="14">
        <v>2.0</v>
      </c>
      <c r="D422" s="14">
        <v>1.0</v>
      </c>
      <c r="E422" s="14">
        <v>1.0</v>
      </c>
      <c r="F422" s="15" t="s">
        <v>143</v>
      </c>
      <c r="G422" s="15" t="s">
        <v>149</v>
      </c>
      <c r="H422" s="15">
        <v>0.2</v>
      </c>
      <c r="I422" s="15">
        <v>2.77</v>
      </c>
      <c r="J422" s="15">
        <v>2.97</v>
      </c>
    </row>
    <row r="423">
      <c r="A423" s="14">
        <v>422.0</v>
      </c>
      <c r="B423" s="14">
        <v>2017.0</v>
      </c>
      <c r="C423" s="14">
        <v>2.0</v>
      </c>
      <c r="D423" s="14">
        <v>1.0</v>
      </c>
      <c r="E423" s="14">
        <v>2.0</v>
      </c>
      <c r="F423" s="15" t="s">
        <v>143</v>
      </c>
      <c r="G423" s="15" t="s">
        <v>153</v>
      </c>
      <c r="H423" s="15">
        <v>6.33</v>
      </c>
      <c r="I423" s="15">
        <v>4.33</v>
      </c>
      <c r="J423" s="15">
        <v>10.66</v>
      </c>
    </row>
    <row r="424">
      <c r="A424" s="14">
        <v>423.0</v>
      </c>
      <c r="B424" s="14">
        <v>2017.0</v>
      </c>
      <c r="C424" s="14">
        <v>2.0</v>
      </c>
      <c r="D424" s="14">
        <v>1.0</v>
      </c>
      <c r="E424" s="14">
        <v>2.0</v>
      </c>
      <c r="F424" s="15" t="s">
        <v>143</v>
      </c>
      <c r="G424" s="15" t="s">
        <v>148</v>
      </c>
      <c r="H424" s="15">
        <v>6.27</v>
      </c>
      <c r="I424" s="15">
        <v>3.8</v>
      </c>
      <c r="J424" s="15">
        <v>10.07</v>
      </c>
    </row>
    <row r="425">
      <c r="A425" s="14">
        <v>424.0</v>
      </c>
      <c r="B425" s="14">
        <v>2017.0</v>
      </c>
      <c r="C425" s="14">
        <v>2.0</v>
      </c>
      <c r="D425" s="14">
        <v>1.0</v>
      </c>
      <c r="E425" s="14">
        <v>2.0</v>
      </c>
      <c r="F425" s="15" t="s">
        <v>143</v>
      </c>
      <c r="G425" s="15" t="s">
        <v>157</v>
      </c>
      <c r="H425" s="14">
        <v>4.0</v>
      </c>
      <c r="I425" s="15">
        <v>0.57</v>
      </c>
      <c r="J425" s="15">
        <v>4.57</v>
      </c>
    </row>
    <row r="426">
      <c r="A426" s="14">
        <v>425.0</v>
      </c>
      <c r="B426" s="14">
        <v>2017.0</v>
      </c>
      <c r="C426" s="14">
        <v>2.0</v>
      </c>
      <c r="D426" s="14">
        <v>1.0</v>
      </c>
      <c r="E426" s="14">
        <v>3.0</v>
      </c>
      <c r="F426" s="15" t="s">
        <v>143</v>
      </c>
      <c r="G426" s="15" t="s">
        <v>151</v>
      </c>
      <c r="H426" s="15">
        <v>7.67</v>
      </c>
      <c r="I426" s="15">
        <v>8.67</v>
      </c>
      <c r="J426" s="15">
        <v>16.34</v>
      </c>
    </row>
    <row r="427">
      <c r="A427" s="14">
        <v>426.0</v>
      </c>
      <c r="B427" s="14">
        <v>2017.0</v>
      </c>
      <c r="C427" s="14">
        <v>2.0</v>
      </c>
      <c r="D427" s="14">
        <v>1.0</v>
      </c>
      <c r="E427" s="14">
        <v>3.0</v>
      </c>
      <c r="F427" s="15" t="s">
        <v>143</v>
      </c>
      <c r="G427" s="15" t="s">
        <v>162</v>
      </c>
      <c r="H427" s="15">
        <v>5.37</v>
      </c>
      <c r="I427" s="15">
        <v>5.97</v>
      </c>
      <c r="J427" s="15">
        <v>11.34</v>
      </c>
    </row>
    <row r="428">
      <c r="A428" s="14">
        <v>427.0</v>
      </c>
      <c r="B428" s="14">
        <v>2017.0</v>
      </c>
      <c r="C428" s="14">
        <v>2.0</v>
      </c>
      <c r="D428" s="14">
        <v>1.0</v>
      </c>
      <c r="E428" s="14">
        <v>3.0</v>
      </c>
      <c r="F428" s="15" t="s">
        <v>143</v>
      </c>
      <c r="G428" s="15" t="s">
        <v>145</v>
      </c>
      <c r="H428" s="14">
        <v>2.0</v>
      </c>
      <c r="I428" s="15">
        <v>5.83</v>
      </c>
      <c r="J428" s="15">
        <v>7.83</v>
      </c>
    </row>
    <row r="429">
      <c r="A429" s="14">
        <v>428.0</v>
      </c>
      <c r="B429" s="14">
        <v>2017.0</v>
      </c>
      <c r="C429" s="14">
        <v>2.0</v>
      </c>
      <c r="D429" s="14">
        <v>1.0</v>
      </c>
      <c r="E429" s="14">
        <v>4.0</v>
      </c>
      <c r="F429" s="15" t="s">
        <v>143</v>
      </c>
      <c r="G429" s="15" t="s">
        <v>159</v>
      </c>
      <c r="H429" s="15">
        <v>7.5</v>
      </c>
      <c r="I429" s="15">
        <v>6.6</v>
      </c>
      <c r="J429" s="15">
        <v>14.1</v>
      </c>
    </row>
    <row r="430">
      <c r="A430" s="14">
        <v>429.0</v>
      </c>
      <c r="B430" s="14">
        <v>2017.0</v>
      </c>
      <c r="C430" s="14">
        <v>2.0</v>
      </c>
      <c r="D430" s="14">
        <v>1.0</v>
      </c>
      <c r="E430" s="14">
        <v>4.0</v>
      </c>
      <c r="F430" s="15" t="s">
        <v>143</v>
      </c>
      <c r="G430" s="15" t="s">
        <v>163</v>
      </c>
      <c r="H430" s="15">
        <v>3.67</v>
      </c>
      <c r="I430" s="15">
        <v>6.5</v>
      </c>
      <c r="J430" s="15">
        <v>10.17</v>
      </c>
    </row>
    <row r="431">
      <c r="A431" s="14">
        <v>430.0</v>
      </c>
      <c r="B431" s="14">
        <v>2017.0</v>
      </c>
      <c r="C431" s="14">
        <v>2.0</v>
      </c>
      <c r="D431" s="14">
        <v>1.0</v>
      </c>
      <c r="E431" s="14">
        <v>4.0</v>
      </c>
      <c r="F431" s="15" t="s">
        <v>143</v>
      </c>
      <c r="G431" s="15" t="s">
        <v>150</v>
      </c>
      <c r="H431" s="15">
        <v>3.83</v>
      </c>
      <c r="I431" s="14">
        <v>5.0</v>
      </c>
      <c r="J431" s="15">
        <v>8.83</v>
      </c>
    </row>
    <row r="432">
      <c r="A432" s="14">
        <v>431.0</v>
      </c>
      <c r="B432" s="14">
        <v>2017.0</v>
      </c>
      <c r="C432" s="14">
        <v>2.0</v>
      </c>
      <c r="D432" s="14">
        <v>1.0</v>
      </c>
      <c r="E432" s="14">
        <v>5.0</v>
      </c>
      <c r="F432" s="15" t="s">
        <v>143</v>
      </c>
      <c r="G432" s="15" t="s">
        <v>156</v>
      </c>
      <c r="H432" s="15">
        <v>6.33</v>
      </c>
      <c r="I432" s="15">
        <v>5.27</v>
      </c>
      <c r="J432" s="15">
        <v>11.6</v>
      </c>
    </row>
    <row r="433">
      <c r="A433" s="14">
        <v>432.0</v>
      </c>
      <c r="B433" s="14">
        <v>2017.0</v>
      </c>
      <c r="C433" s="14">
        <v>2.0</v>
      </c>
      <c r="D433" s="14">
        <v>1.0</v>
      </c>
      <c r="E433" s="14">
        <v>5.0</v>
      </c>
      <c r="F433" s="15" t="s">
        <v>143</v>
      </c>
      <c r="G433" s="15" t="s">
        <v>160</v>
      </c>
      <c r="H433" s="15">
        <v>3.73</v>
      </c>
      <c r="I433" s="15">
        <v>5.17</v>
      </c>
      <c r="J433" s="15">
        <v>8.9</v>
      </c>
    </row>
    <row r="434">
      <c r="A434" s="14">
        <v>433.0</v>
      </c>
      <c r="B434" s="14">
        <v>2017.0</v>
      </c>
      <c r="C434" s="14">
        <v>2.0</v>
      </c>
      <c r="D434" s="14">
        <v>1.0</v>
      </c>
      <c r="E434" s="14">
        <v>5.0</v>
      </c>
      <c r="F434" s="15" t="s">
        <v>143</v>
      </c>
      <c r="G434" s="15" t="s">
        <v>154</v>
      </c>
      <c r="H434" s="15">
        <v>2.5</v>
      </c>
      <c r="I434" s="15">
        <v>2.03</v>
      </c>
      <c r="J434" s="15">
        <v>4.53</v>
      </c>
    </row>
    <row r="435">
      <c r="A435" s="14">
        <v>434.0</v>
      </c>
      <c r="B435" s="14">
        <v>2017.0</v>
      </c>
      <c r="C435" s="14">
        <v>2.0</v>
      </c>
      <c r="D435" s="14">
        <v>1.0</v>
      </c>
      <c r="E435" s="14">
        <v>6.0</v>
      </c>
      <c r="F435" s="15" t="s">
        <v>143</v>
      </c>
      <c r="G435" s="15" t="s">
        <v>144</v>
      </c>
      <c r="H435" s="15">
        <v>8.83</v>
      </c>
      <c r="I435" s="14">
        <v>4.0</v>
      </c>
      <c r="J435" s="15">
        <v>12.83</v>
      </c>
    </row>
    <row r="436">
      <c r="A436" s="14">
        <v>435.0</v>
      </c>
      <c r="B436" s="14">
        <v>2017.0</v>
      </c>
      <c r="C436" s="14">
        <v>2.0</v>
      </c>
      <c r="D436" s="14">
        <v>1.0</v>
      </c>
      <c r="E436" s="14">
        <v>6.0</v>
      </c>
      <c r="F436" s="15" t="s">
        <v>143</v>
      </c>
      <c r="G436" s="15" t="s">
        <v>155</v>
      </c>
      <c r="H436" s="15">
        <v>6.67</v>
      </c>
      <c r="I436" s="15">
        <v>4.5</v>
      </c>
      <c r="J436" s="15">
        <v>11.17</v>
      </c>
    </row>
    <row r="437">
      <c r="A437" s="14">
        <v>436.0</v>
      </c>
      <c r="B437" s="14">
        <v>2017.0</v>
      </c>
      <c r="C437" s="14">
        <v>2.0</v>
      </c>
      <c r="D437" s="14">
        <v>1.0</v>
      </c>
      <c r="E437" s="14">
        <v>6.0</v>
      </c>
      <c r="F437" s="15" t="s">
        <v>143</v>
      </c>
      <c r="G437" s="15" t="s">
        <v>147</v>
      </c>
      <c r="H437" s="14">
        <v>2.0</v>
      </c>
      <c r="I437" s="15">
        <v>3.87</v>
      </c>
      <c r="J437" s="15">
        <v>5.87</v>
      </c>
    </row>
    <row r="438">
      <c r="A438" s="14">
        <v>437.0</v>
      </c>
      <c r="B438" s="14">
        <v>2017.0</v>
      </c>
      <c r="C438" s="14">
        <v>2.0</v>
      </c>
      <c r="D438" s="14">
        <v>2.0</v>
      </c>
      <c r="E438" s="14">
        <v>1.0</v>
      </c>
      <c r="F438" s="15" t="s">
        <v>143</v>
      </c>
      <c r="G438" s="15" t="s">
        <v>150</v>
      </c>
      <c r="H438" s="15">
        <v>7.17</v>
      </c>
      <c r="I438" s="15">
        <v>6.67</v>
      </c>
      <c r="J438" s="15">
        <v>13.84</v>
      </c>
    </row>
    <row r="439">
      <c r="A439" s="14">
        <v>438.0</v>
      </c>
      <c r="B439" s="14">
        <v>2017.0</v>
      </c>
      <c r="C439" s="14">
        <v>2.0</v>
      </c>
      <c r="D439" s="14">
        <v>2.0</v>
      </c>
      <c r="E439" s="14">
        <v>1.0</v>
      </c>
      <c r="F439" s="15" t="s">
        <v>143</v>
      </c>
      <c r="G439" s="15" t="s">
        <v>149</v>
      </c>
      <c r="H439" s="14">
        <v>8.0</v>
      </c>
      <c r="I439" s="15">
        <v>4.83</v>
      </c>
      <c r="J439" s="15">
        <v>12.83</v>
      </c>
    </row>
    <row r="440">
      <c r="A440" s="14">
        <v>439.0</v>
      </c>
      <c r="B440" s="14">
        <v>2017.0</v>
      </c>
      <c r="C440" s="14">
        <v>2.0</v>
      </c>
      <c r="D440" s="14">
        <v>2.0</v>
      </c>
      <c r="E440" s="14">
        <v>2.0</v>
      </c>
      <c r="F440" s="15" t="s">
        <v>143</v>
      </c>
      <c r="G440" s="15" t="s">
        <v>157</v>
      </c>
      <c r="H440" s="15">
        <v>6.83</v>
      </c>
      <c r="I440" s="15">
        <v>6.27</v>
      </c>
      <c r="J440" s="15">
        <v>13.1</v>
      </c>
    </row>
    <row r="441">
      <c r="A441" s="14">
        <v>440.0</v>
      </c>
      <c r="B441" s="14">
        <v>2017.0</v>
      </c>
      <c r="C441" s="14">
        <v>2.0</v>
      </c>
      <c r="D441" s="14">
        <v>2.0</v>
      </c>
      <c r="E441" s="14">
        <v>2.0</v>
      </c>
      <c r="F441" s="15" t="s">
        <v>143</v>
      </c>
      <c r="G441" s="15" t="s">
        <v>160</v>
      </c>
      <c r="H441" s="15">
        <v>3.17</v>
      </c>
      <c r="I441" s="15">
        <v>4.33</v>
      </c>
      <c r="J441" s="15">
        <v>7.5</v>
      </c>
    </row>
    <row r="442">
      <c r="A442" s="14">
        <v>441.0</v>
      </c>
      <c r="B442" s="14">
        <v>2017.0</v>
      </c>
      <c r="C442" s="14">
        <v>2.0</v>
      </c>
      <c r="D442" s="14">
        <v>2.0</v>
      </c>
      <c r="E442" s="14">
        <v>3.0</v>
      </c>
      <c r="F442" s="15" t="s">
        <v>143</v>
      </c>
      <c r="G442" s="15" t="s">
        <v>146</v>
      </c>
      <c r="H442" s="14">
        <v>8.0</v>
      </c>
      <c r="I442" s="15">
        <v>7.27</v>
      </c>
      <c r="J442" s="15">
        <v>15.27</v>
      </c>
    </row>
    <row r="443">
      <c r="A443" s="14">
        <v>442.0</v>
      </c>
      <c r="B443" s="14">
        <v>2017.0</v>
      </c>
      <c r="C443" s="14">
        <v>2.0</v>
      </c>
      <c r="D443" s="14">
        <v>2.0</v>
      </c>
      <c r="E443" s="14">
        <v>3.0</v>
      </c>
      <c r="F443" s="15" t="s">
        <v>143</v>
      </c>
      <c r="G443" s="15" t="s">
        <v>162</v>
      </c>
      <c r="H443" s="14">
        <v>5.0</v>
      </c>
      <c r="I443" s="15">
        <v>2.67</v>
      </c>
      <c r="J443" s="15">
        <v>7.67</v>
      </c>
    </row>
    <row r="444">
      <c r="A444" s="14">
        <v>443.0</v>
      </c>
      <c r="B444" s="14">
        <v>2017.0</v>
      </c>
      <c r="C444" s="14">
        <v>2.0</v>
      </c>
      <c r="D444" s="14">
        <v>2.0</v>
      </c>
      <c r="E444" s="14">
        <v>4.0</v>
      </c>
      <c r="F444" s="15" t="s">
        <v>143</v>
      </c>
      <c r="G444" s="15" t="s">
        <v>147</v>
      </c>
      <c r="H444" s="14">
        <v>7.0</v>
      </c>
      <c r="I444" s="15">
        <v>8.17</v>
      </c>
      <c r="J444" s="15">
        <v>15.17</v>
      </c>
    </row>
    <row r="445">
      <c r="A445" s="14">
        <v>444.0</v>
      </c>
      <c r="B445" s="14">
        <v>2017.0</v>
      </c>
      <c r="C445" s="14">
        <v>2.0</v>
      </c>
      <c r="D445" s="14">
        <v>2.0</v>
      </c>
      <c r="E445" s="14">
        <v>4.0</v>
      </c>
      <c r="F445" s="15" t="s">
        <v>143</v>
      </c>
      <c r="G445" s="15" t="s">
        <v>163</v>
      </c>
      <c r="H445" s="15">
        <v>3.33</v>
      </c>
      <c r="I445" s="15">
        <v>6.33</v>
      </c>
      <c r="J445" s="15">
        <v>9.66</v>
      </c>
    </row>
    <row r="446">
      <c r="A446" s="14">
        <v>445.0</v>
      </c>
      <c r="B446" s="14">
        <v>2017.0</v>
      </c>
      <c r="C446" s="14">
        <v>2.0</v>
      </c>
      <c r="D446" s="14">
        <v>2.0</v>
      </c>
      <c r="E446" s="14">
        <v>5.0</v>
      </c>
      <c r="F446" s="15" t="s">
        <v>143</v>
      </c>
      <c r="G446" s="15" t="s">
        <v>148</v>
      </c>
      <c r="H446" s="15">
        <v>7.17</v>
      </c>
      <c r="I446" s="15">
        <v>7.5</v>
      </c>
      <c r="J446" s="15">
        <v>14.67</v>
      </c>
    </row>
    <row r="447">
      <c r="A447" s="14">
        <v>446.0</v>
      </c>
      <c r="B447" s="14">
        <v>2017.0</v>
      </c>
      <c r="C447" s="14">
        <v>2.0</v>
      </c>
      <c r="D447" s="14">
        <v>2.0</v>
      </c>
      <c r="E447" s="14">
        <v>5.0</v>
      </c>
      <c r="F447" s="15" t="s">
        <v>143</v>
      </c>
      <c r="G447" s="15" t="s">
        <v>154</v>
      </c>
      <c r="H447" s="15">
        <v>5.7</v>
      </c>
      <c r="I447" s="15">
        <v>6.17</v>
      </c>
      <c r="J447" s="15">
        <v>11.87</v>
      </c>
    </row>
    <row r="448">
      <c r="A448" s="14">
        <v>447.0</v>
      </c>
      <c r="B448" s="14">
        <v>2017.0</v>
      </c>
      <c r="C448" s="14">
        <v>2.0</v>
      </c>
      <c r="D448" s="14">
        <v>2.0</v>
      </c>
      <c r="E448" s="14">
        <v>6.0</v>
      </c>
      <c r="F448" s="15" t="s">
        <v>143</v>
      </c>
      <c r="G448" s="15" t="s">
        <v>145</v>
      </c>
      <c r="H448" s="15">
        <v>5.83</v>
      </c>
      <c r="I448" s="15">
        <v>6.83</v>
      </c>
      <c r="J448" s="15">
        <v>12.66</v>
      </c>
    </row>
    <row r="449">
      <c r="A449" s="14">
        <v>448.0</v>
      </c>
      <c r="B449" s="14">
        <v>2017.0</v>
      </c>
      <c r="C449" s="14">
        <v>2.0</v>
      </c>
      <c r="D449" s="14">
        <v>2.0</v>
      </c>
      <c r="E449" s="14">
        <v>6.0</v>
      </c>
      <c r="F449" s="15" t="s">
        <v>143</v>
      </c>
      <c r="G449" s="15" t="s">
        <v>155</v>
      </c>
      <c r="H449" s="15">
        <v>4.33</v>
      </c>
      <c r="I449" s="15">
        <v>3.63</v>
      </c>
      <c r="J449" s="15">
        <v>7.96</v>
      </c>
    </row>
    <row r="450">
      <c r="A450" s="14">
        <v>449.0</v>
      </c>
      <c r="B450" s="14">
        <v>2017.0</v>
      </c>
      <c r="C450" s="14">
        <v>2.0</v>
      </c>
      <c r="D450" s="14">
        <v>3.0</v>
      </c>
      <c r="E450" s="14">
        <v>1.0</v>
      </c>
      <c r="F450" s="15" t="s">
        <v>143</v>
      </c>
      <c r="G450" s="15" t="s">
        <v>153</v>
      </c>
      <c r="H450" s="15">
        <v>7.43</v>
      </c>
      <c r="I450" s="15">
        <v>8.27</v>
      </c>
      <c r="J450" s="15">
        <v>15.7</v>
      </c>
    </row>
    <row r="451">
      <c r="A451" s="14">
        <v>450.0</v>
      </c>
      <c r="B451" s="14">
        <v>2017.0</v>
      </c>
      <c r="C451" s="14">
        <v>2.0</v>
      </c>
      <c r="D451" s="14">
        <v>3.0</v>
      </c>
      <c r="E451" s="14">
        <v>1.0</v>
      </c>
      <c r="F451" s="15" t="s">
        <v>143</v>
      </c>
      <c r="G451" s="15" t="s">
        <v>157</v>
      </c>
      <c r="H451" s="15">
        <v>6.5</v>
      </c>
      <c r="I451" s="15">
        <v>6.27</v>
      </c>
      <c r="J451" s="15">
        <v>12.77</v>
      </c>
    </row>
    <row r="452">
      <c r="A452" s="14">
        <v>451.0</v>
      </c>
      <c r="B452" s="14">
        <v>2017.0</v>
      </c>
      <c r="C452" s="14">
        <v>2.0</v>
      </c>
      <c r="D452" s="14">
        <v>3.0</v>
      </c>
      <c r="E452" s="14">
        <v>1.0</v>
      </c>
      <c r="F452" s="15" t="s">
        <v>143</v>
      </c>
      <c r="G452" s="15" t="s">
        <v>146</v>
      </c>
      <c r="H452" s="15">
        <v>4.7</v>
      </c>
      <c r="I452" s="15">
        <v>5.2</v>
      </c>
      <c r="J452" s="15">
        <v>9.9</v>
      </c>
    </row>
    <row r="453">
      <c r="A453" s="14">
        <v>452.0</v>
      </c>
      <c r="B453" s="14">
        <v>2017.0</v>
      </c>
      <c r="C453" s="14">
        <v>2.0</v>
      </c>
      <c r="D453" s="14">
        <v>3.0</v>
      </c>
      <c r="E453" s="14">
        <v>2.0</v>
      </c>
      <c r="F453" s="15" t="s">
        <v>143</v>
      </c>
      <c r="G453" s="15" t="s">
        <v>151</v>
      </c>
      <c r="H453" s="15">
        <v>9.57</v>
      </c>
      <c r="I453" s="15">
        <v>8.37</v>
      </c>
      <c r="J453" s="15">
        <v>17.94</v>
      </c>
    </row>
    <row r="454">
      <c r="A454" s="14">
        <v>453.0</v>
      </c>
      <c r="B454" s="14">
        <v>2017.0</v>
      </c>
      <c r="C454" s="14">
        <v>2.0</v>
      </c>
      <c r="D454" s="14">
        <v>3.0</v>
      </c>
      <c r="E454" s="14">
        <v>2.0</v>
      </c>
      <c r="F454" s="15" t="s">
        <v>143</v>
      </c>
      <c r="G454" s="15" t="s">
        <v>161</v>
      </c>
      <c r="H454" s="14">
        <v>8.0</v>
      </c>
      <c r="I454" s="14">
        <v>9.0</v>
      </c>
      <c r="J454" s="14">
        <v>17.0</v>
      </c>
    </row>
    <row r="455">
      <c r="A455" s="14">
        <v>454.0</v>
      </c>
      <c r="B455" s="14">
        <v>2017.0</v>
      </c>
      <c r="C455" s="14">
        <v>2.0</v>
      </c>
      <c r="D455" s="14">
        <v>3.0</v>
      </c>
      <c r="E455" s="14">
        <v>2.0</v>
      </c>
      <c r="F455" s="15" t="s">
        <v>143</v>
      </c>
      <c r="G455" s="15" t="s">
        <v>148</v>
      </c>
      <c r="H455" s="15">
        <v>5.17</v>
      </c>
      <c r="I455" s="15">
        <v>6.77</v>
      </c>
      <c r="J455" s="15">
        <v>11.94</v>
      </c>
    </row>
    <row r="456">
      <c r="A456" s="14">
        <v>455.0</v>
      </c>
      <c r="B456" s="14">
        <v>2017.0</v>
      </c>
      <c r="C456" s="14">
        <v>2.0</v>
      </c>
      <c r="D456" s="14">
        <v>3.0</v>
      </c>
      <c r="E456" s="14">
        <v>3.0</v>
      </c>
      <c r="F456" s="15" t="s">
        <v>143</v>
      </c>
      <c r="G456" s="15" t="s">
        <v>159</v>
      </c>
      <c r="H456" s="15">
        <v>5.57</v>
      </c>
      <c r="I456" s="15">
        <v>9.1</v>
      </c>
      <c r="J456" s="15">
        <v>14.67</v>
      </c>
    </row>
    <row r="457">
      <c r="A457" s="14">
        <v>456.0</v>
      </c>
      <c r="B457" s="14">
        <v>2017.0</v>
      </c>
      <c r="C457" s="14">
        <v>2.0</v>
      </c>
      <c r="D457" s="14">
        <v>3.0</v>
      </c>
      <c r="E457" s="14">
        <v>3.0</v>
      </c>
      <c r="F457" s="15" t="s">
        <v>143</v>
      </c>
      <c r="G457" s="15" t="s">
        <v>150</v>
      </c>
      <c r="H457" s="15">
        <v>6.67</v>
      </c>
      <c r="I457" s="15">
        <v>7.1</v>
      </c>
      <c r="J457" s="15">
        <v>13.77</v>
      </c>
    </row>
    <row r="458">
      <c r="A458" s="14">
        <v>457.0</v>
      </c>
      <c r="B458" s="14">
        <v>2017.0</v>
      </c>
      <c r="C458" s="14">
        <v>2.0</v>
      </c>
      <c r="D458" s="14">
        <v>3.0</v>
      </c>
      <c r="E458" s="14">
        <v>3.0</v>
      </c>
      <c r="F458" s="15" t="s">
        <v>143</v>
      </c>
      <c r="G458" s="15" t="s">
        <v>147</v>
      </c>
      <c r="H458" s="14">
        <v>5.0</v>
      </c>
      <c r="I458" s="15">
        <v>7.7</v>
      </c>
      <c r="J458" s="15">
        <v>12.7</v>
      </c>
    </row>
    <row r="459">
      <c r="A459" s="14">
        <v>458.0</v>
      </c>
      <c r="B459" s="14">
        <v>2017.0</v>
      </c>
      <c r="C459" s="14">
        <v>2.0</v>
      </c>
      <c r="D459" s="14">
        <v>3.0</v>
      </c>
      <c r="E459" s="14">
        <v>4.0</v>
      </c>
      <c r="F459" s="15" t="s">
        <v>143</v>
      </c>
      <c r="G459" s="15" t="s">
        <v>156</v>
      </c>
      <c r="H459" s="15">
        <v>7.9</v>
      </c>
      <c r="I459" s="15">
        <v>9.57</v>
      </c>
      <c r="J459" s="15">
        <v>17.47</v>
      </c>
    </row>
    <row r="460">
      <c r="A460" s="14">
        <v>459.0</v>
      </c>
      <c r="B460" s="14">
        <v>2017.0</v>
      </c>
      <c r="C460" s="14">
        <v>2.0</v>
      </c>
      <c r="D460" s="14">
        <v>3.0</v>
      </c>
      <c r="E460" s="14">
        <v>4.0</v>
      </c>
      <c r="F460" s="15" t="s">
        <v>143</v>
      </c>
      <c r="G460" s="15" t="s">
        <v>144</v>
      </c>
      <c r="H460" s="15">
        <v>6.5</v>
      </c>
      <c r="I460" s="15">
        <v>7.03</v>
      </c>
      <c r="J460" s="15">
        <v>13.53</v>
      </c>
    </row>
    <row r="461">
      <c r="A461" s="14">
        <v>460.0</v>
      </c>
      <c r="B461" s="14">
        <v>2017.0</v>
      </c>
      <c r="C461" s="14">
        <v>2.0</v>
      </c>
      <c r="D461" s="14">
        <v>3.0</v>
      </c>
      <c r="E461" s="14">
        <v>4.0</v>
      </c>
      <c r="F461" s="15" t="s">
        <v>143</v>
      </c>
      <c r="G461" s="15" t="s">
        <v>145</v>
      </c>
      <c r="H461" s="15">
        <v>4.67</v>
      </c>
      <c r="I461" s="15">
        <v>5.6</v>
      </c>
      <c r="J461" s="15">
        <v>10.27</v>
      </c>
    </row>
    <row r="462">
      <c r="A462" s="14">
        <v>461.0</v>
      </c>
      <c r="B462" s="14">
        <v>2017.0</v>
      </c>
      <c r="C462" s="14">
        <v>2.0</v>
      </c>
      <c r="D462" s="14">
        <v>4.0</v>
      </c>
      <c r="E462" s="14">
        <v>1.0</v>
      </c>
      <c r="F462" s="15" t="s">
        <v>143</v>
      </c>
      <c r="G462" s="15" t="s">
        <v>148</v>
      </c>
      <c r="H462" s="15">
        <v>6.83</v>
      </c>
      <c r="I462" s="15">
        <v>7.93</v>
      </c>
      <c r="J462" s="15">
        <v>14.76</v>
      </c>
    </row>
    <row r="463">
      <c r="A463" s="14">
        <v>462.0</v>
      </c>
      <c r="B463" s="14">
        <v>2017.0</v>
      </c>
      <c r="C463" s="14">
        <v>2.0</v>
      </c>
      <c r="D463" s="14">
        <v>4.0</v>
      </c>
      <c r="E463" s="14">
        <v>1.0</v>
      </c>
      <c r="F463" s="15" t="s">
        <v>143</v>
      </c>
      <c r="G463" s="15" t="s">
        <v>157</v>
      </c>
      <c r="H463" s="15">
        <v>6.6</v>
      </c>
      <c r="I463" s="15">
        <v>4.23</v>
      </c>
      <c r="J463" s="15">
        <v>10.83</v>
      </c>
    </row>
    <row r="464">
      <c r="A464" s="14">
        <v>463.0</v>
      </c>
      <c r="B464" s="14">
        <v>2017.0</v>
      </c>
      <c r="C464" s="14">
        <v>2.0</v>
      </c>
      <c r="D464" s="14">
        <v>4.0</v>
      </c>
      <c r="E464" s="14">
        <v>2.0</v>
      </c>
      <c r="F464" s="15" t="s">
        <v>143</v>
      </c>
      <c r="G464" s="15" t="s">
        <v>161</v>
      </c>
      <c r="H464" s="14">
        <v>7.0</v>
      </c>
      <c r="I464" s="15">
        <v>6.67</v>
      </c>
      <c r="J464" s="15">
        <v>13.67</v>
      </c>
    </row>
    <row r="465">
      <c r="A465" s="14">
        <v>464.0</v>
      </c>
      <c r="B465" s="14">
        <v>2017.0</v>
      </c>
      <c r="C465" s="14">
        <v>2.0</v>
      </c>
      <c r="D465" s="14">
        <v>4.0</v>
      </c>
      <c r="E465" s="14">
        <v>2.0</v>
      </c>
      <c r="F465" s="15" t="s">
        <v>143</v>
      </c>
      <c r="G465" s="15" t="s">
        <v>146</v>
      </c>
      <c r="H465" s="15">
        <v>4.67</v>
      </c>
      <c r="I465" s="15">
        <v>4.9</v>
      </c>
      <c r="J465" s="15">
        <v>9.57</v>
      </c>
    </row>
    <row r="466">
      <c r="A466" s="14">
        <v>465.0</v>
      </c>
      <c r="B466" s="14">
        <v>2017.0</v>
      </c>
      <c r="C466" s="14">
        <v>2.0</v>
      </c>
      <c r="D466" s="14">
        <v>4.0</v>
      </c>
      <c r="E466" s="14">
        <v>3.0</v>
      </c>
      <c r="F466" s="15" t="s">
        <v>143</v>
      </c>
      <c r="G466" s="15" t="s">
        <v>150</v>
      </c>
      <c r="H466" s="15">
        <v>7.83</v>
      </c>
      <c r="I466" s="14">
        <v>7.0</v>
      </c>
      <c r="J466" s="15">
        <v>14.83</v>
      </c>
    </row>
    <row r="467">
      <c r="A467" s="14">
        <v>466.0</v>
      </c>
      <c r="B467" s="14">
        <v>2017.0</v>
      </c>
      <c r="C467" s="14">
        <v>2.0</v>
      </c>
      <c r="D467" s="14">
        <v>4.0</v>
      </c>
      <c r="E467" s="14">
        <v>3.0</v>
      </c>
      <c r="F467" s="15" t="s">
        <v>143</v>
      </c>
      <c r="G467" s="15" t="s">
        <v>145</v>
      </c>
      <c r="H467" s="15">
        <v>6.27</v>
      </c>
      <c r="I467" s="15">
        <v>6.43</v>
      </c>
      <c r="J467" s="15">
        <v>12.7</v>
      </c>
    </row>
    <row r="468">
      <c r="A468" s="14">
        <v>467.0</v>
      </c>
      <c r="B468" s="14">
        <v>2017.0</v>
      </c>
      <c r="C468" s="14">
        <v>2.0</v>
      </c>
      <c r="D468" s="14">
        <v>4.0</v>
      </c>
      <c r="E468" s="14">
        <v>4.0</v>
      </c>
      <c r="F468" s="15" t="s">
        <v>143</v>
      </c>
      <c r="G468" s="15" t="s">
        <v>144</v>
      </c>
      <c r="H468" s="15">
        <v>8.67</v>
      </c>
      <c r="I468" s="15">
        <v>8.27</v>
      </c>
      <c r="J468" s="15">
        <v>16.94</v>
      </c>
    </row>
    <row r="469">
      <c r="A469" s="14">
        <v>468.0</v>
      </c>
      <c r="B469" s="14">
        <v>2017.0</v>
      </c>
      <c r="C469" s="14">
        <v>2.0</v>
      </c>
      <c r="D469" s="14">
        <v>4.0</v>
      </c>
      <c r="E469" s="14">
        <v>4.0</v>
      </c>
      <c r="F469" s="15" t="s">
        <v>143</v>
      </c>
      <c r="G469" s="15" t="s">
        <v>147</v>
      </c>
      <c r="H469" s="15">
        <v>6.83</v>
      </c>
      <c r="I469" s="15">
        <v>6.17</v>
      </c>
      <c r="J469" s="14">
        <v>13.0</v>
      </c>
    </row>
    <row r="470">
      <c r="A470" s="14">
        <v>469.0</v>
      </c>
      <c r="B470" s="14">
        <v>2017.0</v>
      </c>
      <c r="C470" s="14">
        <v>2.0</v>
      </c>
      <c r="D470" s="14">
        <v>5.0</v>
      </c>
      <c r="E470" s="14">
        <v>1.0</v>
      </c>
      <c r="F470" s="15" t="s">
        <v>143</v>
      </c>
      <c r="G470" s="15" t="s">
        <v>148</v>
      </c>
      <c r="H470" s="15">
        <v>6.17</v>
      </c>
      <c r="I470" s="15">
        <v>6.43</v>
      </c>
      <c r="J470" s="15">
        <v>12.6</v>
      </c>
    </row>
    <row r="471">
      <c r="A471" s="14">
        <v>470.0</v>
      </c>
      <c r="B471" s="14">
        <v>2017.0</v>
      </c>
      <c r="C471" s="14">
        <v>2.0</v>
      </c>
      <c r="D471" s="14">
        <v>5.0</v>
      </c>
      <c r="E471" s="14">
        <v>1.0</v>
      </c>
      <c r="F471" s="15" t="s">
        <v>143</v>
      </c>
      <c r="G471" s="15" t="s">
        <v>153</v>
      </c>
      <c r="H471" s="15">
        <v>5.6</v>
      </c>
      <c r="I471" s="15">
        <v>6.43</v>
      </c>
      <c r="J471" s="15">
        <v>12.03</v>
      </c>
    </row>
    <row r="472">
      <c r="A472" s="14">
        <v>471.0</v>
      </c>
      <c r="B472" s="14">
        <v>2017.0</v>
      </c>
      <c r="C472" s="14">
        <v>2.0</v>
      </c>
      <c r="D472" s="14">
        <v>5.0</v>
      </c>
      <c r="E472" s="14">
        <v>2.0</v>
      </c>
      <c r="F472" s="15" t="s">
        <v>143</v>
      </c>
      <c r="G472" s="15" t="s">
        <v>151</v>
      </c>
      <c r="H472" s="14">
        <v>0.0</v>
      </c>
      <c r="I472" s="14">
        <v>0.0</v>
      </c>
      <c r="J472" s="14">
        <v>0.0</v>
      </c>
    </row>
    <row r="473">
      <c r="A473" s="14">
        <v>472.0</v>
      </c>
      <c r="B473" s="14">
        <v>2017.0</v>
      </c>
      <c r="C473" s="14">
        <v>2.0</v>
      </c>
      <c r="D473" s="14">
        <v>5.0</v>
      </c>
      <c r="E473" s="14">
        <v>2.0</v>
      </c>
      <c r="F473" s="15" t="s">
        <v>143</v>
      </c>
      <c r="G473" s="15" t="s">
        <v>161</v>
      </c>
      <c r="H473" s="14">
        <v>0.0</v>
      </c>
      <c r="I473" s="14">
        <v>0.0</v>
      </c>
      <c r="J473" s="14">
        <v>0.0</v>
      </c>
    </row>
    <row r="474">
      <c r="A474" s="14">
        <v>473.0</v>
      </c>
      <c r="B474" s="14">
        <v>2017.0</v>
      </c>
      <c r="C474" s="14">
        <v>2.0</v>
      </c>
      <c r="D474" s="14">
        <v>5.0</v>
      </c>
      <c r="E474" s="14">
        <v>3.0</v>
      </c>
      <c r="F474" s="15" t="s">
        <v>143</v>
      </c>
      <c r="G474" s="15" t="s">
        <v>159</v>
      </c>
      <c r="H474" s="15">
        <v>6.83</v>
      </c>
      <c r="I474" s="15">
        <v>5.67</v>
      </c>
      <c r="J474" s="15">
        <v>12.5</v>
      </c>
    </row>
    <row r="475">
      <c r="A475" s="14">
        <v>474.0</v>
      </c>
      <c r="B475" s="14">
        <v>2017.0</v>
      </c>
      <c r="C475" s="14">
        <v>2.0</v>
      </c>
      <c r="D475" s="14">
        <v>5.0</v>
      </c>
      <c r="E475" s="14">
        <v>3.0</v>
      </c>
      <c r="F475" s="15" t="s">
        <v>143</v>
      </c>
      <c r="G475" s="15" t="s">
        <v>150</v>
      </c>
      <c r="H475" s="15">
        <v>7.5</v>
      </c>
      <c r="I475" s="15">
        <v>4.33</v>
      </c>
      <c r="J475" s="15">
        <v>11.83</v>
      </c>
    </row>
    <row r="476">
      <c r="A476" s="14">
        <v>475.0</v>
      </c>
      <c r="B476" s="14">
        <v>2017.0</v>
      </c>
      <c r="C476" s="14">
        <v>2.0</v>
      </c>
      <c r="D476" s="14">
        <v>5.0</v>
      </c>
      <c r="E476" s="14">
        <v>4.0</v>
      </c>
      <c r="F476" s="15" t="s">
        <v>143</v>
      </c>
      <c r="G476" s="15" t="s">
        <v>144</v>
      </c>
      <c r="H476" s="15">
        <v>7.87</v>
      </c>
      <c r="I476" s="15">
        <v>9.73</v>
      </c>
      <c r="J476" s="15">
        <v>17.6</v>
      </c>
    </row>
    <row r="477">
      <c r="A477" s="14">
        <v>476.0</v>
      </c>
      <c r="B477" s="14">
        <v>2017.0</v>
      </c>
      <c r="C477" s="14">
        <v>2.0</v>
      </c>
      <c r="D477" s="14">
        <v>5.0</v>
      </c>
      <c r="E477" s="14">
        <v>4.0</v>
      </c>
      <c r="F477" s="15" t="s">
        <v>143</v>
      </c>
      <c r="G477" s="15" t="s">
        <v>156</v>
      </c>
      <c r="H477" s="15">
        <v>8.83</v>
      </c>
      <c r="I477" s="15">
        <v>7.07</v>
      </c>
      <c r="J477" s="15">
        <v>15.9</v>
      </c>
    </row>
    <row r="478">
      <c r="A478" s="14">
        <v>477.0</v>
      </c>
      <c r="B478" s="14">
        <v>2017.0</v>
      </c>
      <c r="C478" s="14">
        <v>2.0</v>
      </c>
      <c r="D478" s="14">
        <v>6.0</v>
      </c>
      <c r="E478" s="14">
        <v>1.0</v>
      </c>
      <c r="F478" s="15" t="s">
        <v>143</v>
      </c>
      <c r="G478" s="15" t="s">
        <v>151</v>
      </c>
      <c r="H478" s="15">
        <v>7.6</v>
      </c>
      <c r="I478" s="15">
        <v>8.4</v>
      </c>
      <c r="J478" s="14">
        <v>16.0</v>
      </c>
    </row>
    <row r="479">
      <c r="A479" s="14">
        <v>478.0</v>
      </c>
      <c r="B479" s="14">
        <v>2017.0</v>
      </c>
      <c r="C479" s="14">
        <v>2.0</v>
      </c>
      <c r="D479" s="14">
        <v>6.0</v>
      </c>
      <c r="E479" s="14">
        <v>1.0</v>
      </c>
      <c r="F479" s="15" t="s">
        <v>143</v>
      </c>
      <c r="G479" s="15" t="s">
        <v>148</v>
      </c>
      <c r="H479" s="15">
        <v>5.5</v>
      </c>
      <c r="I479" s="15">
        <v>6.67</v>
      </c>
      <c r="J479" s="15">
        <v>12.17</v>
      </c>
    </row>
    <row r="480">
      <c r="A480" s="14">
        <v>479.0</v>
      </c>
      <c r="B480" s="14">
        <v>2017.0</v>
      </c>
      <c r="C480" s="14">
        <v>2.0</v>
      </c>
      <c r="D480" s="14">
        <v>6.0</v>
      </c>
      <c r="E480" s="14">
        <v>2.0</v>
      </c>
      <c r="F480" s="15" t="s">
        <v>143</v>
      </c>
      <c r="G480" s="15" t="s">
        <v>144</v>
      </c>
      <c r="H480" s="15">
        <v>6.33</v>
      </c>
      <c r="I480" s="15">
        <v>5.1</v>
      </c>
      <c r="J480" s="15">
        <v>11.43</v>
      </c>
    </row>
    <row r="481">
      <c r="A481" s="14">
        <v>480.0</v>
      </c>
      <c r="B481" s="14">
        <v>2017.0</v>
      </c>
      <c r="C481" s="14">
        <v>2.0</v>
      </c>
      <c r="D481" s="14">
        <v>6.0</v>
      </c>
      <c r="E481" s="14">
        <v>2.0</v>
      </c>
      <c r="F481" s="15" t="s">
        <v>143</v>
      </c>
      <c r="G481" s="15" t="s">
        <v>159</v>
      </c>
      <c r="H481" s="15">
        <v>3.93</v>
      </c>
      <c r="I481" s="14">
        <v>7.0</v>
      </c>
      <c r="J481" s="15">
        <v>10.93</v>
      </c>
    </row>
    <row r="482">
      <c r="A482" s="14">
        <v>481.0</v>
      </c>
      <c r="B482" s="14">
        <v>2017.0</v>
      </c>
      <c r="C482" s="14">
        <v>2.0</v>
      </c>
      <c r="D482" s="14">
        <v>7.0</v>
      </c>
      <c r="E482" s="14">
        <v>1.0</v>
      </c>
      <c r="F482" s="15" t="s">
        <v>143</v>
      </c>
      <c r="G482" s="15" t="s">
        <v>144</v>
      </c>
      <c r="H482" s="15">
        <v>7.83</v>
      </c>
      <c r="I482" s="15">
        <v>7.07</v>
      </c>
      <c r="J482" s="15">
        <v>14.9</v>
      </c>
    </row>
    <row r="483">
      <c r="A483" s="14">
        <v>482.0</v>
      </c>
      <c r="B483" s="14">
        <v>2017.0</v>
      </c>
      <c r="C483" s="14">
        <v>2.0</v>
      </c>
      <c r="D483" s="14">
        <v>7.0</v>
      </c>
      <c r="E483" s="14">
        <v>1.0</v>
      </c>
      <c r="F483" s="15" t="s">
        <v>143</v>
      </c>
      <c r="G483" s="15" t="s">
        <v>151</v>
      </c>
      <c r="H483" s="15">
        <v>5.93</v>
      </c>
      <c r="I483" s="15">
        <v>6.6</v>
      </c>
      <c r="J483" s="15">
        <v>12.53</v>
      </c>
    </row>
    <row r="484">
      <c r="A484" s="14">
        <v>483.0</v>
      </c>
      <c r="B484" s="14">
        <v>2017.0</v>
      </c>
      <c r="C484" s="14">
        <v>3.0</v>
      </c>
      <c r="D484" s="14">
        <v>1.0</v>
      </c>
      <c r="E484" s="14">
        <v>1.0</v>
      </c>
      <c r="F484" s="15" t="s">
        <v>143</v>
      </c>
      <c r="G484" s="15" t="s">
        <v>148</v>
      </c>
      <c r="H484" s="15">
        <v>7.33</v>
      </c>
      <c r="I484" s="15">
        <v>6.67</v>
      </c>
      <c r="J484" s="14">
        <v>14.0</v>
      </c>
    </row>
    <row r="485">
      <c r="A485" s="14">
        <v>484.0</v>
      </c>
      <c r="B485" s="14">
        <v>2017.0</v>
      </c>
      <c r="C485" s="14">
        <v>3.0</v>
      </c>
      <c r="D485" s="14">
        <v>1.0</v>
      </c>
      <c r="E485" s="14">
        <v>1.0</v>
      </c>
      <c r="F485" s="15" t="s">
        <v>143</v>
      </c>
      <c r="G485" s="15" t="s">
        <v>153</v>
      </c>
      <c r="H485" s="15">
        <v>7.57</v>
      </c>
      <c r="I485" s="15">
        <v>6.17</v>
      </c>
      <c r="J485" s="15">
        <v>13.74</v>
      </c>
    </row>
    <row r="486">
      <c r="A486" s="14">
        <v>485.0</v>
      </c>
      <c r="B486" s="14">
        <v>2017.0</v>
      </c>
      <c r="C486" s="14">
        <v>3.0</v>
      </c>
      <c r="D486" s="14">
        <v>1.0</v>
      </c>
      <c r="E486" s="14">
        <v>1.0</v>
      </c>
      <c r="F486" s="15" t="s">
        <v>143</v>
      </c>
      <c r="G486" s="15" t="s">
        <v>157</v>
      </c>
      <c r="H486" s="15">
        <v>5.03</v>
      </c>
      <c r="I486" s="14">
        <v>6.0</v>
      </c>
      <c r="J486" s="15">
        <v>11.03</v>
      </c>
    </row>
    <row r="487">
      <c r="A487" s="14">
        <v>486.0</v>
      </c>
      <c r="B487" s="14">
        <v>2017.0</v>
      </c>
      <c r="C487" s="14">
        <v>3.0</v>
      </c>
      <c r="D487" s="14">
        <v>1.0</v>
      </c>
      <c r="E487" s="14">
        <v>2.0</v>
      </c>
      <c r="F487" s="15" t="s">
        <v>143</v>
      </c>
      <c r="G487" s="15" t="s">
        <v>150</v>
      </c>
      <c r="H487" s="15">
        <v>5.17</v>
      </c>
      <c r="I487" s="15">
        <v>7.5</v>
      </c>
      <c r="J487" s="15">
        <v>12.67</v>
      </c>
    </row>
    <row r="488">
      <c r="A488" s="14">
        <v>487.0</v>
      </c>
      <c r="B488" s="14">
        <v>2017.0</v>
      </c>
      <c r="C488" s="14">
        <v>3.0</v>
      </c>
      <c r="D488" s="14">
        <v>1.0</v>
      </c>
      <c r="E488" s="14">
        <v>2.0</v>
      </c>
      <c r="F488" s="15" t="s">
        <v>143</v>
      </c>
      <c r="G488" s="15" t="s">
        <v>156</v>
      </c>
      <c r="H488" s="15">
        <v>8.17</v>
      </c>
      <c r="I488" s="15">
        <v>3.5</v>
      </c>
      <c r="J488" s="15">
        <v>11.67</v>
      </c>
    </row>
    <row r="489">
      <c r="A489" s="14">
        <v>488.0</v>
      </c>
      <c r="B489" s="14">
        <v>2017.0</v>
      </c>
      <c r="C489" s="14">
        <v>3.0</v>
      </c>
      <c r="D489" s="14">
        <v>1.0</v>
      </c>
      <c r="E489" s="14">
        <v>2.0</v>
      </c>
      <c r="F489" s="15" t="s">
        <v>143</v>
      </c>
      <c r="G489" s="15" t="s">
        <v>149</v>
      </c>
      <c r="H489" s="15">
        <v>4.83</v>
      </c>
      <c r="I489" s="15">
        <v>4.33</v>
      </c>
      <c r="J489" s="15">
        <v>9.16</v>
      </c>
    </row>
    <row r="490">
      <c r="A490" s="14">
        <v>489.0</v>
      </c>
      <c r="B490" s="14">
        <v>2017.0</v>
      </c>
      <c r="C490" s="14">
        <v>3.0</v>
      </c>
      <c r="D490" s="14">
        <v>1.0</v>
      </c>
      <c r="E490" s="14">
        <v>3.0</v>
      </c>
      <c r="F490" s="15" t="s">
        <v>143</v>
      </c>
      <c r="G490" s="15" t="s">
        <v>151</v>
      </c>
      <c r="H490" s="14">
        <v>9.0</v>
      </c>
      <c r="I490" s="14">
        <v>8.0</v>
      </c>
      <c r="J490" s="14">
        <v>17.0</v>
      </c>
    </row>
    <row r="491">
      <c r="A491" s="14">
        <v>490.0</v>
      </c>
      <c r="B491" s="14">
        <v>2017.0</v>
      </c>
      <c r="C491" s="14">
        <v>3.0</v>
      </c>
      <c r="D491" s="14">
        <v>1.0</v>
      </c>
      <c r="E491" s="14">
        <v>3.0</v>
      </c>
      <c r="F491" s="15" t="s">
        <v>143</v>
      </c>
      <c r="G491" s="15" t="s">
        <v>164</v>
      </c>
      <c r="H491" s="15">
        <v>2.43</v>
      </c>
      <c r="I491" s="15">
        <v>4.1</v>
      </c>
      <c r="J491" s="15">
        <v>6.53</v>
      </c>
    </row>
    <row r="492">
      <c r="A492" s="14">
        <v>491.0</v>
      </c>
      <c r="B492" s="14">
        <v>2017.0</v>
      </c>
      <c r="C492" s="14">
        <v>3.0</v>
      </c>
      <c r="D492" s="14">
        <v>1.0</v>
      </c>
      <c r="E492" s="14">
        <v>3.0</v>
      </c>
      <c r="F492" s="15" t="s">
        <v>143</v>
      </c>
      <c r="G492" s="15" t="s">
        <v>158</v>
      </c>
      <c r="H492" s="15">
        <v>3.83</v>
      </c>
      <c r="I492" s="15">
        <v>2.67</v>
      </c>
      <c r="J492" s="15">
        <v>6.5</v>
      </c>
    </row>
    <row r="493">
      <c r="A493" s="14">
        <v>492.0</v>
      </c>
      <c r="B493" s="14">
        <v>2017.0</v>
      </c>
      <c r="C493" s="14">
        <v>3.0</v>
      </c>
      <c r="D493" s="14">
        <v>1.0</v>
      </c>
      <c r="E493" s="14">
        <v>4.0</v>
      </c>
      <c r="F493" s="15" t="s">
        <v>143</v>
      </c>
      <c r="G493" s="15" t="s">
        <v>159</v>
      </c>
      <c r="H493" s="15">
        <v>8.67</v>
      </c>
      <c r="I493" s="15">
        <v>6.27</v>
      </c>
      <c r="J493" s="15">
        <v>14.94</v>
      </c>
    </row>
    <row r="494">
      <c r="A494" s="14">
        <v>493.0</v>
      </c>
      <c r="B494" s="14">
        <v>2017.0</v>
      </c>
      <c r="C494" s="14">
        <v>3.0</v>
      </c>
      <c r="D494" s="14">
        <v>1.0</v>
      </c>
      <c r="E494" s="14">
        <v>4.0</v>
      </c>
      <c r="F494" s="15" t="s">
        <v>143</v>
      </c>
      <c r="G494" s="15" t="s">
        <v>165</v>
      </c>
      <c r="H494" s="15">
        <v>5.83</v>
      </c>
      <c r="I494" s="15">
        <v>4.33</v>
      </c>
      <c r="J494" s="15">
        <v>10.16</v>
      </c>
    </row>
    <row r="495">
      <c r="A495" s="14">
        <v>494.0</v>
      </c>
      <c r="B495" s="14">
        <v>2017.0</v>
      </c>
      <c r="C495" s="14">
        <v>3.0</v>
      </c>
      <c r="D495" s="14">
        <v>1.0</v>
      </c>
      <c r="E495" s="14">
        <v>4.0</v>
      </c>
      <c r="F495" s="15" t="s">
        <v>143</v>
      </c>
      <c r="G495" s="15" t="s">
        <v>145</v>
      </c>
      <c r="H495" s="15">
        <v>6.73</v>
      </c>
      <c r="I495" s="15">
        <v>2.83</v>
      </c>
      <c r="J495" s="15">
        <v>9.56</v>
      </c>
    </row>
    <row r="496">
      <c r="A496" s="14">
        <v>495.0</v>
      </c>
      <c r="B496" s="14">
        <v>2017.0</v>
      </c>
      <c r="C496" s="14">
        <v>3.0</v>
      </c>
      <c r="D496" s="14">
        <v>1.0</v>
      </c>
      <c r="E496" s="14">
        <v>5.0</v>
      </c>
      <c r="F496" s="15" t="s">
        <v>143</v>
      </c>
      <c r="G496" s="15" t="s">
        <v>144</v>
      </c>
      <c r="H496" s="14">
        <v>7.0</v>
      </c>
      <c r="I496" s="15">
        <v>7.13</v>
      </c>
      <c r="J496" s="15">
        <v>14.13</v>
      </c>
    </row>
    <row r="497">
      <c r="A497" s="14">
        <v>496.0</v>
      </c>
      <c r="B497" s="14">
        <v>2017.0</v>
      </c>
      <c r="C497" s="14">
        <v>3.0</v>
      </c>
      <c r="D497" s="14">
        <v>1.0</v>
      </c>
      <c r="E497" s="14">
        <v>5.0</v>
      </c>
      <c r="F497" s="15" t="s">
        <v>143</v>
      </c>
      <c r="G497" s="15" t="s">
        <v>160</v>
      </c>
      <c r="H497" s="15">
        <v>6.93</v>
      </c>
      <c r="I497" s="15">
        <v>6.67</v>
      </c>
      <c r="J497" s="15">
        <v>13.6</v>
      </c>
    </row>
    <row r="498">
      <c r="A498" s="14">
        <v>497.0</v>
      </c>
      <c r="B498" s="14">
        <v>2017.0</v>
      </c>
      <c r="C498" s="14">
        <v>3.0</v>
      </c>
      <c r="D498" s="14">
        <v>1.0</v>
      </c>
      <c r="E498" s="14">
        <v>5.0</v>
      </c>
      <c r="F498" s="15" t="s">
        <v>143</v>
      </c>
      <c r="G498" s="15" t="s">
        <v>154</v>
      </c>
      <c r="H498" s="15">
        <v>3.67</v>
      </c>
      <c r="I498" s="15">
        <v>3.77</v>
      </c>
      <c r="J498" s="15">
        <v>7.44</v>
      </c>
    </row>
    <row r="499">
      <c r="A499" s="14">
        <v>498.0</v>
      </c>
      <c r="B499" s="14">
        <v>2017.0</v>
      </c>
      <c r="C499" s="14">
        <v>3.0</v>
      </c>
      <c r="D499" s="14">
        <v>1.0</v>
      </c>
      <c r="E499" s="14">
        <v>6.0</v>
      </c>
      <c r="F499" s="15" t="s">
        <v>143</v>
      </c>
      <c r="G499" s="15" t="s">
        <v>147</v>
      </c>
      <c r="H499" s="15">
        <v>7.67</v>
      </c>
      <c r="I499" s="15">
        <v>5.67</v>
      </c>
      <c r="J499" s="15">
        <v>13.34</v>
      </c>
    </row>
    <row r="500">
      <c r="A500" s="14">
        <v>499.0</v>
      </c>
      <c r="B500" s="14">
        <v>2017.0</v>
      </c>
      <c r="C500" s="14">
        <v>3.0</v>
      </c>
      <c r="D500" s="14">
        <v>1.0</v>
      </c>
      <c r="E500" s="14">
        <v>6.0</v>
      </c>
      <c r="F500" s="15" t="s">
        <v>143</v>
      </c>
      <c r="G500" s="15" t="s">
        <v>155</v>
      </c>
      <c r="H500" s="15">
        <v>6.33</v>
      </c>
      <c r="I500" s="15">
        <v>5.83</v>
      </c>
      <c r="J500" s="15">
        <v>12.16</v>
      </c>
    </row>
    <row r="501">
      <c r="A501" s="14">
        <v>500.0</v>
      </c>
      <c r="B501" s="14">
        <v>2017.0</v>
      </c>
      <c r="C501" s="14">
        <v>3.0</v>
      </c>
      <c r="D501" s="14">
        <v>1.0</v>
      </c>
      <c r="E501" s="14">
        <v>6.0</v>
      </c>
      <c r="F501" s="15" t="s">
        <v>143</v>
      </c>
      <c r="G501" s="15" t="s">
        <v>146</v>
      </c>
      <c r="H501" s="15">
        <v>4.67</v>
      </c>
      <c r="I501" s="15">
        <v>4.07</v>
      </c>
      <c r="J501" s="15">
        <v>8.74</v>
      </c>
    </row>
    <row r="502">
      <c r="A502" s="14">
        <v>501.0</v>
      </c>
      <c r="B502" s="14">
        <v>2017.0</v>
      </c>
      <c r="C502" s="14">
        <v>3.0</v>
      </c>
      <c r="D502" s="14">
        <v>2.0</v>
      </c>
      <c r="E502" s="14">
        <v>1.0</v>
      </c>
      <c r="F502" s="15" t="s">
        <v>143</v>
      </c>
      <c r="G502" s="15" t="s">
        <v>157</v>
      </c>
      <c r="H502" s="15">
        <v>6.17</v>
      </c>
      <c r="I502" s="15">
        <v>5.97</v>
      </c>
      <c r="J502" s="15">
        <v>12.14</v>
      </c>
    </row>
    <row r="503">
      <c r="A503" s="14">
        <v>502.0</v>
      </c>
      <c r="B503" s="14">
        <v>2017.0</v>
      </c>
      <c r="C503" s="14">
        <v>3.0</v>
      </c>
      <c r="D503" s="14">
        <v>2.0</v>
      </c>
      <c r="E503" s="14">
        <v>1.0</v>
      </c>
      <c r="F503" s="15" t="s">
        <v>143</v>
      </c>
      <c r="G503" s="15" t="s">
        <v>145</v>
      </c>
      <c r="H503" s="15">
        <v>5.13</v>
      </c>
      <c r="I503" s="15">
        <v>6.87</v>
      </c>
      <c r="J503" s="14">
        <v>12.0</v>
      </c>
    </row>
    <row r="504">
      <c r="A504" s="14">
        <v>503.0</v>
      </c>
      <c r="B504" s="14">
        <v>2017.0</v>
      </c>
      <c r="C504" s="14">
        <v>3.0</v>
      </c>
      <c r="D504" s="14">
        <v>2.0</v>
      </c>
      <c r="E504" s="14">
        <v>2.0</v>
      </c>
      <c r="F504" s="15" t="s">
        <v>143</v>
      </c>
      <c r="G504" s="15" t="s">
        <v>160</v>
      </c>
      <c r="H504" s="15">
        <v>6.83</v>
      </c>
      <c r="I504" s="15">
        <v>6.87</v>
      </c>
      <c r="J504" s="15">
        <v>13.7</v>
      </c>
    </row>
    <row r="505">
      <c r="A505" s="14">
        <v>504.0</v>
      </c>
      <c r="B505" s="14">
        <v>2017.0</v>
      </c>
      <c r="C505" s="14">
        <v>3.0</v>
      </c>
      <c r="D505" s="14">
        <v>2.0</v>
      </c>
      <c r="E505" s="14">
        <v>2.0</v>
      </c>
      <c r="F505" s="15" t="s">
        <v>143</v>
      </c>
      <c r="G505" s="15" t="s">
        <v>149</v>
      </c>
      <c r="H505" s="15">
        <v>6.37</v>
      </c>
      <c r="I505" s="15">
        <v>6.07</v>
      </c>
      <c r="J505" s="15">
        <v>12.44</v>
      </c>
    </row>
    <row r="506">
      <c r="A506" s="14">
        <v>505.0</v>
      </c>
      <c r="B506" s="14">
        <v>2017.0</v>
      </c>
      <c r="C506" s="14">
        <v>3.0</v>
      </c>
      <c r="D506" s="14">
        <v>2.0</v>
      </c>
      <c r="E506" s="14">
        <v>3.0</v>
      </c>
      <c r="F506" s="15" t="s">
        <v>143</v>
      </c>
      <c r="G506" s="15" t="s">
        <v>156</v>
      </c>
      <c r="H506" s="15">
        <v>9.8</v>
      </c>
      <c r="I506" s="15">
        <v>9.33</v>
      </c>
      <c r="J506" s="15">
        <v>19.13</v>
      </c>
    </row>
    <row r="507">
      <c r="A507" s="14">
        <v>506.0</v>
      </c>
      <c r="B507" s="14">
        <v>2017.0</v>
      </c>
      <c r="C507" s="14">
        <v>3.0</v>
      </c>
      <c r="D507" s="14">
        <v>2.0</v>
      </c>
      <c r="E507" s="14">
        <v>3.0</v>
      </c>
      <c r="F507" s="15" t="s">
        <v>143</v>
      </c>
      <c r="G507" s="15" t="s">
        <v>164</v>
      </c>
      <c r="H507" s="15">
        <v>3.2</v>
      </c>
      <c r="I507" s="15">
        <v>3.17</v>
      </c>
      <c r="J507" s="15">
        <v>6.37</v>
      </c>
    </row>
    <row r="508">
      <c r="A508" s="14">
        <v>507.0</v>
      </c>
      <c r="B508" s="14">
        <v>2017.0</v>
      </c>
      <c r="C508" s="14">
        <v>3.0</v>
      </c>
      <c r="D508" s="14">
        <v>2.0</v>
      </c>
      <c r="E508" s="14">
        <v>4.0</v>
      </c>
      <c r="F508" s="15" t="s">
        <v>143</v>
      </c>
      <c r="G508" s="15" t="s">
        <v>153</v>
      </c>
      <c r="H508" s="15">
        <v>7.67</v>
      </c>
      <c r="I508" s="15">
        <v>8.77</v>
      </c>
      <c r="J508" s="15">
        <v>16.44</v>
      </c>
    </row>
    <row r="509">
      <c r="A509" s="14">
        <v>508.0</v>
      </c>
      <c r="B509" s="14">
        <v>2017.0</v>
      </c>
      <c r="C509" s="14">
        <v>3.0</v>
      </c>
      <c r="D509" s="14">
        <v>2.0</v>
      </c>
      <c r="E509" s="14">
        <v>4.0</v>
      </c>
      <c r="F509" s="15" t="s">
        <v>143</v>
      </c>
      <c r="G509" s="15" t="s">
        <v>165</v>
      </c>
      <c r="H509" s="15">
        <v>5.33</v>
      </c>
      <c r="I509" s="15">
        <v>7.23</v>
      </c>
      <c r="J509" s="15">
        <v>12.56</v>
      </c>
    </row>
    <row r="510">
      <c r="A510" s="14">
        <v>509.0</v>
      </c>
      <c r="B510" s="14">
        <v>2017.0</v>
      </c>
      <c r="C510" s="14">
        <v>3.0</v>
      </c>
      <c r="D510" s="14">
        <v>2.0</v>
      </c>
      <c r="E510" s="14">
        <v>5.0</v>
      </c>
      <c r="F510" s="15" t="s">
        <v>143</v>
      </c>
      <c r="G510" s="15" t="s">
        <v>146</v>
      </c>
      <c r="H510" s="15">
        <v>7.5</v>
      </c>
      <c r="I510" s="15">
        <v>7.93</v>
      </c>
      <c r="J510" s="15">
        <v>15.43</v>
      </c>
    </row>
    <row r="511">
      <c r="A511" s="14">
        <v>510.0</v>
      </c>
      <c r="B511" s="14">
        <v>2017.0</v>
      </c>
      <c r="C511" s="14">
        <v>3.0</v>
      </c>
      <c r="D511" s="14">
        <v>2.0</v>
      </c>
      <c r="E511" s="14">
        <v>5.0</v>
      </c>
      <c r="F511" s="15" t="s">
        <v>143</v>
      </c>
      <c r="G511" s="15" t="s">
        <v>154</v>
      </c>
      <c r="H511" s="15">
        <v>3.93</v>
      </c>
      <c r="I511" s="15">
        <v>5.5</v>
      </c>
      <c r="J511" s="15">
        <v>9.43</v>
      </c>
    </row>
    <row r="512">
      <c r="A512" s="14">
        <v>511.0</v>
      </c>
      <c r="B512" s="14">
        <v>2017.0</v>
      </c>
      <c r="C512" s="14">
        <v>3.0</v>
      </c>
      <c r="D512" s="14">
        <v>2.0</v>
      </c>
      <c r="E512" s="14">
        <v>6.0</v>
      </c>
      <c r="F512" s="15" t="s">
        <v>143</v>
      </c>
      <c r="G512" s="15" t="s">
        <v>155</v>
      </c>
      <c r="H512" s="15">
        <v>6.5</v>
      </c>
      <c r="I512" s="14">
        <v>8.0</v>
      </c>
      <c r="J512" s="15">
        <v>14.5</v>
      </c>
    </row>
    <row r="513">
      <c r="A513" s="14">
        <v>512.0</v>
      </c>
      <c r="B513" s="14">
        <v>2017.0</v>
      </c>
      <c r="C513" s="14">
        <v>3.0</v>
      </c>
      <c r="D513" s="14">
        <v>2.0</v>
      </c>
      <c r="E513" s="14">
        <v>6.0</v>
      </c>
      <c r="F513" s="15" t="s">
        <v>143</v>
      </c>
      <c r="G513" s="15" t="s">
        <v>158</v>
      </c>
      <c r="H513" s="15">
        <v>1.7</v>
      </c>
      <c r="I513" s="15">
        <v>2.43</v>
      </c>
      <c r="J513" s="15">
        <v>4.13</v>
      </c>
    </row>
    <row r="514">
      <c r="A514" s="14">
        <v>513.0</v>
      </c>
      <c r="B514" s="14">
        <v>2017.0</v>
      </c>
      <c r="C514" s="14">
        <v>3.0</v>
      </c>
      <c r="D514" s="14">
        <v>3.0</v>
      </c>
      <c r="E514" s="14">
        <v>1.0</v>
      </c>
      <c r="F514" s="15" t="s">
        <v>143</v>
      </c>
      <c r="G514" s="15" t="s">
        <v>156</v>
      </c>
      <c r="H514" s="15">
        <v>7.17</v>
      </c>
      <c r="I514" s="15">
        <v>8.33</v>
      </c>
      <c r="J514" s="15">
        <v>15.5</v>
      </c>
    </row>
    <row r="515">
      <c r="A515" s="14">
        <v>514.0</v>
      </c>
      <c r="B515" s="14">
        <v>2017.0</v>
      </c>
      <c r="C515" s="14">
        <v>3.0</v>
      </c>
      <c r="D515" s="14">
        <v>3.0</v>
      </c>
      <c r="E515" s="14">
        <v>1.0</v>
      </c>
      <c r="F515" s="15" t="s">
        <v>143</v>
      </c>
      <c r="G515" s="15" t="s">
        <v>153</v>
      </c>
      <c r="H515" s="14">
        <v>8.0</v>
      </c>
      <c r="I515" s="15">
        <v>7.03</v>
      </c>
      <c r="J515" s="15">
        <v>15.03</v>
      </c>
    </row>
    <row r="516">
      <c r="A516" s="14">
        <v>515.0</v>
      </c>
      <c r="B516" s="14">
        <v>2017.0</v>
      </c>
      <c r="C516" s="14">
        <v>3.0</v>
      </c>
      <c r="D516" s="14">
        <v>3.0</v>
      </c>
      <c r="E516" s="14">
        <v>1.0</v>
      </c>
      <c r="F516" s="15" t="s">
        <v>143</v>
      </c>
      <c r="G516" s="15" t="s">
        <v>157</v>
      </c>
      <c r="H516" s="15">
        <v>5.5</v>
      </c>
      <c r="I516" s="15">
        <v>5.1</v>
      </c>
      <c r="J516" s="15">
        <v>10.6</v>
      </c>
    </row>
    <row r="517">
      <c r="A517" s="14">
        <v>516.0</v>
      </c>
      <c r="B517" s="14">
        <v>2017.0</v>
      </c>
      <c r="C517" s="14">
        <v>3.0</v>
      </c>
      <c r="D517" s="14">
        <v>3.0</v>
      </c>
      <c r="E517" s="14">
        <v>2.0</v>
      </c>
      <c r="F517" s="15" t="s">
        <v>143</v>
      </c>
      <c r="G517" s="15" t="s">
        <v>151</v>
      </c>
      <c r="H517" s="15">
        <v>9.2</v>
      </c>
      <c r="I517" s="15">
        <v>9.27</v>
      </c>
      <c r="J517" s="15">
        <v>18.47</v>
      </c>
    </row>
    <row r="518">
      <c r="A518" s="14">
        <v>517.0</v>
      </c>
      <c r="B518" s="14">
        <v>2017.0</v>
      </c>
      <c r="C518" s="14">
        <v>3.0</v>
      </c>
      <c r="D518" s="14">
        <v>3.0</v>
      </c>
      <c r="E518" s="14">
        <v>2.0</v>
      </c>
      <c r="F518" s="15" t="s">
        <v>143</v>
      </c>
      <c r="G518" s="15" t="s">
        <v>148</v>
      </c>
      <c r="H518" s="15">
        <v>7.7</v>
      </c>
      <c r="I518" s="15">
        <v>8.03</v>
      </c>
      <c r="J518" s="15">
        <v>15.73</v>
      </c>
    </row>
    <row r="519">
      <c r="A519" s="14">
        <v>518.0</v>
      </c>
      <c r="B519" s="14">
        <v>2017.0</v>
      </c>
      <c r="C519" s="14">
        <v>3.0</v>
      </c>
      <c r="D519" s="14">
        <v>3.0</v>
      </c>
      <c r="E519" s="14">
        <v>2.0</v>
      </c>
      <c r="F519" s="15" t="s">
        <v>143</v>
      </c>
      <c r="G519" s="15" t="s">
        <v>150</v>
      </c>
      <c r="H519" s="15">
        <v>4.83</v>
      </c>
      <c r="I519" s="15">
        <v>3.93</v>
      </c>
      <c r="J519" s="15">
        <v>8.76</v>
      </c>
    </row>
    <row r="520">
      <c r="A520" s="14">
        <v>519.0</v>
      </c>
      <c r="B520" s="14">
        <v>2017.0</v>
      </c>
      <c r="C520" s="14">
        <v>3.0</v>
      </c>
      <c r="D520" s="14">
        <v>3.0</v>
      </c>
      <c r="E520" s="14">
        <v>3.0</v>
      </c>
      <c r="F520" s="15" t="s">
        <v>143</v>
      </c>
      <c r="G520" s="15" t="s">
        <v>160</v>
      </c>
      <c r="H520" s="15">
        <v>6.33</v>
      </c>
      <c r="I520" s="15">
        <v>8.57</v>
      </c>
      <c r="J520" s="15">
        <v>14.9</v>
      </c>
    </row>
    <row r="521">
      <c r="A521" s="14">
        <v>520.0</v>
      </c>
      <c r="B521" s="14">
        <v>2017.0</v>
      </c>
      <c r="C521" s="14">
        <v>3.0</v>
      </c>
      <c r="D521" s="14">
        <v>3.0</v>
      </c>
      <c r="E521" s="14">
        <v>3.0</v>
      </c>
      <c r="F521" s="15" t="s">
        <v>143</v>
      </c>
      <c r="G521" s="15" t="s">
        <v>147</v>
      </c>
      <c r="H521" s="15">
        <v>7.17</v>
      </c>
      <c r="I521" s="15">
        <v>5.67</v>
      </c>
      <c r="J521" s="15">
        <v>12.84</v>
      </c>
    </row>
    <row r="522">
      <c r="A522" s="14">
        <v>521.0</v>
      </c>
      <c r="B522" s="14">
        <v>2017.0</v>
      </c>
      <c r="C522" s="14">
        <v>3.0</v>
      </c>
      <c r="D522" s="14">
        <v>3.0</v>
      </c>
      <c r="E522" s="14">
        <v>3.0</v>
      </c>
      <c r="F522" s="15" t="s">
        <v>143</v>
      </c>
      <c r="G522" s="15" t="s">
        <v>159</v>
      </c>
      <c r="H522" s="15">
        <v>5.33</v>
      </c>
      <c r="I522" s="15">
        <v>6.67</v>
      </c>
      <c r="J522" s="14">
        <v>12.0</v>
      </c>
    </row>
    <row r="523">
      <c r="A523" s="14">
        <v>522.0</v>
      </c>
      <c r="B523" s="14">
        <v>2017.0</v>
      </c>
      <c r="C523" s="14">
        <v>3.0</v>
      </c>
      <c r="D523" s="14">
        <v>3.0</v>
      </c>
      <c r="E523" s="14">
        <v>4.0</v>
      </c>
      <c r="F523" s="15" t="s">
        <v>143</v>
      </c>
      <c r="G523" s="15" t="s">
        <v>146</v>
      </c>
      <c r="H523" s="14">
        <v>6.0</v>
      </c>
      <c r="I523" s="15">
        <v>3.33</v>
      </c>
      <c r="J523" s="15">
        <v>9.33</v>
      </c>
    </row>
    <row r="524">
      <c r="A524" s="14">
        <v>523.0</v>
      </c>
      <c r="B524" s="14">
        <v>2017.0</v>
      </c>
      <c r="C524" s="14">
        <v>3.0</v>
      </c>
      <c r="D524" s="14">
        <v>3.0</v>
      </c>
      <c r="E524" s="14">
        <v>4.0</v>
      </c>
      <c r="F524" s="15" t="s">
        <v>143</v>
      </c>
      <c r="G524" s="15" t="s">
        <v>155</v>
      </c>
      <c r="H524" s="14">
        <v>2.0</v>
      </c>
      <c r="I524" s="15">
        <v>2.8</v>
      </c>
      <c r="J524" s="15">
        <v>4.8</v>
      </c>
    </row>
    <row r="525">
      <c r="A525" s="14">
        <v>524.0</v>
      </c>
      <c r="B525" s="14">
        <v>2017.0</v>
      </c>
      <c r="C525" s="14">
        <v>3.0</v>
      </c>
      <c r="D525" s="14">
        <v>3.0</v>
      </c>
      <c r="E525" s="14">
        <v>4.0</v>
      </c>
      <c r="F525" s="15" t="s">
        <v>143</v>
      </c>
      <c r="G525" s="15" t="s">
        <v>144</v>
      </c>
      <c r="H525" s="15">
        <v>0.8</v>
      </c>
      <c r="I525" s="15">
        <v>0.93</v>
      </c>
      <c r="J525" s="15">
        <v>1.73</v>
      </c>
    </row>
    <row r="526">
      <c r="A526" s="14">
        <v>525.0</v>
      </c>
      <c r="B526" s="14">
        <v>2017.0</v>
      </c>
      <c r="C526" s="14">
        <v>3.0</v>
      </c>
      <c r="D526" s="14">
        <v>4.0</v>
      </c>
      <c r="E526" s="14">
        <v>1.0</v>
      </c>
      <c r="F526" s="15" t="s">
        <v>143</v>
      </c>
      <c r="G526" s="15" t="s">
        <v>153</v>
      </c>
      <c r="H526" s="15">
        <v>8.67</v>
      </c>
      <c r="I526" s="15">
        <v>8.03</v>
      </c>
      <c r="J526" s="15">
        <v>16.7</v>
      </c>
    </row>
    <row r="527">
      <c r="A527" s="14">
        <v>526.0</v>
      </c>
      <c r="B527" s="14">
        <v>2017.0</v>
      </c>
      <c r="C527" s="14">
        <v>3.0</v>
      </c>
      <c r="D527" s="14">
        <v>4.0</v>
      </c>
      <c r="E527" s="14">
        <v>1.0</v>
      </c>
      <c r="F527" s="15" t="s">
        <v>143</v>
      </c>
      <c r="G527" s="15" t="s">
        <v>150</v>
      </c>
      <c r="H527" s="15">
        <v>6.83</v>
      </c>
      <c r="I527" s="15">
        <v>6.67</v>
      </c>
      <c r="J527" s="15">
        <v>13.5</v>
      </c>
    </row>
    <row r="528">
      <c r="A528" s="14">
        <v>527.0</v>
      </c>
      <c r="B528" s="14">
        <v>2017.0</v>
      </c>
      <c r="C528" s="14">
        <v>3.0</v>
      </c>
      <c r="D528" s="14">
        <v>4.0</v>
      </c>
      <c r="E528" s="14">
        <v>2.0</v>
      </c>
      <c r="F528" s="15" t="s">
        <v>143</v>
      </c>
      <c r="G528" s="15" t="s">
        <v>157</v>
      </c>
      <c r="H528" s="14">
        <v>8.0</v>
      </c>
      <c r="I528" s="15">
        <v>7.77</v>
      </c>
      <c r="J528" s="15">
        <v>15.77</v>
      </c>
    </row>
    <row r="529">
      <c r="A529" s="14">
        <v>528.0</v>
      </c>
      <c r="B529" s="14">
        <v>2017.0</v>
      </c>
      <c r="C529" s="14">
        <v>3.0</v>
      </c>
      <c r="D529" s="14">
        <v>4.0</v>
      </c>
      <c r="E529" s="14">
        <v>2.0</v>
      </c>
      <c r="F529" s="15" t="s">
        <v>143</v>
      </c>
      <c r="G529" s="15" t="s">
        <v>148</v>
      </c>
      <c r="H529" s="15">
        <v>7.33</v>
      </c>
      <c r="I529" s="15">
        <v>8.13</v>
      </c>
      <c r="J529" s="15">
        <v>15.46</v>
      </c>
    </row>
    <row r="530">
      <c r="A530" s="14">
        <v>529.0</v>
      </c>
      <c r="B530" s="14">
        <v>2017.0</v>
      </c>
      <c r="C530" s="14">
        <v>3.0</v>
      </c>
      <c r="D530" s="14">
        <v>4.0</v>
      </c>
      <c r="E530" s="14">
        <v>3.0</v>
      </c>
      <c r="F530" s="15" t="s">
        <v>143</v>
      </c>
      <c r="G530" s="15" t="s">
        <v>144</v>
      </c>
      <c r="H530" s="14">
        <v>6.0</v>
      </c>
      <c r="I530" s="15">
        <v>8.93</v>
      </c>
      <c r="J530" s="15">
        <v>14.93</v>
      </c>
    </row>
    <row r="531">
      <c r="A531" s="14">
        <v>530.0</v>
      </c>
      <c r="B531" s="14">
        <v>2017.0</v>
      </c>
      <c r="C531" s="14">
        <v>3.0</v>
      </c>
      <c r="D531" s="14">
        <v>4.0</v>
      </c>
      <c r="E531" s="14">
        <v>3.0</v>
      </c>
      <c r="F531" s="15" t="s">
        <v>143</v>
      </c>
      <c r="G531" s="15" t="s">
        <v>147</v>
      </c>
      <c r="H531" s="15">
        <v>7.67</v>
      </c>
      <c r="I531" s="15">
        <v>5.7</v>
      </c>
      <c r="J531" s="15">
        <v>13.37</v>
      </c>
    </row>
    <row r="532">
      <c r="A532" s="14">
        <v>531.0</v>
      </c>
      <c r="B532" s="14">
        <v>2017.0</v>
      </c>
      <c r="C532" s="14">
        <v>3.0</v>
      </c>
      <c r="D532" s="14">
        <v>4.0</v>
      </c>
      <c r="E532" s="14">
        <v>4.0</v>
      </c>
      <c r="F532" s="15" t="s">
        <v>143</v>
      </c>
      <c r="G532" s="15" t="s">
        <v>159</v>
      </c>
      <c r="H532" s="15">
        <v>8.4</v>
      </c>
      <c r="I532" s="15">
        <v>4.77</v>
      </c>
      <c r="J532" s="15">
        <v>13.17</v>
      </c>
    </row>
    <row r="533">
      <c r="A533" s="14">
        <v>532.0</v>
      </c>
      <c r="B533" s="14">
        <v>2017.0</v>
      </c>
      <c r="C533" s="14">
        <v>3.0</v>
      </c>
      <c r="D533" s="14">
        <v>4.0</v>
      </c>
      <c r="E533" s="14">
        <v>4.0</v>
      </c>
      <c r="F533" s="15" t="s">
        <v>143</v>
      </c>
      <c r="G533" s="15" t="s">
        <v>155</v>
      </c>
      <c r="H533" s="15">
        <v>6.5</v>
      </c>
      <c r="I533" s="15">
        <v>6.07</v>
      </c>
      <c r="J533" s="15">
        <v>12.57</v>
      </c>
    </row>
    <row r="534">
      <c r="A534" s="14">
        <v>533.0</v>
      </c>
      <c r="B534" s="14">
        <v>2017.0</v>
      </c>
      <c r="C534" s="14">
        <v>3.0</v>
      </c>
      <c r="D534" s="14">
        <v>5.0</v>
      </c>
      <c r="E534" s="14">
        <v>1.0</v>
      </c>
      <c r="F534" s="15" t="s">
        <v>143</v>
      </c>
      <c r="G534" s="15" t="s">
        <v>153</v>
      </c>
      <c r="H534" s="15">
        <v>8.73</v>
      </c>
      <c r="I534" s="15">
        <v>7.83</v>
      </c>
      <c r="J534" s="15">
        <v>16.56</v>
      </c>
    </row>
    <row r="535">
      <c r="A535" s="14">
        <v>534.0</v>
      </c>
      <c r="B535" s="14">
        <v>2017.0</v>
      </c>
      <c r="C535" s="14">
        <v>3.0</v>
      </c>
      <c r="D535" s="14">
        <v>5.0</v>
      </c>
      <c r="E535" s="14">
        <v>1.0</v>
      </c>
      <c r="F535" s="15" t="s">
        <v>143</v>
      </c>
      <c r="G535" s="15" t="s">
        <v>156</v>
      </c>
      <c r="H535" s="15">
        <v>8.33</v>
      </c>
      <c r="I535" s="14">
        <v>7.0</v>
      </c>
      <c r="J535" s="15">
        <v>15.33</v>
      </c>
    </row>
    <row r="536">
      <c r="A536" s="14">
        <v>535.0</v>
      </c>
      <c r="B536" s="14">
        <v>2017.0</v>
      </c>
      <c r="C536" s="14">
        <v>3.0</v>
      </c>
      <c r="D536" s="14">
        <v>5.0</v>
      </c>
      <c r="E536" s="14">
        <v>2.0</v>
      </c>
      <c r="F536" s="15" t="s">
        <v>143</v>
      </c>
      <c r="G536" s="15" t="s">
        <v>151</v>
      </c>
      <c r="H536" s="15">
        <v>8.23</v>
      </c>
      <c r="I536" s="15">
        <v>7.03</v>
      </c>
      <c r="J536" s="15">
        <v>15.26</v>
      </c>
    </row>
    <row r="537">
      <c r="A537" s="14">
        <v>536.0</v>
      </c>
      <c r="B537" s="14">
        <v>2017.0</v>
      </c>
      <c r="C537" s="14">
        <v>3.0</v>
      </c>
      <c r="D537" s="14">
        <v>5.0</v>
      </c>
      <c r="E537" s="14">
        <v>2.0</v>
      </c>
      <c r="F537" s="15" t="s">
        <v>143</v>
      </c>
      <c r="G537" s="15" t="s">
        <v>157</v>
      </c>
      <c r="H537" s="15">
        <v>5.83</v>
      </c>
      <c r="I537" s="15">
        <v>5.77</v>
      </c>
      <c r="J537" s="15">
        <v>11.6</v>
      </c>
    </row>
    <row r="538">
      <c r="A538" s="14">
        <v>537.0</v>
      </c>
      <c r="B538" s="14">
        <v>2017.0</v>
      </c>
      <c r="C538" s="14">
        <v>3.0</v>
      </c>
      <c r="D538" s="14">
        <v>5.0</v>
      </c>
      <c r="E538" s="14">
        <v>3.0</v>
      </c>
      <c r="F538" s="15" t="s">
        <v>143</v>
      </c>
      <c r="G538" s="15" t="s">
        <v>160</v>
      </c>
      <c r="H538" s="15">
        <v>8.33</v>
      </c>
      <c r="I538" s="15">
        <v>7.53</v>
      </c>
      <c r="J538" s="15">
        <v>15.86</v>
      </c>
    </row>
    <row r="539">
      <c r="A539" s="14">
        <v>538.0</v>
      </c>
      <c r="B539" s="14">
        <v>2017.0</v>
      </c>
      <c r="C539" s="14">
        <v>3.0</v>
      </c>
      <c r="D539" s="14">
        <v>5.0</v>
      </c>
      <c r="E539" s="14">
        <v>3.0</v>
      </c>
      <c r="F539" s="15" t="s">
        <v>143</v>
      </c>
      <c r="G539" s="15" t="s">
        <v>144</v>
      </c>
      <c r="H539" s="15">
        <v>8.6</v>
      </c>
      <c r="I539" s="14">
        <v>7.0</v>
      </c>
      <c r="J539" s="15">
        <v>15.6</v>
      </c>
    </row>
    <row r="540">
      <c r="A540" s="14">
        <v>539.0</v>
      </c>
      <c r="B540" s="14">
        <v>2017.0</v>
      </c>
      <c r="C540" s="14">
        <v>3.0</v>
      </c>
      <c r="D540" s="14">
        <v>5.0</v>
      </c>
      <c r="E540" s="14">
        <v>4.0</v>
      </c>
      <c r="F540" s="15" t="s">
        <v>143</v>
      </c>
      <c r="G540" s="15" t="s">
        <v>159</v>
      </c>
      <c r="H540" s="15">
        <v>9.43</v>
      </c>
      <c r="I540" s="15">
        <v>9.17</v>
      </c>
      <c r="J540" s="15">
        <v>18.6</v>
      </c>
    </row>
    <row r="541">
      <c r="A541" s="14">
        <v>540.0</v>
      </c>
      <c r="B541" s="14">
        <v>2017.0</v>
      </c>
      <c r="C541" s="14">
        <v>3.0</v>
      </c>
      <c r="D541" s="14">
        <v>5.0</v>
      </c>
      <c r="E541" s="14">
        <v>4.0</v>
      </c>
      <c r="F541" s="15" t="s">
        <v>143</v>
      </c>
      <c r="G541" s="15" t="s">
        <v>146</v>
      </c>
      <c r="H541" s="15">
        <v>6.83</v>
      </c>
      <c r="I541" s="15">
        <v>5.97</v>
      </c>
      <c r="J541" s="15">
        <v>12.8</v>
      </c>
    </row>
    <row r="542">
      <c r="A542" s="14">
        <v>541.0</v>
      </c>
      <c r="B542" s="14">
        <v>2017.0</v>
      </c>
      <c r="C542" s="14">
        <v>3.0</v>
      </c>
      <c r="D542" s="14">
        <v>6.0</v>
      </c>
      <c r="E542" s="14">
        <v>1.0</v>
      </c>
      <c r="F542" s="15" t="s">
        <v>143</v>
      </c>
      <c r="G542" s="15" t="s">
        <v>153</v>
      </c>
      <c r="H542" s="14">
        <v>9.0</v>
      </c>
      <c r="I542" s="15">
        <v>9.33</v>
      </c>
      <c r="J542" s="15">
        <v>18.33</v>
      </c>
    </row>
    <row r="543">
      <c r="A543" s="14">
        <v>542.0</v>
      </c>
      <c r="B543" s="14">
        <v>2017.0</v>
      </c>
      <c r="C543" s="14">
        <v>3.0</v>
      </c>
      <c r="D543" s="14">
        <v>6.0</v>
      </c>
      <c r="E543" s="14">
        <v>1.0</v>
      </c>
      <c r="F543" s="15" t="s">
        <v>143</v>
      </c>
      <c r="G543" s="15" t="s">
        <v>151</v>
      </c>
      <c r="H543" s="15">
        <v>7.17</v>
      </c>
      <c r="I543" s="15">
        <v>7.83</v>
      </c>
      <c r="J543" s="14">
        <v>15.0</v>
      </c>
    </row>
    <row r="544">
      <c r="A544" s="14">
        <v>543.0</v>
      </c>
      <c r="B544" s="14">
        <v>2017.0</v>
      </c>
      <c r="C544" s="14">
        <v>3.0</v>
      </c>
      <c r="D544" s="14">
        <v>6.0</v>
      </c>
      <c r="E544" s="14">
        <v>2.0</v>
      </c>
      <c r="F544" s="15" t="s">
        <v>143</v>
      </c>
      <c r="G544" s="15" t="s">
        <v>159</v>
      </c>
      <c r="H544" s="15">
        <v>8.33</v>
      </c>
      <c r="I544" s="15">
        <v>6.33</v>
      </c>
      <c r="J544" s="15">
        <v>14.66</v>
      </c>
    </row>
    <row r="545">
      <c r="A545" s="14">
        <v>544.0</v>
      </c>
      <c r="B545" s="14">
        <v>2017.0</v>
      </c>
      <c r="C545" s="14">
        <v>3.0</v>
      </c>
      <c r="D545" s="14">
        <v>6.0</v>
      </c>
      <c r="E545" s="14">
        <v>2.0</v>
      </c>
      <c r="F545" s="15" t="s">
        <v>143</v>
      </c>
      <c r="G545" s="15" t="s">
        <v>160</v>
      </c>
      <c r="H545" s="15">
        <v>4.33</v>
      </c>
      <c r="I545" s="15">
        <v>5.4</v>
      </c>
      <c r="J545" s="15">
        <v>9.73</v>
      </c>
    </row>
    <row r="546">
      <c r="A546" s="14">
        <v>545.0</v>
      </c>
      <c r="B546" s="14">
        <v>2017.0</v>
      </c>
      <c r="C546" s="14">
        <v>3.0</v>
      </c>
      <c r="D546" s="14">
        <v>7.0</v>
      </c>
      <c r="E546" s="14">
        <v>1.0</v>
      </c>
      <c r="F546" s="15" t="s">
        <v>143</v>
      </c>
      <c r="G546" s="15" t="s">
        <v>153</v>
      </c>
      <c r="H546" s="14">
        <v>8.0</v>
      </c>
      <c r="I546" s="14">
        <v>9.0</v>
      </c>
      <c r="J546" s="14">
        <v>17.0</v>
      </c>
    </row>
    <row r="547">
      <c r="A547" s="14">
        <v>546.0</v>
      </c>
      <c r="B547" s="14">
        <v>2017.0</v>
      </c>
      <c r="C547" s="14">
        <v>3.0</v>
      </c>
      <c r="D547" s="14">
        <v>7.0</v>
      </c>
      <c r="E547" s="14">
        <v>1.0</v>
      </c>
      <c r="F547" s="15" t="s">
        <v>143</v>
      </c>
      <c r="G547" s="15" t="s">
        <v>159</v>
      </c>
      <c r="H547" s="15">
        <v>8.33</v>
      </c>
      <c r="I547" s="14">
        <v>8.0</v>
      </c>
      <c r="J547" s="15">
        <v>16.33</v>
      </c>
    </row>
    <row r="548">
      <c r="A548" s="14">
        <v>547.0</v>
      </c>
      <c r="B548" s="14">
        <v>2017.0</v>
      </c>
      <c r="C548" s="14">
        <v>4.0</v>
      </c>
      <c r="D548" s="14">
        <v>1.0</v>
      </c>
      <c r="E548" s="14">
        <v>1.0</v>
      </c>
      <c r="F548" s="15" t="s">
        <v>16</v>
      </c>
      <c r="G548" s="23" t="s">
        <v>56</v>
      </c>
      <c r="H548" s="15">
        <v>6.17</v>
      </c>
      <c r="I548" s="15">
        <v>7.67</v>
      </c>
      <c r="J548" s="15">
        <v>13.84</v>
      </c>
      <c r="L548" s="2">
        <f t="shared" ref="L548:L665" si="4">IF(G548="Bino Lopes",J548,0)</f>
        <v>0</v>
      </c>
    </row>
    <row r="549">
      <c r="A549" s="14">
        <v>548.0</v>
      </c>
      <c r="B549" s="14">
        <v>2017.0</v>
      </c>
      <c r="C549" s="14">
        <v>4.0</v>
      </c>
      <c r="D549" s="14">
        <v>1.0</v>
      </c>
      <c r="E549" s="14">
        <v>1.0</v>
      </c>
      <c r="F549" s="15" t="s">
        <v>16</v>
      </c>
      <c r="G549" s="15" t="s">
        <v>30</v>
      </c>
      <c r="H549" s="14">
        <v>6.0</v>
      </c>
      <c r="I549" s="15">
        <v>7.1</v>
      </c>
      <c r="J549" s="15">
        <v>13.1</v>
      </c>
      <c r="L549" s="2">
        <f t="shared" si="4"/>
        <v>0</v>
      </c>
    </row>
    <row r="550">
      <c r="A550" s="14">
        <v>549.0</v>
      </c>
      <c r="B550" s="14">
        <v>2017.0</v>
      </c>
      <c r="C550" s="14">
        <v>4.0</v>
      </c>
      <c r="D550" s="14">
        <v>1.0</v>
      </c>
      <c r="E550" s="14">
        <v>1.0</v>
      </c>
      <c r="F550" s="15" t="s">
        <v>16</v>
      </c>
      <c r="G550" s="15" t="s">
        <v>69</v>
      </c>
      <c r="H550" s="14">
        <v>5.0</v>
      </c>
      <c r="I550" s="15">
        <v>5.6</v>
      </c>
      <c r="J550" s="15">
        <v>10.6</v>
      </c>
      <c r="L550" s="2">
        <f t="shared" si="4"/>
        <v>0</v>
      </c>
    </row>
    <row r="551">
      <c r="A551" s="14">
        <v>550.0</v>
      </c>
      <c r="B551" s="14">
        <v>2017.0</v>
      </c>
      <c r="C551" s="14">
        <v>4.0</v>
      </c>
      <c r="D551" s="14">
        <v>1.0</v>
      </c>
      <c r="E551" s="14">
        <v>2.0</v>
      </c>
      <c r="F551" s="15" t="s">
        <v>16</v>
      </c>
      <c r="G551" s="23" t="s">
        <v>42</v>
      </c>
      <c r="H551" s="15">
        <v>5.93</v>
      </c>
      <c r="I551" s="15">
        <v>6.33</v>
      </c>
      <c r="J551" s="15">
        <v>12.26</v>
      </c>
      <c r="L551" s="2">
        <f t="shared" si="4"/>
        <v>0</v>
      </c>
    </row>
    <row r="552">
      <c r="A552" s="14">
        <v>551.0</v>
      </c>
      <c r="B552" s="14">
        <v>2017.0</v>
      </c>
      <c r="C552" s="14">
        <v>4.0</v>
      </c>
      <c r="D552" s="14">
        <v>1.0</v>
      </c>
      <c r="E552" s="14">
        <v>2.0</v>
      </c>
      <c r="F552" s="15" t="s">
        <v>16</v>
      </c>
      <c r="G552" s="15" t="s">
        <v>35</v>
      </c>
      <c r="H552" s="15">
        <v>5.33</v>
      </c>
      <c r="I552" s="15">
        <v>4.83</v>
      </c>
      <c r="J552" s="15">
        <v>10.16</v>
      </c>
      <c r="L552" s="2">
        <f t="shared" si="4"/>
        <v>0</v>
      </c>
    </row>
    <row r="553">
      <c r="A553" s="14">
        <v>552.0</v>
      </c>
      <c r="B553" s="14">
        <v>2017.0</v>
      </c>
      <c r="C553" s="14">
        <v>4.0</v>
      </c>
      <c r="D553" s="14">
        <v>1.0</v>
      </c>
      <c r="E553" s="14">
        <v>2.0</v>
      </c>
      <c r="F553" s="15" t="s">
        <v>16</v>
      </c>
      <c r="G553" s="15" t="s">
        <v>54</v>
      </c>
      <c r="H553" s="15">
        <v>3.87</v>
      </c>
      <c r="I553" s="15">
        <v>5.1</v>
      </c>
      <c r="J553" s="15">
        <v>8.97</v>
      </c>
      <c r="L553" s="2">
        <f t="shared" si="4"/>
        <v>0</v>
      </c>
    </row>
    <row r="554">
      <c r="A554" s="14">
        <v>553.0</v>
      </c>
      <c r="B554" s="14">
        <v>2017.0</v>
      </c>
      <c r="C554" s="14">
        <v>4.0</v>
      </c>
      <c r="D554" s="14">
        <v>1.0</v>
      </c>
      <c r="E554" s="14">
        <v>3.0</v>
      </c>
      <c r="F554" s="15" t="s">
        <v>16</v>
      </c>
      <c r="G554" s="23" t="s">
        <v>50</v>
      </c>
      <c r="H554" s="15">
        <v>6.67</v>
      </c>
      <c r="I554" s="15">
        <v>7.77</v>
      </c>
      <c r="J554" s="15">
        <v>14.44</v>
      </c>
      <c r="L554" s="2">
        <f t="shared" si="4"/>
        <v>0</v>
      </c>
    </row>
    <row r="555">
      <c r="A555" s="14">
        <v>554.0</v>
      </c>
      <c r="B555" s="14">
        <v>2017.0</v>
      </c>
      <c r="C555" s="14">
        <v>4.0</v>
      </c>
      <c r="D555" s="14">
        <v>1.0</v>
      </c>
      <c r="E555" s="14">
        <v>3.0</v>
      </c>
      <c r="F555" s="15" t="s">
        <v>16</v>
      </c>
      <c r="G555" s="15" t="s">
        <v>57</v>
      </c>
      <c r="H555" s="15">
        <v>7.27</v>
      </c>
      <c r="I555" s="15">
        <v>6.7</v>
      </c>
      <c r="J555" s="15">
        <v>13.97</v>
      </c>
      <c r="L555" s="2">
        <f t="shared" si="4"/>
        <v>0</v>
      </c>
    </row>
    <row r="556">
      <c r="A556" s="14">
        <v>555.0</v>
      </c>
      <c r="B556" s="14">
        <v>2017.0</v>
      </c>
      <c r="C556" s="14">
        <v>4.0</v>
      </c>
      <c r="D556" s="14">
        <v>1.0</v>
      </c>
      <c r="E556" s="14">
        <v>3.0</v>
      </c>
      <c r="F556" s="15" t="s">
        <v>16</v>
      </c>
      <c r="G556" s="15" t="s">
        <v>139</v>
      </c>
      <c r="H556" s="15">
        <v>4.23</v>
      </c>
      <c r="I556" s="15">
        <v>5.87</v>
      </c>
      <c r="J556" s="15">
        <v>10.1</v>
      </c>
      <c r="L556" s="2">
        <f t="shared" si="4"/>
        <v>0</v>
      </c>
    </row>
    <row r="557">
      <c r="A557" s="14">
        <v>556.0</v>
      </c>
      <c r="B557" s="14">
        <v>2017.0</v>
      </c>
      <c r="C557" s="14">
        <v>4.0</v>
      </c>
      <c r="D557" s="14">
        <v>1.0</v>
      </c>
      <c r="E557" s="14">
        <v>4.0</v>
      </c>
      <c r="F557" s="15" t="s">
        <v>16</v>
      </c>
      <c r="G557" s="23" t="s">
        <v>45</v>
      </c>
      <c r="H557" s="15">
        <v>6.17</v>
      </c>
      <c r="I557" s="15">
        <v>8.1</v>
      </c>
      <c r="J557" s="15">
        <v>14.27</v>
      </c>
      <c r="L557" s="2">
        <f t="shared" si="4"/>
        <v>0</v>
      </c>
    </row>
    <row r="558">
      <c r="A558" s="14">
        <v>557.0</v>
      </c>
      <c r="B558" s="14">
        <v>2017.0</v>
      </c>
      <c r="C558" s="14">
        <v>4.0</v>
      </c>
      <c r="D558" s="14">
        <v>1.0</v>
      </c>
      <c r="E558" s="14">
        <v>4.0</v>
      </c>
      <c r="F558" s="15" t="s">
        <v>16</v>
      </c>
      <c r="G558" s="15" t="s">
        <v>140</v>
      </c>
      <c r="H558" s="15">
        <v>6.33</v>
      </c>
      <c r="I558" s="15">
        <v>6.3</v>
      </c>
      <c r="J558" s="15">
        <v>12.63</v>
      </c>
      <c r="L558" s="2">
        <f t="shared" si="4"/>
        <v>0</v>
      </c>
    </row>
    <row r="559">
      <c r="A559" s="14">
        <v>558.0</v>
      </c>
      <c r="B559" s="14">
        <v>2017.0</v>
      </c>
      <c r="C559" s="14">
        <v>4.0</v>
      </c>
      <c r="D559" s="14">
        <v>1.0</v>
      </c>
      <c r="E559" s="14">
        <v>4.0</v>
      </c>
      <c r="F559" s="15" t="s">
        <v>16</v>
      </c>
      <c r="G559" s="15" t="s">
        <v>32</v>
      </c>
      <c r="H559" s="15">
        <v>7.67</v>
      </c>
      <c r="I559" s="15">
        <v>4.17</v>
      </c>
      <c r="J559" s="15">
        <v>11.84</v>
      </c>
      <c r="L559" s="2">
        <f t="shared" si="4"/>
        <v>0</v>
      </c>
    </row>
    <row r="560">
      <c r="A560" s="14">
        <v>559.0</v>
      </c>
      <c r="B560" s="14">
        <v>2017.0</v>
      </c>
      <c r="C560" s="14">
        <v>4.0</v>
      </c>
      <c r="D560" s="14">
        <v>1.0</v>
      </c>
      <c r="E560" s="14">
        <v>5.0</v>
      </c>
      <c r="F560" s="15" t="s">
        <v>16</v>
      </c>
      <c r="G560" s="23" t="s">
        <v>28</v>
      </c>
      <c r="H560" s="15">
        <v>6.53</v>
      </c>
      <c r="I560" s="15">
        <v>4.67</v>
      </c>
      <c r="J560" s="15">
        <v>11.2</v>
      </c>
      <c r="L560" s="2">
        <f t="shared" si="4"/>
        <v>0</v>
      </c>
    </row>
    <row r="561">
      <c r="A561" s="14">
        <v>560.0</v>
      </c>
      <c r="B561" s="14">
        <v>2017.0</v>
      </c>
      <c r="C561" s="14">
        <v>4.0</v>
      </c>
      <c r="D561" s="14">
        <v>1.0</v>
      </c>
      <c r="E561" s="14">
        <v>5.0</v>
      </c>
      <c r="F561" s="15" t="s">
        <v>16</v>
      </c>
      <c r="G561" s="15" t="s">
        <v>166</v>
      </c>
      <c r="H561" s="15">
        <v>5.33</v>
      </c>
      <c r="I561" s="15">
        <v>5.73</v>
      </c>
      <c r="J561" s="15">
        <v>11.06</v>
      </c>
      <c r="L561" s="2">
        <f t="shared" si="4"/>
        <v>11.06</v>
      </c>
    </row>
    <row r="562">
      <c r="A562" s="14">
        <v>561.0</v>
      </c>
      <c r="B562" s="14">
        <v>2017.0</v>
      </c>
      <c r="C562" s="14">
        <v>4.0</v>
      </c>
      <c r="D562" s="14">
        <v>1.0</v>
      </c>
      <c r="E562" s="14">
        <v>5.0</v>
      </c>
      <c r="F562" s="15" t="s">
        <v>16</v>
      </c>
      <c r="G562" s="15" t="s">
        <v>68</v>
      </c>
      <c r="H562" s="15">
        <v>3.53</v>
      </c>
      <c r="I562" s="15">
        <v>4.63</v>
      </c>
      <c r="J562" s="15">
        <v>8.16</v>
      </c>
      <c r="L562" s="2">
        <f t="shared" si="4"/>
        <v>0</v>
      </c>
    </row>
    <row r="563">
      <c r="A563" s="14">
        <v>562.0</v>
      </c>
      <c r="B563" s="14">
        <v>2017.0</v>
      </c>
      <c r="C563" s="14">
        <v>4.0</v>
      </c>
      <c r="D563" s="14">
        <v>1.0</v>
      </c>
      <c r="E563" s="14">
        <v>6.0</v>
      </c>
      <c r="F563" s="15" t="s">
        <v>16</v>
      </c>
      <c r="G563" s="23" t="s">
        <v>26</v>
      </c>
      <c r="H563" s="15">
        <v>6.5</v>
      </c>
      <c r="I563" s="15">
        <v>8.17</v>
      </c>
      <c r="J563" s="15">
        <v>14.67</v>
      </c>
      <c r="L563" s="2">
        <f t="shared" si="4"/>
        <v>0</v>
      </c>
    </row>
    <row r="564">
      <c r="A564" s="14">
        <v>563.0</v>
      </c>
      <c r="B564" s="14">
        <v>2017.0</v>
      </c>
      <c r="C564" s="14">
        <v>4.0</v>
      </c>
      <c r="D564" s="14">
        <v>1.0</v>
      </c>
      <c r="E564" s="14">
        <v>6.0</v>
      </c>
      <c r="F564" s="15" t="s">
        <v>16</v>
      </c>
      <c r="G564" s="19" t="s">
        <v>167</v>
      </c>
      <c r="H564" s="15">
        <v>5.37</v>
      </c>
      <c r="I564" s="15">
        <v>9.27</v>
      </c>
      <c r="J564" s="15">
        <v>14.64</v>
      </c>
      <c r="L564" s="2">
        <f t="shared" si="4"/>
        <v>0</v>
      </c>
    </row>
    <row r="565">
      <c r="A565" s="14">
        <v>564.0</v>
      </c>
      <c r="B565" s="14">
        <v>2017.0</v>
      </c>
      <c r="C565" s="14">
        <v>4.0</v>
      </c>
      <c r="D565" s="14">
        <v>1.0</v>
      </c>
      <c r="E565" s="14">
        <v>6.0</v>
      </c>
      <c r="F565" s="15" t="s">
        <v>16</v>
      </c>
      <c r="G565" s="15" t="s">
        <v>55</v>
      </c>
      <c r="H565" s="15">
        <v>7.67</v>
      </c>
      <c r="I565" s="15">
        <v>5.73</v>
      </c>
      <c r="J565" s="15">
        <v>13.4</v>
      </c>
      <c r="L565" s="2">
        <f t="shared" si="4"/>
        <v>0</v>
      </c>
    </row>
    <row r="566">
      <c r="A566" s="14">
        <v>565.0</v>
      </c>
      <c r="B566" s="14">
        <v>2017.0</v>
      </c>
      <c r="C566" s="14">
        <v>4.0</v>
      </c>
      <c r="D566" s="14">
        <v>1.0</v>
      </c>
      <c r="E566" s="14">
        <v>7.0</v>
      </c>
      <c r="F566" s="15" t="s">
        <v>16</v>
      </c>
      <c r="G566" s="23" t="s">
        <v>33</v>
      </c>
      <c r="H566" s="15">
        <v>7.33</v>
      </c>
      <c r="I566" s="15">
        <v>8.93</v>
      </c>
      <c r="J566" s="15">
        <v>16.26</v>
      </c>
      <c r="L566" s="2">
        <f t="shared" si="4"/>
        <v>0</v>
      </c>
    </row>
    <row r="567">
      <c r="A567" s="14">
        <v>566.0</v>
      </c>
      <c r="B567" s="14">
        <v>2017.0</v>
      </c>
      <c r="C567" s="14">
        <v>4.0</v>
      </c>
      <c r="D567" s="14">
        <v>1.0</v>
      </c>
      <c r="E567" s="14">
        <v>7.0</v>
      </c>
      <c r="F567" s="15" t="s">
        <v>16</v>
      </c>
      <c r="G567" s="15" t="s">
        <v>63</v>
      </c>
      <c r="H567" s="15">
        <v>6.57</v>
      </c>
      <c r="I567" s="15">
        <v>4.27</v>
      </c>
      <c r="J567" s="15">
        <v>10.84</v>
      </c>
      <c r="L567" s="2">
        <f t="shared" si="4"/>
        <v>0</v>
      </c>
    </row>
    <row r="568">
      <c r="A568" s="14">
        <v>567.0</v>
      </c>
      <c r="B568" s="14">
        <v>2017.0</v>
      </c>
      <c r="C568" s="14">
        <v>4.0</v>
      </c>
      <c r="D568" s="14">
        <v>1.0</v>
      </c>
      <c r="E568" s="14">
        <v>7.0</v>
      </c>
      <c r="F568" s="15" t="s">
        <v>16</v>
      </c>
      <c r="G568" s="15" t="s">
        <v>64</v>
      </c>
      <c r="H568" s="15">
        <v>4.03</v>
      </c>
      <c r="I568" s="15">
        <v>3.67</v>
      </c>
      <c r="J568" s="15">
        <v>7.7</v>
      </c>
      <c r="L568" s="2">
        <f t="shared" si="4"/>
        <v>0</v>
      </c>
    </row>
    <row r="569">
      <c r="A569" s="14">
        <v>568.0</v>
      </c>
      <c r="B569" s="14">
        <v>2017.0</v>
      </c>
      <c r="C569" s="14">
        <v>4.0</v>
      </c>
      <c r="D569" s="14">
        <v>1.0</v>
      </c>
      <c r="E569" s="14">
        <v>8.0</v>
      </c>
      <c r="F569" s="15" t="s">
        <v>16</v>
      </c>
      <c r="G569" s="23" t="s">
        <v>67</v>
      </c>
      <c r="H569" s="19">
        <v>7.67</v>
      </c>
      <c r="I569" s="15">
        <v>6.73</v>
      </c>
      <c r="J569" s="15">
        <v>14.4</v>
      </c>
      <c r="L569" s="2">
        <f t="shared" si="4"/>
        <v>0</v>
      </c>
    </row>
    <row r="570">
      <c r="A570" s="14">
        <v>569.0</v>
      </c>
      <c r="B570" s="14">
        <v>2017.0</v>
      </c>
      <c r="C570" s="14">
        <v>4.0</v>
      </c>
      <c r="D570" s="14">
        <v>1.0</v>
      </c>
      <c r="E570" s="14">
        <v>8.0</v>
      </c>
      <c r="F570" s="15" t="s">
        <v>16</v>
      </c>
      <c r="G570" s="15" t="s">
        <v>47</v>
      </c>
      <c r="H570" s="15">
        <v>8.63</v>
      </c>
      <c r="I570" s="15">
        <v>4.9</v>
      </c>
      <c r="J570" s="15">
        <v>13.53</v>
      </c>
      <c r="L570" s="2">
        <f t="shared" si="4"/>
        <v>0</v>
      </c>
    </row>
    <row r="571">
      <c r="A571" s="14">
        <v>570.0</v>
      </c>
      <c r="B571" s="14">
        <v>2017.0</v>
      </c>
      <c r="C571" s="14">
        <v>4.0</v>
      </c>
      <c r="D571" s="14">
        <v>1.0</v>
      </c>
      <c r="E571" s="14">
        <v>8.0</v>
      </c>
      <c r="F571" s="15" t="s">
        <v>16</v>
      </c>
      <c r="G571" s="15" t="s">
        <v>34</v>
      </c>
      <c r="H571" s="15">
        <v>0.73</v>
      </c>
      <c r="I571" s="15">
        <v>5.5</v>
      </c>
      <c r="J571" s="15">
        <v>6.23</v>
      </c>
      <c r="L571" s="2">
        <f t="shared" si="4"/>
        <v>0</v>
      </c>
    </row>
    <row r="572">
      <c r="A572" s="14">
        <v>571.0</v>
      </c>
      <c r="B572" s="14">
        <v>2017.0</v>
      </c>
      <c r="C572" s="14">
        <v>4.0</v>
      </c>
      <c r="D572" s="14">
        <v>1.0</v>
      </c>
      <c r="E572" s="14">
        <v>9.0</v>
      </c>
      <c r="F572" s="15" t="s">
        <v>16</v>
      </c>
      <c r="G572" s="23" t="s">
        <v>39</v>
      </c>
      <c r="H572" s="15">
        <v>7.67</v>
      </c>
      <c r="I572" s="15">
        <v>8.53</v>
      </c>
      <c r="J572" s="15">
        <v>16.2</v>
      </c>
      <c r="L572" s="2">
        <f t="shared" si="4"/>
        <v>0</v>
      </c>
    </row>
    <row r="573">
      <c r="A573" s="14">
        <v>572.0</v>
      </c>
      <c r="B573" s="14">
        <v>2017.0</v>
      </c>
      <c r="C573" s="14">
        <v>4.0</v>
      </c>
      <c r="D573" s="14">
        <v>1.0</v>
      </c>
      <c r="E573" s="14">
        <v>9.0</v>
      </c>
      <c r="F573" s="15" t="s">
        <v>16</v>
      </c>
      <c r="G573" s="15" t="s">
        <v>65</v>
      </c>
      <c r="H573" s="15">
        <v>6.83</v>
      </c>
      <c r="I573" s="15">
        <v>8.87</v>
      </c>
      <c r="J573" s="15">
        <v>15.7</v>
      </c>
      <c r="L573" s="2">
        <f t="shared" si="4"/>
        <v>0</v>
      </c>
    </row>
    <row r="574">
      <c r="A574" s="14">
        <v>573.0</v>
      </c>
      <c r="B574" s="14">
        <v>2017.0</v>
      </c>
      <c r="C574" s="14">
        <v>4.0</v>
      </c>
      <c r="D574" s="14">
        <v>1.0</v>
      </c>
      <c r="E574" s="14">
        <v>9.0</v>
      </c>
      <c r="F574" s="15" t="s">
        <v>16</v>
      </c>
      <c r="G574" s="15" t="s">
        <v>61</v>
      </c>
      <c r="H574" s="15">
        <v>4.33</v>
      </c>
      <c r="I574" s="15">
        <v>2.67</v>
      </c>
      <c r="J574" s="14">
        <v>7.0</v>
      </c>
      <c r="L574" s="2">
        <f t="shared" si="4"/>
        <v>0</v>
      </c>
    </row>
    <row r="575">
      <c r="A575" s="14">
        <v>574.0</v>
      </c>
      <c r="B575" s="14">
        <v>2017.0</v>
      </c>
      <c r="C575" s="14">
        <v>4.0</v>
      </c>
      <c r="D575" s="14">
        <v>1.0</v>
      </c>
      <c r="E575" s="14">
        <v>10.0</v>
      </c>
      <c r="F575" s="15" t="s">
        <v>16</v>
      </c>
      <c r="G575" s="23" t="s">
        <v>41</v>
      </c>
      <c r="H575" s="15">
        <v>7.67</v>
      </c>
      <c r="I575" s="15">
        <v>6.77</v>
      </c>
      <c r="J575" s="15">
        <v>14.44</v>
      </c>
      <c r="L575" s="2">
        <f t="shared" si="4"/>
        <v>0</v>
      </c>
    </row>
    <row r="576">
      <c r="A576" s="14">
        <v>575.0</v>
      </c>
      <c r="B576" s="14">
        <v>2017.0</v>
      </c>
      <c r="C576" s="14">
        <v>4.0</v>
      </c>
      <c r="D576" s="14">
        <v>1.0</v>
      </c>
      <c r="E576" s="14">
        <v>10.0</v>
      </c>
      <c r="F576" s="15" t="s">
        <v>16</v>
      </c>
      <c r="G576" s="15" t="s">
        <v>59</v>
      </c>
      <c r="H576" s="15">
        <v>6.5</v>
      </c>
      <c r="I576" s="15">
        <v>6.1</v>
      </c>
      <c r="J576" s="15">
        <v>12.6</v>
      </c>
      <c r="L576" s="2">
        <f t="shared" si="4"/>
        <v>0</v>
      </c>
    </row>
    <row r="577">
      <c r="A577" s="14">
        <v>576.0</v>
      </c>
      <c r="B577" s="14">
        <v>2017.0</v>
      </c>
      <c r="C577" s="14">
        <v>4.0</v>
      </c>
      <c r="D577" s="14">
        <v>1.0</v>
      </c>
      <c r="E577" s="14">
        <v>10.0</v>
      </c>
      <c r="F577" s="15" t="s">
        <v>16</v>
      </c>
      <c r="G577" s="15" t="s">
        <v>27</v>
      </c>
      <c r="H577" s="14">
        <v>4.0</v>
      </c>
      <c r="I577" s="15">
        <v>5.13</v>
      </c>
      <c r="J577" s="15">
        <v>9.13</v>
      </c>
      <c r="L577" s="2">
        <f t="shared" si="4"/>
        <v>0</v>
      </c>
    </row>
    <row r="578">
      <c r="A578" s="14">
        <v>577.0</v>
      </c>
      <c r="B578" s="14">
        <v>2017.0</v>
      </c>
      <c r="C578" s="14">
        <v>4.0</v>
      </c>
      <c r="D578" s="14">
        <v>1.0</v>
      </c>
      <c r="E578" s="14">
        <v>11.0</v>
      </c>
      <c r="F578" s="15" t="s">
        <v>16</v>
      </c>
      <c r="G578" s="23" t="s">
        <v>53</v>
      </c>
      <c r="H578" s="15">
        <v>5.77</v>
      </c>
      <c r="I578" s="14">
        <v>8.0</v>
      </c>
      <c r="J578" s="15">
        <v>13.77</v>
      </c>
      <c r="L578" s="2">
        <f t="shared" si="4"/>
        <v>0</v>
      </c>
    </row>
    <row r="579">
      <c r="A579" s="14">
        <v>578.0</v>
      </c>
      <c r="B579" s="14">
        <v>2017.0</v>
      </c>
      <c r="C579" s="14">
        <v>4.0</v>
      </c>
      <c r="D579" s="14">
        <v>1.0</v>
      </c>
      <c r="E579" s="14">
        <v>11.0</v>
      </c>
      <c r="F579" s="15" t="s">
        <v>16</v>
      </c>
      <c r="G579" s="15" t="s">
        <v>52</v>
      </c>
      <c r="H579" s="15">
        <v>6.67</v>
      </c>
      <c r="I579" s="15">
        <v>6.93</v>
      </c>
      <c r="J579" s="15">
        <v>13.6</v>
      </c>
      <c r="L579" s="2">
        <f t="shared" si="4"/>
        <v>0</v>
      </c>
    </row>
    <row r="580">
      <c r="A580" s="14">
        <v>579.0</v>
      </c>
      <c r="B580" s="14">
        <v>2017.0</v>
      </c>
      <c r="C580" s="14">
        <v>4.0</v>
      </c>
      <c r="D580" s="14">
        <v>1.0</v>
      </c>
      <c r="E580" s="14">
        <v>11.0</v>
      </c>
      <c r="F580" s="15" t="s">
        <v>16</v>
      </c>
      <c r="G580" s="15" t="s">
        <v>38</v>
      </c>
      <c r="H580" s="15">
        <v>4.93</v>
      </c>
      <c r="I580" s="15">
        <v>6.33</v>
      </c>
      <c r="J580" s="15">
        <v>11.26</v>
      </c>
      <c r="L580" s="2">
        <f t="shared" si="4"/>
        <v>0</v>
      </c>
    </row>
    <row r="581">
      <c r="A581" s="14">
        <v>580.0</v>
      </c>
      <c r="B581" s="14">
        <v>2017.0</v>
      </c>
      <c r="C581" s="14">
        <v>4.0</v>
      </c>
      <c r="D581" s="14">
        <v>1.0</v>
      </c>
      <c r="E581" s="14">
        <v>12.0</v>
      </c>
      <c r="F581" s="15" t="s">
        <v>16</v>
      </c>
      <c r="G581" s="23" t="s">
        <v>31</v>
      </c>
      <c r="H581" s="15">
        <v>9.77</v>
      </c>
      <c r="I581" s="15">
        <v>6.57</v>
      </c>
      <c r="J581" s="15">
        <v>16.34</v>
      </c>
      <c r="L581" s="2">
        <f t="shared" si="4"/>
        <v>0</v>
      </c>
    </row>
    <row r="582">
      <c r="A582" s="14">
        <v>581.0</v>
      </c>
      <c r="B582" s="14">
        <v>2017.0</v>
      </c>
      <c r="C582" s="14">
        <v>4.0</v>
      </c>
      <c r="D582" s="14">
        <v>1.0</v>
      </c>
      <c r="E582" s="14">
        <v>12.0</v>
      </c>
      <c r="F582" s="15" t="s">
        <v>16</v>
      </c>
      <c r="G582" s="15" t="s">
        <v>36</v>
      </c>
      <c r="H582" s="15">
        <v>7.33</v>
      </c>
      <c r="I582" s="15">
        <v>5.53</v>
      </c>
      <c r="J582" s="15">
        <v>12.86</v>
      </c>
      <c r="L582" s="2">
        <f t="shared" si="4"/>
        <v>0</v>
      </c>
    </row>
    <row r="583">
      <c r="A583" s="14">
        <v>582.0</v>
      </c>
      <c r="B583" s="14">
        <v>2017.0</v>
      </c>
      <c r="C583" s="14">
        <v>4.0</v>
      </c>
      <c r="D583" s="14">
        <v>1.0</v>
      </c>
      <c r="E583" s="14">
        <v>12.0</v>
      </c>
      <c r="F583" s="15" t="s">
        <v>16</v>
      </c>
      <c r="G583" s="15" t="s">
        <v>40</v>
      </c>
      <c r="H583" s="14">
        <v>1.0</v>
      </c>
      <c r="I583" s="15">
        <v>2.17</v>
      </c>
      <c r="J583" s="15">
        <v>3.17</v>
      </c>
      <c r="L583" s="2">
        <f t="shared" si="4"/>
        <v>0</v>
      </c>
    </row>
    <row r="584">
      <c r="A584" s="14">
        <v>583.0</v>
      </c>
      <c r="B584" s="14">
        <v>2017.0</v>
      </c>
      <c r="C584" s="14">
        <v>4.0</v>
      </c>
      <c r="D584" s="14">
        <v>2.0</v>
      </c>
      <c r="E584" s="14">
        <v>1.0</v>
      </c>
      <c r="F584" s="15" t="s">
        <v>16</v>
      </c>
      <c r="G584" s="23" t="s">
        <v>167</v>
      </c>
      <c r="H584" s="15">
        <v>9.1</v>
      </c>
      <c r="I584" s="15">
        <v>5.17</v>
      </c>
      <c r="J584" s="15">
        <v>14.27</v>
      </c>
      <c r="L584" s="2">
        <f t="shared" si="4"/>
        <v>0</v>
      </c>
    </row>
    <row r="585">
      <c r="A585" s="14">
        <v>584.0</v>
      </c>
      <c r="B585" s="14">
        <v>2017.0</v>
      </c>
      <c r="C585" s="14">
        <v>4.0</v>
      </c>
      <c r="D585" s="14">
        <v>2.0</v>
      </c>
      <c r="E585" s="14">
        <v>1.0</v>
      </c>
      <c r="F585" s="15" t="s">
        <v>16</v>
      </c>
      <c r="G585" s="15" t="s">
        <v>32</v>
      </c>
      <c r="H585" s="19">
        <v>6.23</v>
      </c>
      <c r="I585" s="14">
        <v>7.0</v>
      </c>
      <c r="J585" s="15">
        <v>13.23</v>
      </c>
      <c r="L585" s="2">
        <f t="shared" si="4"/>
        <v>0</v>
      </c>
    </row>
    <row r="586">
      <c r="A586" s="14">
        <v>585.0</v>
      </c>
      <c r="B586" s="14">
        <v>2017.0</v>
      </c>
      <c r="C586" s="14">
        <v>4.0</v>
      </c>
      <c r="D586" s="14">
        <v>2.0</v>
      </c>
      <c r="E586" s="14">
        <v>2.0</v>
      </c>
      <c r="F586" s="15" t="s">
        <v>16</v>
      </c>
      <c r="G586" s="23" t="s">
        <v>57</v>
      </c>
      <c r="H586" s="15">
        <v>8.5</v>
      </c>
      <c r="I586" s="15">
        <v>7.5</v>
      </c>
      <c r="J586" s="14">
        <v>16.0</v>
      </c>
      <c r="L586" s="2">
        <f t="shared" si="4"/>
        <v>0</v>
      </c>
    </row>
    <row r="587">
      <c r="A587" s="14">
        <v>586.0</v>
      </c>
      <c r="B587" s="14">
        <v>2017.0</v>
      </c>
      <c r="C587" s="14">
        <v>4.0</v>
      </c>
      <c r="D587" s="14">
        <v>2.0</v>
      </c>
      <c r="E587" s="14">
        <v>2.0</v>
      </c>
      <c r="F587" s="15" t="s">
        <v>16</v>
      </c>
      <c r="G587" s="19" t="s">
        <v>166</v>
      </c>
      <c r="H587" s="15">
        <v>5.67</v>
      </c>
      <c r="I587" s="15">
        <v>3.3</v>
      </c>
      <c r="J587" s="15">
        <v>8.97</v>
      </c>
      <c r="L587" s="2">
        <f t="shared" si="4"/>
        <v>8.97</v>
      </c>
    </row>
    <row r="588">
      <c r="A588" s="14">
        <v>587.0</v>
      </c>
      <c r="B588" s="14">
        <v>2017.0</v>
      </c>
      <c r="C588" s="14">
        <v>4.0</v>
      </c>
      <c r="D588" s="14">
        <v>2.0</v>
      </c>
      <c r="E588" s="14">
        <v>3.0</v>
      </c>
      <c r="F588" s="15" t="s">
        <v>16</v>
      </c>
      <c r="G588" s="23" t="s">
        <v>30</v>
      </c>
      <c r="H588" s="15">
        <v>6.6</v>
      </c>
      <c r="I588" s="15">
        <v>7.6</v>
      </c>
      <c r="J588" s="15">
        <v>14.2</v>
      </c>
      <c r="L588" s="2">
        <f t="shared" si="4"/>
        <v>0</v>
      </c>
    </row>
    <row r="589">
      <c r="A589" s="14">
        <v>588.0</v>
      </c>
      <c r="B589" s="14">
        <v>2017.0</v>
      </c>
      <c r="C589" s="14">
        <v>4.0</v>
      </c>
      <c r="D589" s="14">
        <v>2.0</v>
      </c>
      <c r="E589" s="14">
        <v>3.0</v>
      </c>
      <c r="F589" s="15" t="s">
        <v>16</v>
      </c>
      <c r="G589" s="15" t="s">
        <v>140</v>
      </c>
      <c r="H589" s="15">
        <v>5.83</v>
      </c>
      <c r="I589" s="15">
        <v>4.83</v>
      </c>
      <c r="J589" s="15">
        <v>10.66</v>
      </c>
      <c r="L589" s="2">
        <f t="shared" si="4"/>
        <v>0</v>
      </c>
    </row>
    <row r="590">
      <c r="A590" s="14">
        <v>589.0</v>
      </c>
      <c r="B590" s="14">
        <v>2017.0</v>
      </c>
      <c r="C590" s="14">
        <v>4.0</v>
      </c>
      <c r="D590" s="14">
        <v>2.0</v>
      </c>
      <c r="E590" s="14">
        <v>4.0</v>
      </c>
      <c r="F590" s="15" t="s">
        <v>16</v>
      </c>
      <c r="G590" s="23" t="s">
        <v>34</v>
      </c>
      <c r="H590" s="15">
        <v>5.5</v>
      </c>
      <c r="I590" s="15">
        <v>5.5</v>
      </c>
      <c r="J590" s="14">
        <v>11.0</v>
      </c>
      <c r="L590" s="2">
        <f t="shared" si="4"/>
        <v>0</v>
      </c>
    </row>
    <row r="591">
      <c r="A591" s="14">
        <v>590.0</v>
      </c>
      <c r="B591" s="14">
        <v>2017.0</v>
      </c>
      <c r="C591" s="14">
        <v>4.0</v>
      </c>
      <c r="D591" s="14">
        <v>2.0</v>
      </c>
      <c r="E591" s="14">
        <v>4.0</v>
      </c>
      <c r="F591" s="15" t="s">
        <v>16</v>
      </c>
      <c r="G591" s="15" t="s">
        <v>139</v>
      </c>
      <c r="H591" s="15">
        <v>3.93</v>
      </c>
      <c r="I591" s="15">
        <v>6.5</v>
      </c>
      <c r="J591" s="15">
        <v>10.43</v>
      </c>
      <c r="L591" s="2">
        <f t="shared" si="4"/>
        <v>0</v>
      </c>
    </row>
    <row r="592">
      <c r="A592" s="14">
        <v>591.0</v>
      </c>
      <c r="B592" s="14">
        <v>2017.0</v>
      </c>
      <c r="C592" s="14">
        <v>4.0</v>
      </c>
      <c r="D592" s="14">
        <v>2.0</v>
      </c>
      <c r="E592" s="14">
        <v>5.0</v>
      </c>
      <c r="F592" s="15" t="s">
        <v>16</v>
      </c>
      <c r="G592" s="23" t="s">
        <v>35</v>
      </c>
      <c r="H592" s="15">
        <v>4.83</v>
      </c>
      <c r="I592" s="15">
        <v>6.17</v>
      </c>
      <c r="J592" s="14">
        <v>11.0</v>
      </c>
      <c r="L592" s="2">
        <f t="shared" si="4"/>
        <v>0</v>
      </c>
    </row>
    <row r="593">
      <c r="A593" s="14">
        <v>592.0</v>
      </c>
      <c r="B593" s="14">
        <v>2017.0</v>
      </c>
      <c r="C593" s="14">
        <v>4.0</v>
      </c>
      <c r="D593" s="14">
        <v>2.0</v>
      </c>
      <c r="E593" s="14">
        <v>5.0</v>
      </c>
      <c r="F593" s="15" t="s">
        <v>16</v>
      </c>
      <c r="G593" s="15" t="s">
        <v>27</v>
      </c>
      <c r="H593" s="15">
        <v>6.6</v>
      </c>
      <c r="I593" s="15">
        <v>3.67</v>
      </c>
      <c r="J593" s="15">
        <v>10.27</v>
      </c>
      <c r="L593" s="2">
        <f t="shared" si="4"/>
        <v>0</v>
      </c>
    </row>
    <row r="594">
      <c r="A594" s="14">
        <v>593.0</v>
      </c>
      <c r="B594" s="14">
        <v>2017.0</v>
      </c>
      <c r="C594" s="14">
        <v>4.0</v>
      </c>
      <c r="D594" s="14">
        <v>2.0</v>
      </c>
      <c r="E594" s="14">
        <v>6.0</v>
      </c>
      <c r="F594" s="15" t="s">
        <v>16</v>
      </c>
      <c r="G594" s="23" t="s">
        <v>38</v>
      </c>
      <c r="H594" s="15">
        <v>5.27</v>
      </c>
      <c r="I594" s="15">
        <v>5.63</v>
      </c>
      <c r="J594" s="15">
        <v>10.9</v>
      </c>
      <c r="L594" s="2">
        <f t="shared" si="4"/>
        <v>0</v>
      </c>
    </row>
    <row r="595">
      <c r="A595" s="14">
        <v>594.0</v>
      </c>
      <c r="B595" s="14">
        <v>2017.0</v>
      </c>
      <c r="C595" s="14">
        <v>4.0</v>
      </c>
      <c r="D595" s="14">
        <v>2.0</v>
      </c>
      <c r="E595" s="14">
        <v>6.0</v>
      </c>
      <c r="F595" s="15" t="s">
        <v>16</v>
      </c>
      <c r="G595" s="15" t="s">
        <v>63</v>
      </c>
      <c r="H595" s="15">
        <v>2.8</v>
      </c>
      <c r="I595" s="15">
        <v>2.27</v>
      </c>
      <c r="J595" s="15">
        <v>5.07</v>
      </c>
      <c r="L595" s="2">
        <f t="shared" si="4"/>
        <v>0</v>
      </c>
    </row>
    <row r="596">
      <c r="A596" s="14">
        <v>595.0</v>
      </c>
      <c r="B596" s="14">
        <v>2017.0</v>
      </c>
      <c r="C596" s="14">
        <v>4.0</v>
      </c>
      <c r="D596" s="14">
        <v>2.0</v>
      </c>
      <c r="E596" s="14">
        <v>7.0</v>
      </c>
      <c r="F596" s="15" t="s">
        <v>16</v>
      </c>
      <c r="G596" s="23" t="s">
        <v>40</v>
      </c>
      <c r="H596" s="15">
        <v>8.7</v>
      </c>
      <c r="I596" s="15">
        <v>6.17</v>
      </c>
      <c r="J596" s="15">
        <v>14.87</v>
      </c>
      <c r="L596" s="2">
        <f t="shared" si="4"/>
        <v>0</v>
      </c>
    </row>
    <row r="597">
      <c r="A597" s="14">
        <v>596.0</v>
      </c>
      <c r="B597" s="14">
        <v>2017.0</v>
      </c>
      <c r="C597" s="14">
        <v>4.0</v>
      </c>
      <c r="D597" s="14">
        <v>2.0</v>
      </c>
      <c r="E597" s="14">
        <v>7.0</v>
      </c>
      <c r="F597" s="15" t="s">
        <v>16</v>
      </c>
      <c r="G597" s="15" t="s">
        <v>65</v>
      </c>
      <c r="H597" s="14">
        <v>7.0</v>
      </c>
      <c r="I597" s="15">
        <v>5.4</v>
      </c>
      <c r="J597" s="15">
        <v>12.4</v>
      </c>
      <c r="L597" s="2">
        <f t="shared" si="4"/>
        <v>0</v>
      </c>
    </row>
    <row r="598">
      <c r="A598" s="14">
        <v>597.0</v>
      </c>
      <c r="B598" s="14">
        <v>2017.0</v>
      </c>
      <c r="C598" s="14">
        <v>4.0</v>
      </c>
      <c r="D598" s="14">
        <v>2.0</v>
      </c>
      <c r="E598" s="14">
        <v>8.0</v>
      </c>
      <c r="F598" s="15" t="s">
        <v>16</v>
      </c>
      <c r="G598" s="23" t="s">
        <v>59</v>
      </c>
      <c r="H598" s="15">
        <v>7.83</v>
      </c>
      <c r="I598" s="15">
        <v>6.77</v>
      </c>
      <c r="J598" s="15">
        <v>14.6</v>
      </c>
      <c r="L598" s="2">
        <f t="shared" si="4"/>
        <v>0</v>
      </c>
    </row>
    <row r="599">
      <c r="A599" s="14">
        <v>598.0</v>
      </c>
      <c r="B599" s="14">
        <v>2017.0</v>
      </c>
      <c r="C599" s="14">
        <v>4.0</v>
      </c>
      <c r="D599" s="14">
        <v>2.0</v>
      </c>
      <c r="E599" s="14">
        <v>8.0</v>
      </c>
      <c r="F599" s="15" t="s">
        <v>16</v>
      </c>
      <c r="G599" s="15" t="s">
        <v>52</v>
      </c>
      <c r="H599" s="15">
        <v>4.33</v>
      </c>
      <c r="I599" s="15">
        <v>5.83</v>
      </c>
      <c r="J599" s="15">
        <v>10.16</v>
      </c>
      <c r="L599" s="2">
        <f t="shared" si="4"/>
        <v>0</v>
      </c>
    </row>
    <row r="600">
      <c r="A600" s="14">
        <v>599.0</v>
      </c>
      <c r="B600" s="14">
        <v>2017.0</v>
      </c>
      <c r="C600" s="14">
        <v>4.0</v>
      </c>
      <c r="D600" s="14">
        <v>2.0</v>
      </c>
      <c r="E600" s="14">
        <v>9.0</v>
      </c>
      <c r="F600" s="15" t="s">
        <v>16</v>
      </c>
      <c r="G600" s="23" t="s">
        <v>61</v>
      </c>
      <c r="H600" s="14">
        <v>9.0</v>
      </c>
      <c r="I600" s="15">
        <v>9.2</v>
      </c>
      <c r="J600" s="15">
        <v>18.2</v>
      </c>
      <c r="L600" s="2">
        <f t="shared" si="4"/>
        <v>0</v>
      </c>
    </row>
    <row r="601">
      <c r="A601" s="14">
        <v>600.0</v>
      </c>
      <c r="B601" s="14">
        <v>2017.0</v>
      </c>
      <c r="C601" s="14">
        <v>4.0</v>
      </c>
      <c r="D601" s="14">
        <v>2.0</v>
      </c>
      <c r="E601" s="14">
        <v>9.0</v>
      </c>
      <c r="F601" s="15" t="s">
        <v>16</v>
      </c>
      <c r="G601" s="15" t="s">
        <v>36</v>
      </c>
      <c r="H601" s="15">
        <v>7.33</v>
      </c>
      <c r="I601" s="15">
        <v>7.83</v>
      </c>
      <c r="J601" s="15">
        <v>15.16</v>
      </c>
      <c r="L601" s="2">
        <f t="shared" si="4"/>
        <v>0</v>
      </c>
    </row>
    <row r="602">
      <c r="A602" s="14">
        <v>601.0</v>
      </c>
      <c r="B602" s="14">
        <v>2017.0</v>
      </c>
      <c r="C602" s="14">
        <v>4.0</v>
      </c>
      <c r="D602" s="14">
        <v>2.0</v>
      </c>
      <c r="E602" s="14">
        <v>10.0</v>
      </c>
      <c r="F602" s="15" t="s">
        <v>16</v>
      </c>
      <c r="G602" s="23" t="s">
        <v>47</v>
      </c>
      <c r="H602" s="15">
        <v>7.77</v>
      </c>
      <c r="I602" s="15">
        <v>7.17</v>
      </c>
      <c r="J602" s="15">
        <v>14.94</v>
      </c>
      <c r="L602" s="2">
        <f t="shared" si="4"/>
        <v>0</v>
      </c>
    </row>
    <row r="603">
      <c r="A603" s="14">
        <v>602.0</v>
      </c>
      <c r="B603" s="14">
        <v>2017.0</v>
      </c>
      <c r="C603" s="14">
        <v>4.0</v>
      </c>
      <c r="D603" s="14">
        <v>2.0</v>
      </c>
      <c r="E603" s="14">
        <v>10.0</v>
      </c>
      <c r="F603" s="15" t="s">
        <v>16</v>
      </c>
      <c r="G603" s="15" t="s">
        <v>55</v>
      </c>
      <c r="H603" s="14">
        <v>6.0</v>
      </c>
      <c r="I603" s="15">
        <v>6.67</v>
      </c>
      <c r="J603" s="15">
        <v>12.67</v>
      </c>
      <c r="L603" s="2">
        <f t="shared" si="4"/>
        <v>0</v>
      </c>
    </row>
    <row r="604">
      <c r="A604" s="14">
        <v>603.0</v>
      </c>
      <c r="B604" s="14">
        <v>2017.0</v>
      </c>
      <c r="C604" s="14">
        <v>4.0</v>
      </c>
      <c r="D604" s="14">
        <v>2.0</v>
      </c>
      <c r="E604" s="14">
        <v>11.0</v>
      </c>
      <c r="F604" s="15" t="s">
        <v>16</v>
      </c>
      <c r="G604" s="23" t="s">
        <v>64</v>
      </c>
      <c r="H604" s="15">
        <v>6.73</v>
      </c>
      <c r="I604" s="15">
        <v>7.67</v>
      </c>
      <c r="J604" s="15">
        <v>14.4</v>
      </c>
      <c r="L604" s="2">
        <f t="shared" si="4"/>
        <v>0</v>
      </c>
    </row>
    <row r="605">
      <c r="A605" s="14">
        <v>604.0</v>
      </c>
      <c r="B605" s="14">
        <v>2017.0</v>
      </c>
      <c r="C605" s="14">
        <v>4.0</v>
      </c>
      <c r="D605" s="14">
        <v>2.0</v>
      </c>
      <c r="E605" s="14">
        <v>11.0</v>
      </c>
      <c r="F605" s="15" t="s">
        <v>16</v>
      </c>
      <c r="G605" s="15" t="s">
        <v>68</v>
      </c>
      <c r="H605" s="14">
        <v>7.0</v>
      </c>
      <c r="I605" s="15">
        <v>6.53</v>
      </c>
      <c r="J605" s="15">
        <v>13.53</v>
      </c>
      <c r="L605" s="2">
        <f t="shared" si="4"/>
        <v>0</v>
      </c>
    </row>
    <row r="606">
      <c r="A606" s="14">
        <v>605.0</v>
      </c>
      <c r="B606" s="14">
        <v>2017.0</v>
      </c>
      <c r="C606" s="14">
        <v>4.0</v>
      </c>
      <c r="D606" s="14">
        <v>2.0</v>
      </c>
      <c r="E606" s="14">
        <v>12.0</v>
      </c>
      <c r="F606" s="15" t="s">
        <v>16</v>
      </c>
      <c r="G606" s="23" t="s">
        <v>54</v>
      </c>
      <c r="H606" s="15">
        <v>8.5</v>
      </c>
      <c r="I606" s="15">
        <v>7.1</v>
      </c>
      <c r="J606" s="15">
        <v>15.6</v>
      </c>
      <c r="L606" s="2">
        <f t="shared" si="4"/>
        <v>0</v>
      </c>
    </row>
    <row r="607">
      <c r="A607" s="14">
        <v>606.0</v>
      </c>
      <c r="B607" s="14">
        <v>2017.0</v>
      </c>
      <c r="C607" s="14">
        <v>4.0</v>
      </c>
      <c r="D607" s="14">
        <v>2.0</v>
      </c>
      <c r="E607" s="14">
        <v>12.0</v>
      </c>
      <c r="F607" s="15" t="s">
        <v>16</v>
      </c>
      <c r="G607" s="15" t="s">
        <v>69</v>
      </c>
      <c r="H607" s="15">
        <v>7.33</v>
      </c>
      <c r="I607" s="15">
        <v>7.93</v>
      </c>
      <c r="J607" s="15">
        <v>15.26</v>
      </c>
      <c r="L607" s="2">
        <f t="shared" si="4"/>
        <v>0</v>
      </c>
    </row>
    <row r="608">
      <c r="A608" s="14">
        <v>607.0</v>
      </c>
      <c r="B608" s="14">
        <v>2017.0</v>
      </c>
      <c r="C608" s="14">
        <v>4.0</v>
      </c>
      <c r="D608" s="14">
        <v>3.0</v>
      </c>
      <c r="E608" s="14">
        <v>1.0</v>
      </c>
      <c r="F608" s="15" t="s">
        <v>16</v>
      </c>
      <c r="G608" s="23" t="s">
        <v>42</v>
      </c>
      <c r="H608" s="15">
        <v>7.17</v>
      </c>
      <c r="I608" s="15">
        <v>8.5</v>
      </c>
      <c r="J608" s="15">
        <v>15.67</v>
      </c>
      <c r="L608" s="2">
        <f t="shared" si="4"/>
        <v>0</v>
      </c>
    </row>
    <row r="609">
      <c r="A609" s="14">
        <v>608.0</v>
      </c>
      <c r="B609" s="14">
        <v>2017.0</v>
      </c>
      <c r="C609" s="14">
        <v>4.0</v>
      </c>
      <c r="D609" s="14">
        <v>3.0</v>
      </c>
      <c r="E609" s="14">
        <v>1.0</v>
      </c>
      <c r="F609" s="15" t="s">
        <v>16</v>
      </c>
      <c r="G609" s="15" t="s">
        <v>67</v>
      </c>
      <c r="H609" s="15">
        <v>6.5</v>
      </c>
      <c r="I609" s="15">
        <v>5.83</v>
      </c>
      <c r="J609" s="15">
        <v>12.33</v>
      </c>
      <c r="L609" s="2">
        <f t="shared" si="4"/>
        <v>0</v>
      </c>
    </row>
    <row r="610">
      <c r="A610" s="14">
        <v>609.0</v>
      </c>
      <c r="B610" s="14">
        <v>2017.0</v>
      </c>
      <c r="C610" s="14">
        <v>4.0</v>
      </c>
      <c r="D610" s="14">
        <v>3.0</v>
      </c>
      <c r="E610" s="14">
        <v>2.0</v>
      </c>
      <c r="F610" s="15" t="s">
        <v>16</v>
      </c>
      <c r="G610" s="23" t="s">
        <v>54</v>
      </c>
      <c r="H610" s="14">
        <v>9.0</v>
      </c>
      <c r="I610" s="15">
        <v>9.27</v>
      </c>
      <c r="J610" s="15">
        <v>18.27</v>
      </c>
      <c r="L610" s="2">
        <f t="shared" si="4"/>
        <v>0</v>
      </c>
    </row>
    <row r="611">
      <c r="A611" s="14">
        <v>610.0</v>
      </c>
      <c r="B611" s="14">
        <v>2017.0</v>
      </c>
      <c r="C611" s="14">
        <v>4.0</v>
      </c>
      <c r="D611" s="14">
        <v>3.0</v>
      </c>
      <c r="E611" s="14">
        <v>2.0</v>
      </c>
      <c r="F611" s="15" t="s">
        <v>16</v>
      </c>
      <c r="G611" s="15" t="s">
        <v>38</v>
      </c>
      <c r="H611" s="15">
        <v>7.83</v>
      </c>
      <c r="I611" s="15">
        <v>3.9</v>
      </c>
      <c r="J611" s="15">
        <v>11.73</v>
      </c>
      <c r="L611" s="2">
        <f t="shared" si="4"/>
        <v>0</v>
      </c>
    </row>
    <row r="612">
      <c r="A612" s="14">
        <v>611.0</v>
      </c>
      <c r="B612" s="14">
        <v>2017.0</v>
      </c>
      <c r="C612" s="14">
        <v>4.0</v>
      </c>
      <c r="D612" s="14">
        <v>3.0</v>
      </c>
      <c r="E612" s="14">
        <v>3.0</v>
      </c>
      <c r="F612" s="15" t="s">
        <v>16</v>
      </c>
      <c r="G612" s="23" t="s">
        <v>30</v>
      </c>
      <c r="H612" s="15">
        <v>7.5</v>
      </c>
      <c r="I612" s="15">
        <v>6.8</v>
      </c>
      <c r="J612" s="15">
        <v>14.3</v>
      </c>
      <c r="L612" s="2">
        <f t="shared" si="4"/>
        <v>0</v>
      </c>
    </row>
    <row r="613">
      <c r="A613" s="14">
        <v>612.0</v>
      </c>
      <c r="B613" s="14">
        <v>2017.0</v>
      </c>
      <c r="C613" s="14">
        <v>4.0</v>
      </c>
      <c r="D613" s="14">
        <v>3.0</v>
      </c>
      <c r="E613" s="14">
        <v>3.0</v>
      </c>
      <c r="F613" s="15" t="s">
        <v>16</v>
      </c>
      <c r="G613" s="15" t="s">
        <v>59</v>
      </c>
      <c r="H613" s="15">
        <v>7.53</v>
      </c>
      <c r="I613" s="15">
        <v>6.33</v>
      </c>
      <c r="J613" s="15">
        <v>13.86</v>
      </c>
      <c r="L613" s="2">
        <f t="shared" si="4"/>
        <v>0</v>
      </c>
    </row>
    <row r="614">
      <c r="A614" s="14">
        <v>613.0</v>
      </c>
      <c r="B614" s="14">
        <v>2017.0</v>
      </c>
      <c r="C614" s="14">
        <v>4.0</v>
      </c>
      <c r="D614" s="14">
        <v>3.0</v>
      </c>
      <c r="E614" s="14">
        <v>4.0</v>
      </c>
      <c r="F614" s="15" t="s">
        <v>16</v>
      </c>
      <c r="G614" s="23" t="s">
        <v>39</v>
      </c>
      <c r="H614" s="15">
        <v>6.93</v>
      </c>
      <c r="I614" s="15">
        <v>8.5</v>
      </c>
      <c r="J614" s="15">
        <v>15.43</v>
      </c>
      <c r="L614" s="2">
        <f t="shared" si="4"/>
        <v>0</v>
      </c>
    </row>
    <row r="615">
      <c r="A615" s="14">
        <v>614.0</v>
      </c>
      <c r="B615" s="14">
        <v>2017.0</v>
      </c>
      <c r="C615" s="14">
        <v>4.0</v>
      </c>
      <c r="D615" s="14">
        <v>3.0</v>
      </c>
      <c r="E615" s="14">
        <v>4.0</v>
      </c>
      <c r="F615" s="15" t="s">
        <v>16</v>
      </c>
      <c r="G615" s="15" t="s">
        <v>50</v>
      </c>
      <c r="H615" s="15">
        <v>5.57</v>
      </c>
      <c r="I615" s="15">
        <v>5.87</v>
      </c>
      <c r="J615" s="15">
        <v>11.44</v>
      </c>
      <c r="L615" s="2">
        <f t="shared" si="4"/>
        <v>0</v>
      </c>
    </row>
    <row r="616">
      <c r="A616" s="14">
        <v>615.0</v>
      </c>
      <c r="B616" s="14">
        <v>2017.0</v>
      </c>
      <c r="C616" s="14">
        <v>4.0</v>
      </c>
      <c r="D616" s="14">
        <v>3.0</v>
      </c>
      <c r="E616" s="14">
        <v>5.0</v>
      </c>
      <c r="F616" s="15" t="s">
        <v>16</v>
      </c>
      <c r="G616" s="23" t="s">
        <v>41</v>
      </c>
      <c r="H616" s="15">
        <v>6.23</v>
      </c>
      <c r="I616" s="15">
        <v>7.17</v>
      </c>
      <c r="J616" s="15">
        <v>13.4</v>
      </c>
      <c r="L616" s="2">
        <f t="shared" si="4"/>
        <v>0</v>
      </c>
    </row>
    <row r="617">
      <c r="A617" s="14">
        <v>616.0</v>
      </c>
      <c r="B617" s="14">
        <v>2017.0</v>
      </c>
      <c r="C617" s="14">
        <v>4.0</v>
      </c>
      <c r="D617" s="14">
        <v>3.0</v>
      </c>
      <c r="E617" s="14">
        <v>5.0</v>
      </c>
      <c r="F617" s="15" t="s">
        <v>16</v>
      </c>
      <c r="G617" s="15" t="s">
        <v>61</v>
      </c>
      <c r="H617" s="15">
        <v>6.5</v>
      </c>
      <c r="I617" s="15">
        <v>5.4</v>
      </c>
      <c r="J617" s="15">
        <v>11.9</v>
      </c>
      <c r="L617" s="2">
        <f t="shared" si="4"/>
        <v>0</v>
      </c>
    </row>
    <row r="618">
      <c r="A618" s="14">
        <v>617.0</v>
      </c>
      <c r="B618" s="14">
        <v>2017.0</v>
      </c>
      <c r="C618" s="14">
        <v>4.0</v>
      </c>
      <c r="D618" s="14">
        <v>3.0</v>
      </c>
      <c r="E618" s="14">
        <v>6.0</v>
      </c>
      <c r="F618" s="15" t="s">
        <v>16</v>
      </c>
      <c r="G618" s="23" t="s">
        <v>167</v>
      </c>
      <c r="H618" s="15">
        <v>8.33</v>
      </c>
      <c r="I618" s="15">
        <v>7.17</v>
      </c>
      <c r="J618" s="15">
        <v>15.5</v>
      </c>
      <c r="L618" s="2">
        <f t="shared" si="4"/>
        <v>0</v>
      </c>
    </row>
    <row r="619">
      <c r="A619" s="14">
        <v>618.0</v>
      </c>
      <c r="B619" s="14">
        <v>2017.0</v>
      </c>
      <c r="C619" s="14">
        <v>4.0</v>
      </c>
      <c r="D619" s="14">
        <v>3.0</v>
      </c>
      <c r="E619" s="14">
        <v>6.0</v>
      </c>
      <c r="F619" s="15" t="s">
        <v>16</v>
      </c>
      <c r="G619" s="15" t="s">
        <v>26</v>
      </c>
      <c r="H619" s="15">
        <v>4.33</v>
      </c>
      <c r="I619" s="15">
        <v>5.83</v>
      </c>
      <c r="J619" s="15">
        <v>10.16</v>
      </c>
      <c r="L619" s="2">
        <f t="shared" si="4"/>
        <v>0</v>
      </c>
    </row>
    <row r="620">
      <c r="A620" s="14">
        <v>619.0</v>
      </c>
      <c r="B620" s="14">
        <v>2017.0</v>
      </c>
      <c r="C620" s="14">
        <v>4.0</v>
      </c>
      <c r="D620" s="14">
        <v>3.0</v>
      </c>
      <c r="E620" s="14">
        <v>7.0</v>
      </c>
      <c r="F620" s="15" t="s">
        <v>16</v>
      </c>
      <c r="G620" s="23" t="s">
        <v>28</v>
      </c>
      <c r="H620" s="15">
        <v>7.17</v>
      </c>
      <c r="I620" s="15">
        <v>7.73</v>
      </c>
      <c r="J620" s="15">
        <v>14.9</v>
      </c>
      <c r="L620" s="2">
        <f t="shared" si="4"/>
        <v>0</v>
      </c>
    </row>
    <row r="621">
      <c r="A621" s="14">
        <v>620.0</v>
      </c>
      <c r="B621" s="14">
        <v>2017.0</v>
      </c>
      <c r="C621" s="14">
        <v>4.0</v>
      </c>
      <c r="D621" s="14">
        <v>3.0</v>
      </c>
      <c r="E621" s="14">
        <v>7.0</v>
      </c>
      <c r="F621" s="15" t="s">
        <v>16</v>
      </c>
      <c r="G621" s="15" t="s">
        <v>35</v>
      </c>
      <c r="H621" s="15">
        <v>7.17</v>
      </c>
      <c r="I621" s="15">
        <v>7.1</v>
      </c>
      <c r="J621" s="15">
        <v>14.27</v>
      </c>
      <c r="L621" s="2">
        <f t="shared" si="4"/>
        <v>0</v>
      </c>
    </row>
    <row r="622">
      <c r="A622" s="14">
        <v>621.0</v>
      </c>
      <c r="B622" s="14">
        <v>2017.0</v>
      </c>
      <c r="C622" s="14">
        <v>4.0</v>
      </c>
      <c r="D622" s="14">
        <v>3.0</v>
      </c>
      <c r="E622" s="14">
        <v>8.0</v>
      </c>
      <c r="F622" s="15" t="s">
        <v>16</v>
      </c>
      <c r="G622" s="23" t="s">
        <v>40</v>
      </c>
      <c r="H622" s="15">
        <v>6.33</v>
      </c>
      <c r="I622" s="15">
        <v>6.83</v>
      </c>
      <c r="J622" s="15">
        <v>13.16</v>
      </c>
      <c r="L622" s="2">
        <f t="shared" si="4"/>
        <v>0</v>
      </c>
    </row>
    <row r="623">
      <c r="A623" s="14">
        <v>622.0</v>
      </c>
      <c r="B623" s="14">
        <v>2017.0</v>
      </c>
      <c r="C623" s="14">
        <v>4.0</v>
      </c>
      <c r="D623" s="14">
        <v>3.0</v>
      </c>
      <c r="E623" s="14">
        <v>8.0</v>
      </c>
      <c r="F623" s="15" t="s">
        <v>16</v>
      </c>
      <c r="G623" s="15" t="s">
        <v>47</v>
      </c>
      <c r="H623" s="15">
        <v>7.07</v>
      </c>
      <c r="I623" s="15">
        <v>4.17</v>
      </c>
      <c r="J623" s="15">
        <v>11.24</v>
      </c>
      <c r="L623" s="2">
        <f t="shared" si="4"/>
        <v>0</v>
      </c>
    </row>
    <row r="624">
      <c r="A624" s="14">
        <v>623.0</v>
      </c>
      <c r="B624" s="14">
        <v>2017.0</v>
      </c>
      <c r="C624" s="14">
        <v>4.0</v>
      </c>
      <c r="D624" s="14">
        <v>3.0</v>
      </c>
      <c r="E624" s="14">
        <v>9.0</v>
      </c>
      <c r="F624" s="15" t="s">
        <v>16</v>
      </c>
      <c r="G624" s="23" t="s">
        <v>34</v>
      </c>
      <c r="H624" s="15">
        <v>5.83</v>
      </c>
      <c r="I624" s="15">
        <v>7.17</v>
      </c>
      <c r="J624" s="14">
        <v>13.0</v>
      </c>
      <c r="L624" s="2">
        <f t="shared" si="4"/>
        <v>0</v>
      </c>
    </row>
    <row r="625">
      <c r="A625" s="14">
        <v>624.0</v>
      </c>
      <c r="B625" s="14">
        <v>2017.0</v>
      </c>
      <c r="C625" s="14">
        <v>4.0</v>
      </c>
      <c r="D625" s="14">
        <v>3.0</v>
      </c>
      <c r="E625" s="14">
        <v>9.0</v>
      </c>
      <c r="F625" s="15" t="s">
        <v>16</v>
      </c>
      <c r="G625" s="15" t="s">
        <v>45</v>
      </c>
      <c r="H625" s="15">
        <v>6.83</v>
      </c>
      <c r="I625" s="15">
        <v>5.9</v>
      </c>
      <c r="J625" s="15">
        <v>12.73</v>
      </c>
      <c r="L625" s="2">
        <f t="shared" si="4"/>
        <v>0</v>
      </c>
    </row>
    <row r="626">
      <c r="A626" s="14">
        <v>625.0</v>
      </c>
      <c r="B626" s="14">
        <v>2017.0</v>
      </c>
      <c r="C626" s="14">
        <v>4.0</v>
      </c>
      <c r="D626" s="14">
        <v>3.0</v>
      </c>
      <c r="E626" s="14">
        <v>10.0</v>
      </c>
      <c r="F626" s="15" t="s">
        <v>16</v>
      </c>
      <c r="G626" s="23" t="s">
        <v>33</v>
      </c>
      <c r="H626" s="15">
        <v>5.33</v>
      </c>
      <c r="I626" s="15">
        <v>6.4</v>
      </c>
      <c r="J626" s="15">
        <v>11.73</v>
      </c>
      <c r="L626" s="2">
        <f t="shared" si="4"/>
        <v>0</v>
      </c>
    </row>
    <row r="627">
      <c r="A627" s="14">
        <v>626.0</v>
      </c>
      <c r="B627" s="14">
        <v>2017.0</v>
      </c>
      <c r="C627" s="14">
        <v>4.0</v>
      </c>
      <c r="D627" s="14">
        <v>3.0</v>
      </c>
      <c r="E627" s="14">
        <v>10.0</v>
      </c>
      <c r="F627" s="15" t="s">
        <v>16</v>
      </c>
      <c r="G627" s="15" t="s">
        <v>53</v>
      </c>
      <c r="H627" s="15">
        <v>2.84</v>
      </c>
      <c r="I627" s="15">
        <v>5.73</v>
      </c>
      <c r="J627" s="15">
        <v>8.57</v>
      </c>
      <c r="L627" s="2">
        <f t="shared" si="4"/>
        <v>0</v>
      </c>
    </row>
    <row r="628">
      <c r="A628" s="14">
        <v>627.0</v>
      </c>
      <c r="B628" s="14">
        <v>2017.0</v>
      </c>
      <c r="C628" s="14">
        <v>4.0</v>
      </c>
      <c r="D628" s="14">
        <v>3.0</v>
      </c>
      <c r="E628" s="14">
        <v>11.0</v>
      </c>
      <c r="F628" s="15" t="s">
        <v>16</v>
      </c>
      <c r="G628" s="23" t="s">
        <v>31</v>
      </c>
      <c r="H628" s="14">
        <v>8.0</v>
      </c>
      <c r="I628" s="15">
        <v>8.23</v>
      </c>
      <c r="J628" s="15">
        <v>16.23</v>
      </c>
      <c r="L628" s="2">
        <f t="shared" si="4"/>
        <v>0</v>
      </c>
    </row>
    <row r="629">
      <c r="A629" s="14">
        <v>628.0</v>
      </c>
      <c r="B629" s="14">
        <v>2017.0</v>
      </c>
      <c r="C629" s="14">
        <v>4.0</v>
      </c>
      <c r="D629" s="14">
        <v>3.0</v>
      </c>
      <c r="E629" s="14">
        <v>11.0</v>
      </c>
      <c r="F629" s="15" t="s">
        <v>16</v>
      </c>
      <c r="G629" s="15" t="s">
        <v>64</v>
      </c>
      <c r="H629" s="15">
        <v>6.93</v>
      </c>
      <c r="I629" s="15">
        <v>9.2</v>
      </c>
      <c r="J629" s="15">
        <v>16.13</v>
      </c>
      <c r="L629" s="2">
        <f t="shared" si="4"/>
        <v>0</v>
      </c>
    </row>
    <row r="630">
      <c r="A630" s="14">
        <v>629.0</v>
      </c>
      <c r="B630" s="14">
        <v>2017.0</v>
      </c>
      <c r="C630" s="14">
        <v>4.0</v>
      </c>
      <c r="D630" s="14">
        <v>3.0</v>
      </c>
      <c r="E630" s="14">
        <v>12.0</v>
      </c>
      <c r="F630" s="15" t="s">
        <v>16</v>
      </c>
      <c r="G630" s="23" t="s">
        <v>57</v>
      </c>
      <c r="H630" s="15">
        <v>8.3</v>
      </c>
      <c r="I630" s="15">
        <v>8.7</v>
      </c>
      <c r="J630" s="14">
        <v>17.0</v>
      </c>
      <c r="L630" s="2">
        <f t="shared" si="4"/>
        <v>0</v>
      </c>
    </row>
    <row r="631">
      <c r="A631" s="14">
        <v>630.0</v>
      </c>
      <c r="B631" s="14">
        <v>2017.0</v>
      </c>
      <c r="C631" s="14">
        <v>4.0</v>
      </c>
      <c r="D631" s="14">
        <v>3.0</v>
      </c>
      <c r="E631" s="14">
        <v>12.0</v>
      </c>
      <c r="F631" s="15" t="s">
        <v>16</v>
      </c>
      <c r="G631" s="15" t="s">
        <v>56</v>
      </c>
      <c r="H631" s="15">
        <v>7.83</v>
      </c>
      <c r="I631" s="15">
        <v>8.03</v>
      </c>
      <c r="J631" s="15">
        <v>15.86</v>
      </c>
      <c r="L631" s="2">
        <f t="shared" si="4"/>
        <v>0</v>
      </c>
    </row>
    <row r="632">
      <c r="A632" s="14">
        <v>631.0</v>
      </c>
      <c r="B632" s="14">
        <v>2017.0</v>
      </c>
      <c r="C632" s="14">
        <v>4.0</v>
      </c>
      <c r="D632" s="14">
        <v>4.0</v>
      </c>
      <c r="E632" s="14">
        <v>1.0</v>
      </c>
      <c r="F632" s="15" t="s">
        <v>16</v>
      </c>
      <c r="G632" s="23" t="s">
        <v>42</v>
      </c>
      <c r="H632" s="15">
        <v>8.67</v>
      </c>
      <c r="I632" s="15">
        <v>8.6</v>
      </c>
      <c r="J632" s="15">
        <v>17.27</v>
      </c>
      <c r="L632" s="2">
        <f t="shared" si="4"/>
        <v>0</v>
      </c>
    </row>
    <row r="633">
      <c r="A633" s="14">
        <v>632.0</v>
      </c>
      <c r="B633" s="14">
        <v>2017.0</v>
      </c>
      <c r="C633" s="14">
        <v>4.0</v>
      </c>
      <c r="D633" s="14">
        <v>4.0</v>
      </c>
      <c r="E633" s="14">
        <v>1.0</v>
      </c>
      <c r="F633" s="15" t="s">
        <v>16</v>
      </c>
      <c r="G633" s="15" t="s">
        <v>54</v>
      </c>
      <c r="H633" s="15">
        <v>7.77</v>
      </c>
      <c r="I633" s="15">
        <v>8.77</v>
      </c>
      <c r="J633" s="15">
        <v>16.54</v>
      </c>
      <c r="L633" s="2">
        <f t="shared" si="4"/>
        <v>0</v>
      </c>
    </row>
    <row r="634">
      <c r="A634" s="14">
        <v>633.0</v>
      </c>
      <c r="B634" s="14">
        <v>2017.0</v>
      </c>
      <c r="C634" s="14">
        <v>4.0</v>
      </c>
      <c r="D634" s="14">
        <v>4.0</v>
      </c>
      <c r="E634" s="14">
        <v>1.0</v>
      </c>
      <c r="F634" s="15" t="s">
        <v>16</v>
      </c>
      <c r="G634" s="15" t="s">
        <v>30</v>
      </c>
      <c r="H634" s="15">
        <v>7.53</v>
      </c>
      <c r="I634" s="14">
        <v>9.0</v>
      </c>
      <c r="J634" s="15">
        <v>16.53</v>
      </c>
      <c r="L634" s="2">
        <f t="shared" si="4"/>
        <v>0</v>
      </c>
    </row>
    <row r="635">
      <c r="A635" s="14">
        <v>634.0</v>
      </c>
      <c r="B635" s="14">
        <v>2017.0</v>
      </c>
      <c r="C635" s="14">
        <v>4.0</v>
      </c>
      <c r="D635" s="14">
        <v>4.0</v>
      </c>
      <c r="E635" s="14">
        <v>2.0</v>
      </c>
      <c r="F635" s="15" t="s">
        <v>16</v>
      </c>
      <c r="G635" s="23" t="s">
        <v>41</v>
      </c>
      <c r="H635" s="14">
        <v>8.0</v>
      </c>
      <c r="I635" s="15">
        <v>9.5</v>
      </c>
      <c r="J635" s="15">
        <v>17.5</v>
      </c>
      <c r="L635" s="2">
        <f t="shared" si="4"/>
        <v>0</v>
      </c>
    </row>
    <row r="636">
      <c r="A636" s="14">
        <v>635.0</v>
      </c>
      <c r="B636" s="14">
        <v>2017.0</v>
      </c>
      <c r="C636" s="14">
        <v>4.0</v>
      </c>
      <c r="D636" s="14">
        <v>4.0</v>
      </c>
      <c r="E636" s="14">
        <v>2.0</v>
      </c>
      <c r="F636" s="15" t="s">
        <v>16</v>
      </c>
      <c r="G636" s="15" t="s">
        <v>167</v>
      </c>
      <c r="H636" s="15">
        <v>6.73</v>
      </c>
      <c r="I636" s="15">
        <v>8.4</v>
      </c>
      <c r="J636" s="15">
        <v>15.13</v>
      </c>
      <c r="L636" s="2">
        <f t="shared" si="4"/>
        <v>0</v>
      </c>
    </row>
    <row r="637">
      <c r="A637" s="14">
        <v>636.0</v>
      </c>
      <c r="B637" s="14">
        <v>2017.0</v>
      </c>
      <c r="C637" s="14">
        <v>4.0</v>
      </c>
      <c r="D637" s="14">
        <v>4.0</v>
      </c>
      <c r="E637" s="14">
        <v>2.0</v>
      </c>
      <c r="F637" s="15" t="s">
        <v>16</v>
      </c>
      <c r="G637" s="15" t="s">
        <v>39</v>
      </c>
      <c r="H637" s="15">
        <v>5.77</v>
      </c>
      <c r="I637" s="15">
        <v>6.77</v>
      </c>
      <c r="J637" s="15">
        <v>12.54</v>
      </c>
      <c r="L637" s="2">
        <f t="shared" si="4"/>
        <v>0</v>
      </c>
    </row>
    <row r="638">
      <c r="A638" s="14">
        <v>637.0</v>
      </c>
      <c r="B638" s="14">
        <v>2017.0</v>
      </c>
      <c r="C638" s="14">
        <v>4.0</v>
      </c>
      <c r="D638" s="14">
        <v>4.0</v>
      </c>
      <c r="E638" s="14">
        <v>3.0</v>
      </c>
      <c r="F638" s="15" t="s">
        <v>16</v>
      </c>
      <c r="G638" s="23" t="s">
        <v>47</v>
      </c>
      <c r="H638" s="14">
        <v>7.0</v>
      </c>
      <c r="I638" s="15">
        <v>8.67</v>
      </c>
      <c r="J638" s="15">
        <v>15.67</v>
      </c>
      <c r="L638" s="2">
        <f t="shared" si="4"/>
        <v>0</v>
      </c>
    </row>
    <row r="639">
      <c r="A639" s="14">
        <v>638.0</v>
      </c>
      <c r="B639" s="14">
        <v>2017.0</v>
      </c>
      <c r="C639" s="14">
        <v>4.0</v>
      </c>
      <c r="D639" s="14">
        <v>4.0</v>
      </c>
      <c r="E639" s="14">
        <v>3.0</v>
      </c>
      <c r="F639" s="15" t="s">
        <v>16</v>
      </c>
      <c r="G639" s="15" t="s">
        <v>28</v>
      </c>
      <c r="H639" s="15">
        <v>7.87</v>
      </c>
      <c r="I639" s="15">
        <v>7.37</v>
      </c>
      <c r="J639" s="15">
        <v>15.24</v>
      </c>
      <c r="L639" s="2">
        <f t="shared" si="4"/>
        <v>0</v>
      </c>
    </row>
    <row r="640">
      <c r="A640" s="14">
        <v>639.0</v>
      </c>
      <c r="B640" s="14">
        <v>2017.0</v>
      </c>
      <c r="C640" s="14">
        <v>4.0</v>
      </c>
      <c r="D640" s="14">
        <v>4.0</v>
      </c>
      <c r="E640" s="14">
        <v>3.0</v>
      </c>
      <c r="F640" s="15" t="s">
        <v>16</v>
      </c>
      <c r="G640" s="15" t="s">
        <v>34</v>
      </c>
      <c r="H640" s="15">
        <v>5.83</v>
      </c>
      <c r="I640" s="15">
        <v>6.83</v>
      </c>
      <c r="J640" s="15">
        <v>12.66</v>
      </c>
      <c r="L640" s="2">
        <f t="shared" si="4"/>
        <v>0</v>
      </c>
    </row>
    <row r="641">
      <c r="A641" s="14">
        <v>640.0</v>
      </c>
      <c r="B641" s="14">
        <v>2017.0</v>
      </c>
      <c r="C641" s="14">
        <v>4.0</v>
      </c>
      <c r="D641" s="14">
        <v>4.0</v>
      </c>
      <c r="E641" s="14">
        <v>4.0</v>
      </c>
      <c r="F641" s="15" t="s">
        <v>16</v>
      </c>
      <c r="G641" s="23" t="s">
        <v>57</v>
      </c>
      <c r="H641" s="15">
        <v>9.73</v>
      </c>
      <c r="I641" s="15">
        <v>7.5</v>
      </c>
      <c r="J641" s="15">
        <v>17.23</v>
      </c>
      <c r="L641" s="2">
        <f t="shared" si="4"/>
        <v>0</v>
      </c>
    </row>
    <row r="642">
      <c r="A642" s="14">
        <v>641.0</v>
      </c>
      <c r="B642" s="14">
        <v>2017.0</v>
      </c>
      <c r="C642" s="14">
        <v>4.0</v>
      </c>
      <c r="D642" s="14">
        <v>4.0</v>
      </c>
      <c r="E642" s="14">
        <v>4.0</v>
      </c>
      <c r="F642" s="15" t="s">
        <v>16</v>
      </c>
      <c r="G642" s="15" t="s">
        <v>53</v>
      </c>
      <c r="H642" s="14">
        <v>8.0</v>
      </c>
      <c r="I642" s="15">
        <v>8.83</v>
      </c>
      <c r="J642" s="15">
        <v>16.83</v>
      </c>
      <c r="L642" s="2">
        <f t="shared" si="4"/>
        <v>0</v>
      </c>
    </row>
    <row r="643">
      <c r="A643" s="14">
        <v>642.0</v>
      </c>
      <c r="B643" s="14">
        <v>2017.0</v>
      </c>
      <c r="C643" s="14">
        <v>4.0</v>
      </c>
      <c r="D643" s="14">
        <v>4.0</v>
      </c>
      <c r="E643" s="14">
        <v>4.0</v>
      </c>
      <c r="F643" s="15" t="s">
        <v>16</v>
      </c>
      <c r="G643" s="15" t="s">
        <v>31</v>
      </c>
      <c r="H643" s="15">
        <v>7.57</v>
      </c>
      <c r="I643" s="15">
        <v>8.37</v>
      </c>
      <c r="J643" s="15">
        <v>15.94</v>
      </c>
      <c r="L643" s="2">
        <f t="shared" si="4"/>
        <v>0</v>
      </c>
    </row>
    <row r="644">
      <c r="A644" s="14">
        <v>643.0</v>
      </c>
      <c r="B644" s="14">
        <v>2017.0</v>
      </c>
      <c r="C644" s="14">
        <v>4.0</v>
      </c>
      <c r="D644" s="14">
        <v>5.0</v>
      </c>
      <c r="E644" s="14">
        <v>1.0</v>
      </c>
      <c r="F644" s="15" t="s">
        <v>16</v>
      </c>
      <c r="G644" s="23" t="s">
        <v>39</v>
      </c>
      <c r="H644" s="15">
        <v>6.67</v>
      </c>
      <c r="I644" s="15">
        <v>9.33</v>
      </c>
      <c r="J644" s="14">
        <v>16.0</v>
      </c>
      <c r="L644" s="2">
        <f t="shared" si="4"/>
        <v>0</v>
      </c>
    </row>
    <row r="645">
      <c r="A645" s="14">
        <v>644.0</v>
      </c>
      <c r="B645" s="14">
        <v>2017.0</v>
      </c>
      <c r="C645" s="14">
        <v>4.0</v>
      </c>
      <c r="D645" s="14">
        <v>5.0</v>
      </c>
      <c r="E645" s="14">
        <v>1.0</v>
      </c>
      <c r="F645" s="15" t="s">
        <v>16</v>
      </c>
      <c r="G645" s="15" t="s">
        <v>54</v>
      </c>
      <c r="H645" s="15">
        <v>6.83</v>
      </c>
      <c r="I645" s="15">
        <v>7.33</v>
      </c>
      <c r="J645" s="15">
        <v>14.16</v>
      </c>
      <c r="L645" s="2">
        <f t="shared" si="4"/>
        <v>0</v>
      </c>
    </row>
    <row r="646">
      <c r="A646" s="14">
        <v>645.0</v>
      </c>
      <c r="B646" s="14">
        <v>2017.0</v>
      </c>
      <c r="C646" s="14">
        <v>4.0</v>
      </c>
      <c r="D646" s="14">
        <v>5.0</v>
      </c>
      <c r="E646" s="14">
        <v>2.0</v>
      </c>
      <c r="F646" s="15" t="s">
        <v>16</v>
      </c>
      <c r="G646" s="23" t="s">
        <v>167</v>
      </c>
      <c r="H646" s="15">
        <v>7.5</v>
      </c>
      <c r="I646" s="15">
        <v>8.17</v>
      </c>
      <c r="J646" s="15">
        <v>15.67</v>
      </c>
      <c r="L646" s="2">
        <f t="shared" si="4"/>
        <v>0</v>
      </c>
    </row>
    <row r="647">
      <c r="A647" s="14">
        <v>646.0</v>
      </c>
      <c r="B647" s="14">
        <v>2017.0</v>
      </c>
      <c r="C647" s="14">
        <v>4.0</v>
      </c>
      <c r="D647" s="14">
        <v>5.0</v>
      </c>
      <c r="E647" s="14">
        <v>2.0</v>
      </c>
      <c r="F647" s="15" t="s">
        <v>16</v>
      </c>
      <c r="G647" s="15" t="s">
        <v>30</v>
      </c>
      <c r="H647" s="15">
        <v>7.1</v>
      </c>
      <c r="I647" s="15">
        <v>7.73</v>
      </c>
      <c r="J647" s="15">
        <v>14.83</v>
      </c>
      <c r="L647" s="2">
        <f t="shared" si="4"/>
        <v>0</v>
      </c>
    </row>
    <row r="648">
      <c r="A648" s="14">
        <v>647.0</v>
      </c>
      <c r="B648" s="14">
        <v>2017.0</v>
      </c>
      <c r="C648" s="14">
        <v>4.0</v>
      </c>
      <c r="D648" s="14">
        <v>5.0</v>
      </c>
      <c r="E648" s="14">
        <v>3.0</v>
      </c>
      <c r="F648" s="15" t="s">
        <v>16</v>
      </c>
      <c r="G648" s="23" t="s">
        <v>28</v>
      </c>
      <c r="H648" s="15">
        <v>9.03</v>
      </c>
      <c r="I648" s="15">
        <v>6.67</v>
      </c>
      <c r="J648" s="15">
        <v>15.7</v>
      </c>
      <c r="L648" s="2">
        <f t="shared" si="4"/>
        <v>0</v>
      </c>
    </row>
    <row r="649">
      <c r="A649" s="14">
        <v>648.0</v>
      </c>
      <c r="B649" s="14">
        <v>2017.0</v>
      </c>
      <c r="C649" s="14">
        <v>4.0</v>
      </c>
      <c r="D649" s="14">
        <v>5.0</v>
      </c>
      <c r="E649" s="14">
        <v>3.0</v>
      </c>
      <c r="F649" s="15" t="s">
        <v>16</v>
      </c>
      <c r="G649" s="15" t="s">
        <v>31</v>
      </c>
      <c r="H649" s="15">
        <v>3.93</v>
      </c>
      <c r="I649" s="15">
        <v>1.2</v>
      </c>
      <c r="J649" s="15">
        <v>5.13</v>
      </c>
      <c r="L649" s="2">
        <f t="shared" si="4"/>
        <v>0</v>
      </c>
    </row>
    <row r="650">
      <c r="A650" s="14">
        <v>649.0</v>
      </c>
      <c r="B650" s="14">
        <v>2017.0</v>
      </c>
      <c r="C650" s="14">
        <v>4.0</v>
      </c>
      <c r="D650" s="14">
        <v>5.0</v>
      </c>
      <c r="E650" s="14">
        <v>4.0</v>
      </c>
      <c r="F650" s="15" t="s">
        <v>16</v>
      </c>
      <c r="G650" s="23" t="s">
        <v>34</v>
      </c>
      <c r="H650" s="15">
        <v>6.5</v>
      </c>
      <c r="I650" s="15">
        <v>7.83</v>
      </c>
      <c r="J650" s="15">
        <v>14.33</v>
      </c>
      <c r="L650" s="2">
        <f t="shared" si="4"/>
        <v>0</v>
      </c>
    </row>
    <row r="651">
      <c r="A651" s="14">
        <v>650.0</v>
      </c>
      <c r="B651" s="14">
        <v>2017.0</v>
      </c>
      <c r="C651" s="14">
        <v>4.0</v>
      </c>
      <c r="D651" s="14">
        <v>5.0</v>
      </c>
      <c r="E651" s="14">
        <v>4.0</v>
      </c>
      <c r="F651" s="15" t="s">
        <v>16</v>
      </c>
      <c r="G651" s="15" t="s">
        <v>53</v>
      </c>
      <c r="H651" s="15">
        <v>4.77</v>
      </c>
      <c r="I651" s="15">
        <v>8.2</v>
      </c>
      <c r="J651" s="15">
        <v>12.97</v>
      </c>
      <c r="L651" s="2">
        <f t="shared" si="4"/>
        <v>0</v>
      </c>
    </row>
    <row r="652">
      <c r="A652" s="14">
        <v>651.0</v>
      </c>
      <c r="B652" s="14">
        <v>2017.0</v>
      </c>
      <c r="C652" s="14">
        <v>4.0</v>
      </c>
      <c r="D652" s="14">
        <v>6.0</v>
      </c>
      <c r="E652" s="14">
        <v>1.0</v>
      </c>
      <c r="F652" s="15" t="s">
        <v>16</v>
      </c>
      <c r="G652" s="23" t="s">
        <v>42</v>
      </c>
      <c r="H652" s="15">
        <v>8.67</v>
      </c>
      <c r="I652" s="15">
        <v>9.83</v>
      </c>
      <c r="J652" s="15">
        <v>18.5</v>
      </c>
      <c r="L652" s="2">
        <f t="shared" si="4"/>
        <v>0</v>
      </c>
    </row>
    <row r="653">
      <c r="A653" s="14">
        <v>652.0</v>
      </c>
      <c r="B653" s="14">
        <v>2017.0</v>
      </c>
      <c r="C653" s="14">
        <v>4.0</v>
      </c>
      <c r="D653" s="14">
        <v>6.0</v>
      </c>
      <c r="E653" s="14">
        <v>1.0</v>
      </c>
      <c r="F653" s="15" t="s">
        <v>16</v>
      </c>
      <c r="G653" s="15" t="s">
        <v>39</v>
      </c>
      <c r="H653" s="15">
        <v>7.17</v>
      </c>
      <c r="I653" s="15">
        <v>3.83</v>
      </c>
      <c r="J653" s="14">
        <v>11.0</v>
      </c>
      <c r="L653" s="2">
        <f t="shared" si="4"/>
        <v>0</v>
      </c>
    </row>
    <row r="654">
      <c r="A654" s="14">
        <v>653.0</v>
      </c>
      <c r="B654" s="14">
        <v>2017.0</v>
      </c>
      <c r="C654" s="14">
        <v>4.0</v>
      </c>
      <c r="D654" s="14">
        <v>6.0</v>
      </c>
      <c r="E654" s="14">
        <v>2.0</v>
      </c>
      <c r="F654" s="15" t="s">
        <v>16</v>
      </c>
      <c r="G654" s="23" t="s">
        <v>167</v>
      </c>
      <c r="H654" s="15">
        <v>6.17</v>
      </c>
      <c r="I654" s="15">
        <v>6.27</v>
      </c>
      <c r="J654" s="15">
        <v>12.44</v>
      </c>
      <c r="L654" s="2">
        <f t="shared" si="4"/>
        <v>0</v>
      </c>
    </row>
    <row r="655">
      <c r="A655" s="14">
        <v>654.0</v>
      </c>
      <c r="B655" s="14">
        <v>2017.0</v>
      </c>
      <c r="C655" s="14">
        <v>4.0</v>
      </c>
      <c r="D655" s="14">
        <v>6.0</v>
      </c>
      <c r="E655" s="14">
        <v>2.0</v>
      </c>
      <c r="F655" s="15" t="s">
        <v>16</v>
      </c>
      <c r="G655" s="15" t="s">
        <v>41</v>
      </c>
      <c r="H655" s="15">
        <v>7.17</v>
      </c>
      <c r="I655" s="15">
        <v>5.17</v>
      </c>
      <c r="J655" s="15">
        <v>12.34</v>
      </c>
      <c r="L655" s="2">
        <f t="shared" si="4"/>
        <v>0</v>
      </c>
    </row>
    <row r="656">
      <c r="A656" s="14">
        <v>655.0</v>
      </c>
      <c r="B656" s="14">
        <v>2017.0</v>
      </c>
      <c r="C656" s="14">
        <v>4.0</v>
      </c>
      <c r="D656" s="14">
        <v>6.0</v>
      </c>
      <c r="E656" s="14">
        <v>3.0</v>
      </c>
      <c r="F656" s="15" t="s">
        <v>16</v>
      </c>
      <c r="G656" s="23" t="s">
        <v>47</v>
      </c>
      <c r="H656" s="15">
        <v>8.6</v>
      </c>
      <c r="I656" s="15">
        <v>7.77</v>
      </c>
      <c r="J656" s="15">
        <v>16.37</v>
      </c>
      <c r="L656" s="2">
        <f t="shared" si="4"/>
        <v>0</v>
      </c>
    </row>
    <row r="657">
      <c r="A657" s="14">
        <v>656.0</v>
      </c>
      <c r="B657" s="14">
        <v>2017.0</v>
      </c>
      <c r="C657" s="14">
        <v>4.0</v>
      </c>
      <c r="D657" s="14">
        <v>6.0</v>
      </c>
      <c r="E657" s="14">
        <v>3.0</v>
      </c>
      <c r="F657" s="15" t="s">
        <v>16</v>
      </c>
      <c r="G657" s="15" t="s">
        <v>28</v>
      </c>
      <c r="H657" s="15">
        <v>6.6</v>
      </c>
      <c r="I657" s="15">
        <v>6.87</v>
      </c>
      <c r="J657" s="15">
        <v>13.47</v>
      </c>
      <c r="L657" s="2">
        <f t="shared" si="4"/>
        <v>0</v>
      </c>
    </row>
    <row r="658">
      <c r="A658" s="14">
        <v>657.0</v>
      </c>
      <c r="B658" s="14">
        <v>2017.0</v>
      </c>
      <c r="C658" s="14">
        <v>4.0</v>
      </c>
      <c r="D658" s="14">
        <v>6.0</v>
      </c>
      <c r="E658" s="14">
        <v>4.0</v>
      </c>
      <c r="F658" s="15" t="s">
        <v>16</v>
      </c>
      <c r="G658" s="23" t="s">
        <v>34</v>
      </c>
      <c r="H658" s="15">
        <v>8.4</v>
      </c>
      <c r="I658" s="15">
        <v>8.83</v>
      </c>
      <c r="J658" s="15">
        <v>17.23</v>
      </c>
      <c r="L658" s="2">
        <f t="shared" si="4"/>
        <v>0</v>
      </c>
    </row>
    <row r="659">
      <c r="A659" s="14">
        <v>658.0</v>
      </c>
      <c r="B659" s="14">
        <v>2017.0</v>
      </c>
      <c r="C659" s="14">
        <v>4.0</v>
      </c>
      <c r="D659" s="14">
        <v>6.0</v>
      </c>
      <c r="E659" s="14">
        <v>4.0</v>
      </c>
      <c r="F659" s="15" t="s">
        <v>16</v>
      </c>
      <c r="G659" s="15" t="s">
        <v>57</v>
      </c>
      <c r="H659" s="15">
        <v>7.77</v>
      </c>
      <c r="I659" s="15">
        <v>6.93</v>
      </c>
      <c r="J659" s="15">
        <v>14.7</v>
      </c>
      <c r="L659" s="2">
        <f t="shared" si="4"/>
        <v>0</v>
      </c>
    </row>
    <row r="660">
      <c r="A660" s="14">
        <v>659.0</v>
      </c>
      <c r="B660" s="14">
        <v>2017.0</v>
      </c>
      <c r="C660" s="14">
        <v>4.0</v>
      </c>
      <c r="D660" s="14">
        <v>7.0</v>
      </c>
      <c r="E660" s="14">
        <v>1.0</v>
      </c>
      <c r="F660" s="15" t="s">
        <v>16</v>
      </c>
      <c r="G660" s="23" t="s">
        <v>42</v>
      </c>
      <c r="H660" s="15">
        <v>9.57</v>
      </c>
      <c r="I660" s="15">
        <v>8.4</v>
      </c>
      <c r="J660" s="15">
        <v>17.97</v>
      </c>
      <c r="L660" s="2">
        <f t="shared" si="4"/>
        <v>0</v>
      </c>
    </row>
    <row r="661">
      <c r="A661" s="14">
        <v>660.0</v>
      </c>
      <c r="B661" s="14">
        <v>2017.0</v>
      </c>
      <c r="C661" s="14">
        <v>4.0</v>
      </c>
      <c r="D661" s="14">
        <v>7.0</v>
      </c>
      <c r="E661" s="14">
        <v>1.0</v>
      </c>
      <c r="F661" s="15" t="s">
        <v>16</v>
      </c>
      <c r="G661" s="15" t="s">
        <v>167</v>
      </c>
      <c r="H661" s="15">
        <v>3.97</v>
      </c>
      <c r="I661" s="14">
        <v>8.0</v>
      </c>
      <c r="J661" s="15">
        <v>11.97</v>
      </c>
      <c r="L661" s="2">
        <f t="shared" si="4"/>
        <v>0</v>
      </c>
    </row>
    <row r="662">
      <c r="A662" s="14">
        <v>661.0</v>
      </c>
      <c r="B662" s="14">
        <v>2017.0</v>
      </c>
      <c r="C662" s="14">
        <v>4.0</v>
      </c>
      <c r="D662" s="14">
        <v>7.0</v>
      </c>
      <c r="E662" s="14">
        <v>2.0</v>
      </c>
      <c r="F662" s="15" t="s">
        <v>16</v>
      </c>
      <c r="G662" s="23" t="s">
        <v>47</v>
      </c>
      <c r="H662" s="14">
        <v>8.0</v>
      </c>
      <c r="I662" s="15">
        <v>8.97</v>
      </c>
      <c r="J662" s="15">
        <v>16.97</v>
      </c>
      <c r="L662" s="2">
        <f t="shared" si="4"/>
        <v>0</v>
      </c>
    </row>
    <row r="663">
      <c r="A663" s="14">
        <v>662.0</v>
      </c>
      <c r="B663" s="14">
        <v>2017.0</v>
      </c>
      <c r="C663" s="14">
        <v>4.0</v>
      </c>
      <c r="D663" s="14">
        <v>7.0</v>
      </c>
      <c r="E663" s="14">
        <v>2.0</v>
      </c>
      <c r="F663" s="15" t="s">
        <v>16</v>
      </c>
      <c r="G663" s="15" t="s">
        <v>34</v>
      </c>
      <c r="H663" s="15">
        <v>6.17</v>
      </c>
      <c r="I663" s="15">
        <v>5.43</v>
      </c>
      <c r="J663" s="15">
        <v>11.6</v>
      </c>
      <c r="L663" s="2">
        <f t="shared" si="4"/>
        <v>0</v>
      </c>
    </row>
    <row r="664">
      <c r="A664" s="14">
        <v>663.0</v>
      </c>
      <c r="B664" s="14">
        <v>2017.0</v>
      </c>
      <c r="C664" s="14">
        <v>4.0</v>
      </c>
      <c r="D664" s="14">
        <v>8.0</v>
      </c>
      <c r="E664" s="14">
        <v>1.0</v>
      </c>
      <c r="F664" s="15" t="s">
        <v>16</v>
      </c>
      <c r="G664" s="23" t="s">
        <v>42</v>
      </c>
      <c r="H664" s="15">
        <v>7.83</v>
      </c>
      <c r="I664" s="15">
        <v>9.8</v>
      </c>
      <c r="J664" s="15">
        <v>17.63</v>
      </c>
      <c r="L664" s="2">
        <f t="shared" si="4"/>
        <v>0</v>
      </c>
    </row>
    <row r="665">
      <c r="A665" s="14">
        <v>664.0</v>
      </c>
      <c r="B665" s="14">
        <v>2017.0</v>
      </c>
      <c r="C665" s="14">
        <v>4.0</v>
      </c>
      <c r="D665" s="14">
        <v>8.0</v>
      </c>
      <c r="E665" s="14">
        <v>1.0</v>
      </c>
      <c r="F665" s="15" t="s">
        <v>16</v>
      </c>
      <c r="G665" s="15" t="s">
        <v>47</v>
      </c>
      <c r="H665" s="15">
        <v>9.2</v>
      </c>
      <c r="I665" s="15">
        <v>8.03</v>
      </c>
      <c r="J665" s="15">
        <v>17.23</v>
      </c>
      <c r="L665" s="2">
        <f t="shared" si="4"/>
        <v>0</v>
      </c>
      <c r="M665" s="2">
        <f>SUM(L548:L665)</f>
        <v>20.03</v>
      </c>
    </row>
    <row r="666">
      <c r="A666" s="14">
        <v>665.0</v>
      </c>
      <c r="B666" s="14">
        <v>2017.0</v>
      </c>
      <c r="C666" s="14">
        <v>4.0</v>
      </c>
      <c r="D666" s="14">
        <v>1.0</v>
      </c>
      <c r="E666" s="14">
        <v>1.0</v>
      </c>
      <c r="F666" s="15" t="s">
        <v>143</v>
      </c>
      <c r="G666" s="15" t="s">
        <v>148</v>
      </c>
      <c r="H666" s="15">
        <v>7.5</v>
      </c>
      <c r="I666" s="15">
        <v>4.5</v>
      </c>
      <c r="J666" s="14">
        <v>12.0</v>
      </c>
    </row>
    <row r="667">
      <c r="A667" s="14">
        <v>666.0</v>
      </c>
      <c r="B667" s="14">
        <v>2017.0</v>
      </c>
      <c r="C667" s="14">
        <v>4.0</v>
      </c>
      <c r="D667" s="14">
        <v>1.0</v>
      </c>
      <c r="E667" s="14">
        <v>1.0</v>
      </c>
      <c r="F667" s="15" t="s">
        <v>143</v>
      </c>
      <c r="G667" s="15" t="s">
        <v>156</v>
      </c>
      <c r="H667" s="15">
        <v>3.5</v>
      </c>
      <c r="I667" s="14">
        <v>0.0</v>
      </c>
      <c r="J667" s="15">
        <v>3.5</v>
      </c>
    </row>
    <row r="668">
      <c r="A668" s="14">
        <v>667.0</v>
      </c>
      <c r="B668" s="14">
        <v>2017.0</v>
      </c>
      <c r="C668" s="14">
        <v>4.0</v>
      </c>
      <c r="D668" s="14">
        <v>1.0</v>
      </c>
      <c r="E668" s="14">
        <v>1.0</v>
      </c>
      <c r="F668" s="15" t="s">
        <v>143</v>
      </c>
      <c r="G668" s="15" t="s">
        <v>158</v>
      </c>
      <c r="H668" s="15">
        <v>2.5</v>
      </c>
      <c r="I668" s="14">
        <v>0.0</v>
      </c>
      <c r="J668" s="15">
        <v>2.5</v>
      </c>
    </row>
    <row r="669">
      <c r="A669" s="14">
        <v>668.0</v>
      </c>
      <c r="B669" s="14">
        <v>2017.0</v>
      </c>
      <c r="C669" s="14">
        <v>4.0</v>
      </c>
      <c r="D669" s="14">
        <v>1.0</v>
      </c>
      <c r="E669" s="14">
        <v>2.0</v>
      </c>
      <c r="F669" s="15" t="s">
        <v>143</v>
      </c>
      <c r="G669" s="15" t="s">
        <v>153</v>
      </c>
      <c r="H669" s="15">
        <v>4.4</v>
      </c>
      <c r="I669" s="15">
        <v>8.67</v>
      </c>
      <c r="J669" s="15">
        <v>13.07</v>
      </c>
    </row>
    <row r="670">
      <c r="A670" s="14">
        <v>669.0</v>
      </c>
      <c r="B670" s="14">
        <v>2017.0</v>
      </c>
      <c r="C670" s="14">
        <v>4.0</v>
      </c>
      <c r="D670" s="14">
        <v>1.0</v>
      </c>
      <c r="E670" s="14">
        <v>2.0</v>
      </c>
      <c r="F670" s="15" t="s">
        <v>143</v>
      </c>
      <c r="G670" s="15" t="s">
        <v>150</v>
      </c>
      <c r="H670" s="15">
        <v>5.5</v>
      </c>
      <c r="I670" s="15">
        <v>5.5</v>
      </c>
      <c r="J670" s="14">
        <v>11.0</v>
      </c>
    </row>
    <row r="671">
      <c r="A671" s="14">
        <v>670.0</v>
      </c>
      <c r="B671" s="14">
        <v>2017.0</v>
      </c>
      <c r="C671" s="14">
        <v>4.0</v>
      </c>
      <c r="D671" s="14">
        <v>1.0</v>
      </c>
      <c r="E671" s="14">
        <v>2.0</v>
      </c>
      <c r="F671" s="15" t="s">
        <v>143</v>
      </c>
      <c r="G671" s="15" t="s">
        <v>149</v>
      </c>
      <c r="H671" s="15">
        <v>3.57</v>
      </c>
      <c r="I671" s="14">
        <v>3.0</v>
      </c>
      <c r="J671" s="15">
        <v>6.57</v>
      </c>
    </row>
    <row r="672">
      <c r="A672" s="14">
        <v>671.0</v>
      </c>
      <c r="B672" s="14">
        <v>2017.0</v>
      </c>
      <c r="C672" s="14">
        <v>4.0</v>
      </c>
      <c r="D672" s="14">
        <v>1.0</v>
      </c>
      <c r="E672" s="14">
        <v>3.0</v>
      </c>
      <c r="F672" s="15" t="s">
        <v>143</v>
      </c>
      <c r="G672" s="15" t="s">
        <v>159</v>
      </c>
      <c r="H672" s="15">
        <v>6.33</v>
      </c>
      <c r="I672" s="14">
        <v>0.0</v>
      </c>
      <c r="J672" s="15">
        <v>6.33</v>
      </c>
    </row>
    <row r="673">
      <c r="A673" s="14">
        <v>672.0</v>
      </c>
      <c r="B673" s="14">
        <v>2017.0</v>
      </c>
      <c r="C673" s="14">
        <v>4.0</v>
      </c>
      <c r="D673" s="14">
        <v>1.0</v>
      </c>
      <c r="E673" s="14">
        <v>3.0</v>
      </c>
      <c r="F673" s="15" t="s">
        <v>143</v>
      </c>
      <c r="G673" s="15" t="s">
        <v>168</v>
      </c>
      <c r="H673" s="15">
        <v>1.5</v>
      </c>
      <c r="I673" s="14">
        <v>0.0</v>
      </c>
      <c r="J673" s="15">
        <v>1.5</v>
      </c>
    </row>
    <row r="674">
      <c r="A674" s="14">
        <v>673.0</v>
      </c>
      <c r="B674" s="14">
        <v>2017.0</v>
      </c>
      <c r="C674" s="14">
        <v>4.0</v>
      </c>
      <c r="D674" s="14">
        <v>1.0</v>
      </c>
      <c r="E674" s="14">
        <v>3.0</v>
      </c>
      <c r="F674" s="15" t="s">
        <v>143</v>
      </c>
      <c r="G674" s="15" t="s">
        <v>145</v>
      </c>
      <c r="H674" s="15">
        <v>0.5</v>
      </c>
      <c r="I674" s="14">
        <v>0.0</v>
      </c>
      <c r="J674" s="15">
        <v>0.5</v>
      </c>
    </row>
    <row r="675">
      <c r="A675" s="14">
        <v>674.0</v>
      </c>
      <c r="B675" s="14">
        <v>2017.0</v>
      </c>
      <c r="C675" s="14">
        <v>4.0</v>
      </c>
      <c r="D675" s="14">
        <v>1.0</v>
      </c>
      <c r="E675" s="14">
        <v>4.0</v>
      </c>
      <c r="F675" s="15" t="s">
        <v>143</v>
      </c>
      <c r="G675" s="15" t="s">
        <v>157</v>
      </c>
      <c r="H675" s="15">
        <v>8.5</v>
      </c>
      <c r="I675" s="15">
        <v>6.17</v>
      </c>
      <c r="J675" s="15">
        <v>14.67</v>
      </c>
    </row>
    <row r="676">
      <c r="A676" s="14">
        <v>675.0</v>
      </c>
      <c r="B676" s="14">
        <v>2017.0</v>
      </c>
      <c r="C676" s="14">
        <v>4.0</v>
      </c>
      <c r="D676" s="14">
        <v>1.0</v>
      </c>
      <c r="E676" s="14">
        <v>4.0</v>
      </c>
      <c r="F676" s="15" t="s">
        <v>143</v>
      </c>
      <c r="G676" s="15" t="s">
        <v>163</v>
      </c>
      <c r="H676" s="15">
        <v>6.83</v>
      </c>
      <c r="I676" s="15">
        <v>5.6</v>
      </c>
      <c r="J676" s="15">
        <v>12.43</v>
      </c>
    </row>
    <row r="677">
      <c r="A677" s="14">
        <v>676.0</v>
      </c>
      <c r="B677" s="14">
        <v>2017.0</v>
      </c>
      <c r="C677" s="14">
        <v>4.0</v>
      </c>
      <c r="D677" s="14">
        <v>1.0</v>
      </c>
      <c r="E677" s="14">
        <v>4.0</v>
      </c>
      <c r="F677" s="15" t="s">
        <v>143</v>
      </c>
      <c r="G677" s="15" t="s">
        <v>151</v>
      </c>
      <c r="H677" s="14">
        <v>5.0</v>
      </c>
      <c r="I677" s="15">
        <v>6.83</v>
      </c>
      <c r="J677" s="15">
        <v>11.83</v>
      </c>
    </row>
    <row r="678">
      <c r="A678" s="14">
        <v>677.0</v>
      </c>
      <c r="B678" s="14">
        <v>2017.0</v>
      </c>
      <c r="C678" s="14">
        <v>4.0</v>
      </c>
      <c r="D678" s="14">
        <v>1.0</v>
      </c>
      <c r="E678" s="14">
        <v>5.0</v>
      </c>
      <c r="F678" s="15" t="s">
        <v>143</v>
      </c>
      <c r="G678" s="15" t="s">
        <v>144</v>
      </c>
      <c r="H678" s="15">
        <v>5.93</v>
      </c>
      <c r="I678" s="15">
        <v>6.77</v>
      </c>
      <c r="J678" s="15">
        <v>12.7</v>
      </c>
    </row>
    <row r="679">
      <c r="A679" s="14">
        <v>678.0</v>
      </c>
      <c r="B679" s="14">
        <v>2017.0</v>
      </c>
      <c r="C679" s="14">
        <v>4.0</v>
      </c>
      <c r="D679" s="14">
        <v>1.0</v>
      </c>
      <c r="E679" s="14">
        <v>5.0</v>
      </c>
      <c r="F679" s="15" t="s">
        <v>143</v>
      </c>
      <c r="G679" s="15" t="s">
        <v>147</v>
      </c>
      <c r="H679" s="15">
        <v>5.13</v>
      </c>
      <c r="I679" s="15">
        <v>6.57</v>
      </c>
      <c r="J679" s="15">
        <v>11.7</v>
      </c>
    </row>
    <row r="680">
      <c r="A680" s="14">
        <v>679.0</v>
      </c>
      <c r="B680" s="14">
        <v>2017.0</v>
      </c>
      <c r="C680" s="14">
        <v>4.0</v>
      </c>
      <c r="D680" s="14">
        <v>1.0</v>
      </c>
      <c r="E680" s="14">
        <v>5.0</v>
      </c>
      <c r="F680" s="15" t="s">
        <v>143</v>
      </c>
      <c r="G680" s="15" t="s">
        <v>154</v>
      </c>
      <c r="H680" s="15">
        <v>3.33</v>
      </c>
      <c r="I680" s="15">
        <v>4.07</v>
      </c>
      <c r="J680" s="15">
        <v>7.4</v>
      </c>
    </row>
    <row r="681">
      <c r="A681" s="14">
        <v>680.0</v>
      </c>
      <c r="B681" s="14">
        <v>2017.0</v>
      </c>
      <c r="C681" s="14">
        <v>4.0</v>
      </c>
      <c r="D681" s="14">
        <v>1.0</v>
      </c>
      <c r="E681" s="14">
        <v>6.0</v>
      </c>
      <c r="F681" s="15" t="s">
        <v>143</v>
      </c>
      <c r="G681" s="15" t="s">
        <v>146</v>
      </c>
      <c r="H681" s="15">
        <v>7.5</v>
      </c>
      <c r="I681" s="15">
        <v>8.1</v>
      </c>
      <c r="J681" s="15">
        <v>15.6</v>
      </c>
    </row>
    <row r="682">
      <c r="A682" s="14">
        <v>681.0</v>
      </c>
      <c r="B682" s="14">
        <v>2017.0</v>
      </c>
      <c r="C682" s="14">
        <v>4.0</v>
      </c>
      <c r="D682" s="14">
        <v>1.0</v>
      </c>
      <c r="E682" s="14">
        <v>6.0</v>
      </c>
      <c r="F682" s="15" t="s">
        <v>143</v>
      </c>
      <c r="G682" s="15" t="s">
        <v>155</v>
      </c>
      <c r="H682" s="15">
        <v>5.23</v>
      </c>
      <c r="I682" s="15">
        <v>7.1</v>
      </c>
      <c r="J682" s="15">
        <v>12.33</v>
      </c>
    </row>
    <row r="683">
      <c r="A683" s="14">
        <v>682.0</v>
      </c>
      <c r="B683" s="14">
        <v>2017.0</v>
      </c>
      <c r="C683" s="14">
        <v>4.0</v>
      </c>
      <c r="D683" s="14">
        <v>1.0</v>
      </c>
      <c r="E683" s="14">
        <v>6.0</v>
      </c>
      <c r="F683" s="15" t="s">
        <v>143</v>
      </c>
      <c r="G683" s="15" t="s">
        <v>160</v>
      </c>
      <c r="H683" s="15">
        <v>4.67</v>
      </c>
      <c r="I683" s="15">
        <v>3.6</v>
      </c>
      <c r="J683" s="15">
        <v>8.27</v>
      </c>
    </row>
    <row r="684">
      <c r="A684" s="14">
        <v>683.0</v>
      </c>
      <c r="B684" s="14">
        <v>2017.0</v>
      </c>
      <c r="C684" s="14">
        <v>4.0</v>
      </c>
      <c r="D684" s="14">
        <v>2.0</v>
      </c>
      <c r="E684" s="14">
        <v>1.0</v>
      </c>
      <c r="F684" s="15" t="s">
        <v>143</v>
      </c>
      <c r="G684" s="15" t="s">
        <v>158</v>
      </c>
      <c r="H684" s="15">
        <v>5.43</v>
      </c>
      <c r="I684" s="15">
        <v>6.6</v>
      </c>
      <c r="J684" s="15">
        <v>12.03</v>
      </c>
    </row>
    <row r="685">
      <c r="A685" s="14">
        <v>684.0</v>
      </c>
      <c r="B685" s="14">
        <v>2017.0</v>
      </c>
      <c r="C685" s="14">
        <v>4.0</v>
      </c>
      <c r="D685" s="14">
        <v>2.0</v>
      </c>
      <c r="E685" s="14">
        <v>1.0</v>
      </c>
      <c r="F685" s="15" t="s">
        <v>143</v>
      </c>
      <c r="G685" s="15" t="s">
        <v>147</v>
      </c>
      <c r="H685" s="15">
        <v>5.33</v>
      </c>
      <c r="I685" s="14">
        <v>6.0</v>
      </c>
      <c r="J685" s="15">
        <v>11.33</v>
      </c>
    </row>
    <row r="686">
      <c r="A686" s="14">
        <v>685.0</v>
      </c>
      <c r="B686" s="14">
        <v>2017.0</v>
      </c>
      <c r="C686" s="14">
        <v>4.0</v>
      </c>
      <c r="D686" s="14">
        <v>2.0</v>
      </c>
      <c r="E686" s="14">
        <v>2.0</v>
      </c>
      <c r="F686" s="15" t="s">
        <v>143</v>
      </c>
      <c r="G686" s="15" t="s">
        <v>150</v>
      </c>
      <c r="H686" s="15">
        <v>7.77</v>
      </c>
      <c r="I686" s="15">
        <v>7.77</v>
      </c>
      <c r="J686" s="15">
        <v>15.54</v>
      </c>
    </row>
    <row r="687">
      <c r="A687" s="14">
        <v>686.0</v>
      </c>
      <c r="B687" s="14">
        <v>2017.0</v>
      </c>
      <c r="C687" s="14">
        <v>4.0</v>
      </c>
      <c r="D687" s="14">
        <v>2.0</v>
      </c>
      <c r="E687" s="14">
        <v>2.0</v>
      </c>
      <c r="F687" s="15" t="s">
        <v>143</v>
      </c>
      <c r="G687" s="15" t="s">
        <v>149</v>
      </c>
      <c r="H687" s="15">
        <v>3.17</v>
      </c>
      <c r="I687" s="15">
        <v>3.37</v>
      </c>
      <c r="J687" s="15">
        <v>6.54</v>
      </c>
    </row>
    <row r="688">
      <c r="A688" s="14">
        <v>687.0</v>
      </c>
      <c r="B688" s="14">
        <v>2017.0</v>
      </c>
      <c r="C688" s="14">
        <v>4.0</v>
      </c>
      <c r="D688" s="14">
        <v>2.0</v>
      </c>
      <c r="E688" s="14">
        <v>3.0</v>
      </c>
      <c r="F688" s="15" t="s">
        <v>143</v>
      </c>
      <c r="G688" s="15" t="s">
        <v>151</v>
      </c>
      <c r="H688" s="15">
        <v>8.33</v>
      </c>
      <c r="I688" s="15">
        <v>9.67</v>
      </c>
      <c r="J688" s="14">
        <v>18.0</v>
      </c>
    </row>
    <row r="689">
      <c r="A689" s="14">
        <v>688.0</v>
      </c>
      <c r="B689" s="14">
        <v>2017.0</v>
      </c>
      <c r="C689" s="14">
        <v>4.0</v>
      </c>
      <c r="D689" s="14">
        <v>2.0</v>
      </c>
      <c r="E689" s="14">
        <v>3.0</v>
      </c>
      <c r="F689" s="15" t="s">
        <v>143</v>
      </c>
      <c r="G689" s="15" t="s">
        <v>168</v>
      </c>
      <c r="H689" s="15">
        <v>3.33</v>
      </c>
      <c r="I689" s="15">
        <v>2.6</v>
      </c>
      <c r="J689" s="15">
        <v>5.93</v>
      </c>
    </row>
    <row r="690">
      <c r="A690" s="14">
        <v>689.0</v>
      </c>
      <c r="B690" s="14">
        <v>2017.0</v>
      </c>
      <c r="C690" s="14">
        <v>4.0</v>
      </c>
      <c r="D690" s="14">
        <v>2.0</v>
      </c>
      <c r="E690" s="14">
        <v>4.0</v>
      </c>
      <c r="F690" s="15" t="s">
        <v>143</v>
      </c>
      <c r="G690" s="15" t="s">
        <v>163</v>
      </c>
      <c r="H690" s="15">
        <v>5.67</v>
      </c>
      <c r="I690" s="15">
        <v>7.17</v>
      </c>
      <c r="J690" s="15">
        <v>12.84</v>
      </c>
    </row>
    <row r="691">
      <c r="A691" s="14">
        <v>690.0</v>
      </c>
      <c r="B691" s="14">
        <v>2017.0</v>
      </c>
      <c r="C691" s="14">
        <v>4.0</v>
      </c>
      <c r="D691" s="14">
        <v>2.0</v>
      </c>
      <c r="E691" s="14">
        <v>4.0</v>
      </c>
      <c r="F691" s="15" t="s">
        <v>143</v>
      </c>
      <c r="G691" s="15" t="s">
        <v>156</v>
      </c>
      <c r="H691" s="15">
        <v>5.17</v>
      </c>
      <c r="I691" s="15">
        <v>5.43</v>
      </c>
      <c r="J691" s="15">
        <v>10.6</v>
      </c>
    </row>
    <row r="692">
      <c r="A692" s="14">
        <v>691.0</v>
      </c>
      <c r="B692" s="14">
        <v>2017.0</v>
      </c>
      <c r="C692" s="14">
        <v>4.0</v>
      </c>
      <c r="D692" s="14">
        <v>2.0</v>
      </c>
      <c r="E692" s="14">
        <v>5.0</v>
      </c>
      <c r="F692" s="15" t="s">
        <v>143</v>
      </c>
      <c r="G692" s="15" t="s">
        <v>160</v>
      </c>
      <c r="H692" s="15">
        <v>4.83</v>
      </c>
      <c r="I692" s="15">
        <v>8.77</v>
      </c>
      <c r="J692" s="15">
        <v>13.6</v>
      </c>
    </row>
    <row r="693">
      <c r="A693" s="14">
        <v>692.0</v>
      </c>
      <c r="B693" s="14">
        <v>2017.0</v>
      </c>
      <c r="C693" s="14">
        <v>4.0</v>
      </c>
      <c r="D693" s="14">
        <v>2.0</v>
      </c>
      <c r="E693" s="14">
        <v>5.0</v>
      </c>
      <c r="F693" s="15" t="s">
        <v>143</v>
      </c>
      <c r="G693" s="15" t="s">
        <v>154</v>
      </c>
      <c r="H693" s="15">
        <v>5.17</v>
      </c>
      <c r="I693" s="15">
        <v>5.17</v>
      </c>
      <c r="J693" s="15">
        <v>10.34</v>
      </c>
    </row>
    <row r="694">
      <c r="A694" s="14">
        <v>693.0</v>
      </c>
      <c r="B694" s="14">
        <v>2017.0</v>
      </c>
      <c r="C694" s="14">
        <v>4.0</v>
      </c>
      <c r="D694" s="14">
        <v>2.0</v>
      </c>
      <c r="E694" s="14">
        <v>6.0</v>
      </c>
      <c r="F694" s="15" t="s">
        <v>143</v>
      </c>
      <c r="G694" s="15" t="s">
        <v>145</v>
      </c>
      <c r="H694" s="15">
        <v>6.5</v>
      </c>
      <c r="I694" s="15">
        <v>7.37</v>
      </c>
      <c r="J694" s="15">
        <v>13.87</v>
      </c>
    </row>
    <row r="695">
      <c r="A695" s="14">
        <v>694.0</v>
      </c>
      <c r="B695" s="14">
        <v>2017.0</v>
      </c>
      <c r="C695" s="14">
        <v>4.0</v>
      </c>
      <c r="D695" s="14">
        <v>2.0</v>
      </c>
      <c r="E695" s="14">
        <v>6.0</v>
      </c>
      <c r="F695" s="15" t="s">
        <v>143</v>
      </c>
      <c r="G695" s="15" t="s">
        <v>155</v>
      </c>
      <c r="H695" s="15">
        <v>4.27</v>
      </c>
      <c r="I695" s="15">
        <v>7.33</v>
      </c>
      <c r="J695" s="15">
        <v>11.6</v>
      </c>
    </row>
    <row r="696">
      <c r="A696" s="14">
        <v>695.0</v>
      </c>
      <c r="B696" s="14">
        <v>2017.0</v>
      </c>
      <c r="C696" s="14">
        <v>4.0</v>
      </c>
      <c r="D696" s="14">
        <v>3.0</v>
      </c>
      <c r="E696" s="14">
        <v>1.0</v>
      </c>
      <c r="F696" s="15" t="s">
        <v>143</v>
      </c>
      <c r="G696" s="15" t="s">
        <v>163</v>
      </c>
      <c r="H696" s="15">
        <v>7.17</v>
      </c>
      <c r="I696" s="15">
        <v>8.27</v>
      </c>
      <c r="J696" s="15">
        <v>15.44</v>
      </c>
    </row>
    <row r="697">
      <c r="A697" s="14">
        <v>696.0</v>
      </c>
      <c r="B697" s="14">
        <v>2017.0</v>
      </c>
      <c r="C697" s="14">
        <v>4.0</v>
      </c>
      <c r="D697" s="14">
        <v>3.0</v>
      </c>
      <c r="E697" s="14">
        <v>1.0</v>
      </c>
      <c r="F697" s="15" t="s">
        <v>143</v>
      </c>
      <c r="G697" s="15" t="s">
        <v>146</v>
      </c>
      <c r="H697" s="15">
        <v>8.67</v>
      </c>
      <c r="I697" s="15">
        <v>6.07</v>
      </c>
      <c r="J697" s="15">
        <v>14.74</v>
      </c>
    </row>
    <row r="698">
      <c r="A698" s="14">
        <v>697.0</v>
      </c>
      <c r="B698" s="14">
        <v>2017.0</v>
      </c>
      <c r="C698" s="14">
        <v>4.0</v>
      </c>
      <c r="D698" s="14">
        <v>3.0</v>
      </c>
      <c r="E698" s="14">
        <v>1.0</v>
      </c>
      <c r="F698" s="15" t="s">
        <v>143</v>
      </c>
      <c r="G698" s="15" t="s">
        <v>153</v>
      </c>
      <c r="H698" s="15">
        <v>5.33</v>
      </c>
      <c r="I698" s="15">
        <v>6.27</v>
      </c>
      <c r="J698" s="15">
        <v>11.6</v>
      </c>
    </row>
    <row r="699">
      <c r="A699" s="14">
        <v>698.0</v>
      </c>
      <c r="B699" s="14">
        <v>2017.0</v>
      </c>
      <c r="C699" s="14">
        <v>4.0</v>
      </c>
      <c r="D699" s="14">
        <v>3.0</v>
      </c>
      <c r="E699" s="14">
        <v>2.0</v>
      </c>
      <c r="F699" s="15" t="s">
        <v>143</v>
      </c>
      <c r="G699" s="15" t="s">
        <v>159</v>
      </c>
      <c r="H699" s="15">
        <v>9.23</v>
      </c>
      <c r="I699" s="15">
        <v>8.1</v>
      </c>
      <c r="J699" s="15">
        <v>17.33</v>
      </c>
    </row>
    <row r="700">
      <c r="A700" s="14">
        <v>699.0</v>
      </c>
      <c r="B700" s="14">
        <v>2017.0</v>
      </c>
      <c r="C700" s="14">
        <v>4.0</v>
      </c>
      <c r="D700" s="14">
        <v>3.0</v>
      </c>
      <c r="E700" s="14">
        <v>2.0</v>
      </c>
      <c r="F700" s="15" t="s">
        <v>143</v>
      </c>
      <c r="G700" s="15" t="s">
        <v>150</v>
      </c>
      <c r="H700" s="14">
        <v>8.0</v>
      </c>
      <c r="I700" s="15">
        <v>8.5</v>
      </c>
      <c r="J700" s="15">
        <v>16.5</v>
      </c>
    </row>
    <row r="701">
      <c r="A701" s="14">
        <v>700.0</v>
      </c>
      <c r="B701" s="14">
        <v>2017.0</v>
      </c>
      <c r="C701" s="14">
        <v>4.0</v>
      </c>
      <c r="D701" s="14">
        <v>3.0</v>
      </c>
      <c r="E701" s="14">
        <v>2.0</v>
      </c>
      <c r="F701" s="15" t="s">
        <v>143</v>
      </c>
      <c r="G701" s="15" t="s">
        <v>157</v>
      </c>
      <c r="H701" s="15">
        <v>5.17</v>
      </c>
      <c r="I701" s="15">
        <v>5.93</v>
      </c>
      <c r="J701" s="15">
        <v>11.1</v>
      </c>
    </row>
    <row r="702">
      <c r="A702" s="14">
        <v>701.0</v>
      </c>
      <c r="B702" s="14">
        <v>2017.0</v>
      </c>
      <c r="C702" s="14">
        <v>4.0</v>
      </c>
      <c r="D702" s="14">
        <v>3.0</v>
      </c>
      <c r="E702" s="14">
        <v>3.0</v>
      </c>
      <c r="F702" s="15" t="s">
        <v>143</v>
      </c>
      <c r="G702" s="15" t="s">
        <v>148</v>
      </c>
      <c r="H702" s="15">
        <v>8.93</v>
      </c>
      <c r="I702" s="15">
        <v>9.33</v>
      </c>
      <c r="J702" s="15">
        <v>18.26</v>
      </c>
    </row>
    <row r="703">
      <c r="A703" s="14">
        <v>702.0</v>
      </c>
      <c r="B703" s="14">
        <v>2017.0</v>
      </c>
      <c r="C703" s="14">
        <v>4.0</v>
      </c>
      <c r="D703" s="14">
        <v>3.0</v>
      </c>
      <c r="E703" s="14">
        <v>3.0</v>
      </c>
      <c r="F703" s="15" t="s">
        <v>143</v>
      </c>
      <c r="G703" s="15" t="s">
        <v>151</v>
      </c>
      <c r="H703" s="15">
        <v>5.93</v>
      </c>
      <c r="I703" s="15">
        <v>9.1</v>
      </c>
      <c r="J703" s="15">
        <v>15.03</v>
      </c>
    </row>
    <row r="704">
      <c r="A704" s="14">
        <v>703.0</v>
      </c>
      <c r="B704" s="14">
        <v>2017.0</v>
      </c>
      <c r="C704" s="14">
        <v>4.0</v>
      </c>
      <c r="D704" s="14">
        <v>3.0</v>
      </c>
      <c r="E704" s="14">
        <v>3.0</v>
      </c>
      <c r="F704" s="15" t="s">
        <v>143</v>
      </c>
      <c r="G704" s="15" t="s">
        <v>145</v>
      </c>
      <c r="H704" s="15">
        <v>6.23</v>
      </c>
      <c r="I704" s="14">
        <v>7.0</v>
      </c>
      <c r="J704" s="15">
        <v>13.23</v>
      </c>
    </row>
    <row r="705">
      <c r="A705" s="14">
        <v>704.0</v>
      </c>
      <c r="B705" s="14">
        <v>2017.0</v>
      </c>
      <c r="C705" s="14">
        <v>4.0</v>
      </c>
      <c r="D705" s="14">
        <v>3.0</v>
      </c>
      <c r="E705" s="14">
        <v>4.0</v>
      </c>
      <c r="F705" s="15" t="s">
        <v>143</v>
      </c>
      <c r="G705" s="15" t="s">
        <v>144</v>
      </c>
      <c r="H705" s="15">
        <v>8.5</v>
      </c>
      <c r="I705" s="15">
        <v>8.07</v>
      </c>
      <c r="J705" s="15">
        <v>16.57</v>
      </c>
    </row>
    <row r="706">
      <c r="A706" s="14">
        <v>705.0</v>
      </c>
      <c r="B706" s="14">
        <v>2017.0</v>
      </c>
      <c r="C706" s="14">
        <v>4.0</v>
      </c>
      <c r="D706" s="14">
        <v>3.0</v>
      </c>
      <c r="E706" s="14">
        <v>4.0</v>
      </c>
      <c r="F706" s="15" t="s">
        <v>143</v>
      </c>
      <c r="G706" s="15" t="s">
        <v>160</v>
      </c>
      <c r="H706" s="15">
        <v>9.27</v>
      </c>
      <c r="I706" s="15">
        <v>6.77</v>
      </c>
      <c r="J706" s="15">
        <v>16.04</v>
      </c>
    </row>
    <row r="707">
      <c r="A707" s="14">
        <v>706.0</v>
      </c>
      <c r="B707" s="14">
        <v>2017.0</v>
      </c>
      <c r="C707" s="14">
        <v>4.0</v>
      </c>
      <c r="D707" s="14">
        <v>3.0</v>
      </c>
      <c r="E707" s="14">
        <v>4.0</v>
      </c>
      <c r="F707" s="15" t="s">
        <v>143</v>
      </c>
      <c r="G707" s="15" t="s">
        <v>158</v>
      </c>
      <c r="H707" s="15">
        <v>6.5</v>
      </c>
      <c r="I707" s="15">
        <v>5.57</v>
      </c>
      <c r="J707" s="15">
        <v>12.07</v>
      </c>
    </row>
    <row r="708">
      <c r="A708" s="14">
        <v>707.0</v>
      </c>
      <c r="B708" s="14">
        <v>2017.0</v>
      </c>
      <c r="C708" s="14">
        <v>4.0</v>
      </c>
      <c r="D708" s="14">
        <v>4.0</v>
      </c>
      <c r="E708" s="14">
        <v>1.0</v>
      </c>
      <c r="F708" s="15" t="s">
        <v>143</v>
      </c>
      <c r="G708" s="15" t="s">
        <v>146</v>
      </c>
      <c r="H708" s="15">
        <v>8.73</v>
      </c>
      <c r="I708" s="15">
        <v>6.23</v>
      </c>
      <c r="J708" s="15">
        <v>14.96</v>
      </c>
    </row>
    <row r="709">
      <c r="A709" s="14">
        <v>708.0</v>
      </c>
      <c r="B709" s="14">
        <v>2017.0</v>
      </c>
      <c r="C709" s="14">
        <v>4.0</v>
      </c>
      <c r="D709" s="14">
        <v>4.0</v>
      </c>
      <c r="E709" s="14">
        <v>1.0</v>
      </c>
      <c r="F709" s="15" t="s">
        <v>143</v>
      </c>
      <c r="G709" s="15" t="s">
        <v>157</v>
      </c>
      <c r="H709" s="15">
        <v>6.83</v>
      </c>
      <c r="I709" s="15">
        <v>6.67</v>
      </c>
      <c r="J709" s="15">
        <v>13.5</v>
      </c>
    </row>
    <row r="710">
      <c r="A710" s="14">
        <v>709.0</v>
      </c>
      <c r="B710" s="14">
        <v>2017.0</v>
      </c>
      <c r="C710" s="14">
        <v>4.0</v>
      </c>
      <c r="D710" s="14">
        <v>4.0</v>
      </c>
      <c r="E710" s="14">
        <v>2.0</v>
      </c>
      <c r="F710" s="15" t="s">
        <v>143</v>
      </c>
      <c r="G710" s="15" t="s">
        <v>150</v>
      </c>
      <c r="H710" s="15">
        <v>7.5</v>
      </c>
      <c r="I710" s="15">
        <v>7.43</v>
      </c>
      <c r="J710" s="15">
        <v>14.93</v>
      </c>
    </row>
    <row r="711">
      <c r="A711" s="14">
        <v>710.0</v>
      </c>
      <c r="B711" s="14">
        <v>2017.0</v>
      </c>
      <c r="C711" s="14">
        <v>4.0</v>
      </c>
      <c r="D711" s="14">
        <v>4.0</v>
      </c>
      <c r="E711" s="14">
        <v>2.0</v>
      </c>
      <c r="F711" s="15" t="s">
        <v>143</v>
      </c>
      <c r="G711" s="15" t="s">
        <v>153</v>
      </c>
      <c r="H711" s="15">
        <v>7.17</v>
      </c>
      <c r="I711" s="15">
        <v>5.6</v>
      </c>
      <c r="J711" s="15">
        <v>12.77</v>
      </c>
    </row>
    <row r="712">
      <c r="A712" s="14">
        <v>711.0</v>
      </c>
      <c r="B712" s="14">
        <v>2017.0</v>
      </c>
      <c r="C712" s="14">
        <v>4.0</v>
      </c>
      <c r="D712" s="14">
        <v>4.0</v>
      </c>
      <c r="E712" s="14">
        <v>3.0</v>
      </c>
      <c r="F712" s="15" t="s">
        <v>143</v>
      </c>
      <c r="G712" s="15" t="s">
        <v>151</v>
      </c>
      <c r="H712" s="15">
        <v>8.17</v>
      </c>
      <c r="I712" s="15">
        <v>7.9</v>
      </c>
      <c r="J712" s="15">
        <v>16.07</v>
      </c>
    </row>
    <row r="713">
      <c r="A713" s="14">
        <v>712.0</v>
      </c>
      <c r="B713" s="14">
        <v>2017.0</v>
      </c>
      <c r="C713" s="14">
        <v>4.0</v>
      </c>
      <c r="D713" s="14">
        <v>4.0</v>
      </c>
      <c r="E713" s="14">
        <v>3.0</v>
      </c>
      <c r="F713" s="15" t="s">
        <v>143</v>
      </c>
      <c r="G713" s="15" t="s">
        <v>158</v>
      </c>
      <c r="H713" s="15">
        <v>5.5</v>
      </c>
      <c r="I713" s="15">
        <v>2.83</v>
      </c>
      <c r="J713" s="15">
        <v>8.33</v>
      </c>
    </row>
    <row r="714">
      <c r="A714" s="14">
        <v>713.0</v>
      </c>
      <c r="B714" s="14">
        <v>2017.0</v>
      </c>
      <c r="C714" s="14">
        <v>4.0</v>
      </c>
      <c r="D714" s="14">
        <v>4.0</v>
      </c>
      <c r="E714" s="14">
        <v>4.0</v>
      </c>
      <c r="F714" s="15" t="s">
        <v>143</v>
      </c>
      <c r="G714" s="15" t="s">
        <v>145</v>
      </c>
      <c r="H714" s="14">
        <v>6.0</v>
      </c>
      <c r="I714" s="15">
        <v>7.43</v>
      </c>
      <c r="J714" s="15">
        <v>13.43</v>
      </c>
    </row>
    <row r="715">
      <c r="A715" s="14">
        <v>714.0</v>
      </c>
      <c r="B715" s="14">
        <v>2017.0</v>
      </c>
      <c r="C715" s="14">
        <v>4.0</v>
      </c>
      <c r="D715" s="14">
        <v>4.0</v>
      </c>
      <c r="E715" s="14">
        <v>4.0</v>
      </c>
      <c r="F715" s="15" t="s">
        <v>143</v>
      </c>
      <c r="G715" s="15" t="s">
        <v>160</v>
      </c>
      <c r="H715" s="15">
        <v>6.23</v>
      </c>
      <c r="I715" s="15">
        <v>4.4</v>
      </c>
      <c r="J715" s="15">
        <v>10.63</v>
      </c>
    </row>
    <row r="716">
      <c r="A716" s="14">
        <v>715.0</v>
      </c>
      <c r="B716" s="14">
        <v>2017.0</v>
      </c>
      <c r="C716" s="14">
        <v>4.0</v>
      </c>
      <c r="D716" s="14">
        <v>5.0</v>
      </c>
      <c r="E716" s="14">
        <v>1.0</v>
      </c>
      <c r="F716" s="15" t="s">
        <v>143</v>
      </c>
      <c r="G716" s="15" t="s">
        <v>146</v>
      </c>
      <c r="H716" s="15">
        <v>8.5</v>
      </c>
      <c r="I716" s="14">
        <v>9.0</v>
      </c>
      <c r="J716" s="15">
        <v>17.5</v>
      </c>
    </row>
    <row r="717">
      <c r="A717" s="14">
        <v>716.0</v>
      </c>
      <c r="B717" s="14">
        <v>2017.0</v>
      </c>
      <c r="C717" s="14">
        <v>4.0</v>
      </c>
      <c r="D717" s="14">
        <v>5.0</v>
      </c>
      <c r="E717" s="14">
        <v>1.0</v>
      </c>
      <c r="F717" s="15" t="s">
        <v>143</v>
      </c>
      <c r="G717" s="15" t="s">
        <v>163</v>
      </c>
      <c r="H717" s="15">
        <v>5.67</v>
      </c>
      <c r="I717" s="15">
        <v>7.77</v>
      </c>
      <c r="J717" s="15">
        <v>13.44</v>
      </c>
    </row>
    <row r="718">
      <c r="A718" s="14">
        <v>717.0</v>
      </c>
      <c r="B718" s="14">
        <v>2017.0</v>
      </c>
      <c r="C718" s="14">
        <v>4.0</v>
      </c>
      <c r="D718" s="14">
        <v>5.0</v>
      </c>
      <c r="E718" s="14">
        <v>2.0</v>
      </c>
      <c r="F718" s="15" t="s">
        <v>143</v>
      </c>
      <c r="G718" s="15" t="s">
        <v>150</v>
      </c>
      <c r="H718" s="15">
        <v>8.77</v>
      </c>
      <c r="I718" s="15">
        <v>8.67</v>
      </c>
      <c r="J718" s="15">
        <v>17.44</v>
      </c>
    </row>
    <row r="719">
      <c r="A719" s="14">
        <v>718.0</v>
      </c>
      <c r="B719" s="14">
        <v>2017.0</v>
      </c>
      <c r="C719" s="14">
        <v>4.0</v>
      </c>
      <c r="D719" s="14">
        <v>5.0</v>
      </c>
      <c r="E719" s="14">
        <v>2.0</v>
      </c>
      <c r="F719" s="15" t="s">
        <v>143</v>
      </c>
      <c r="G719" s="15" t="s">
        <v>159</v>
      </c>
      <c r="H719" s="15">
        <v>6.2</v>
      </c>
      <c r="I719" s="15">
        <v>7.23</v>
      </c>
      <c r="J719" s="15">
        <v>13.43</v>
      </c>
    </row>
    <row r="720">
      <c r="A720" s="14">
        <v>719.0</v>
      </c>
      <c r="B720" s="14">
        <v>2017.0</v>
      </c>
      <c r="C720" s="14">
        <v>4.0</v>
      </c>
      <c r="D720" s="14">
        <v>5.0</v>
      </c>
      <c r="E720" s="14">
        <v>3.0</v>
      </c>
      <c r="F720" s="15" t="s">
        <v>143</v>
      </c>
      <c r="G720" s="15" t="s">
        <v>151</v>
      </c>
      <c r="H720" s="15">
        <v>8.1</v>
      </c>
      <c r="I720" s="15">
        <v>9.87</v>
      </c>
      <c r="J720" s="15">
        <v>17.97</v>
      </c>
    </row>
    <row r="721">
      <c r="A721" s="14">
        <v>720.0</v>
      </c>
      <c r="B721" s="14">
        <v>2017.0</v>
      </c>
      <c r="C721" s="14">
        <v>4.0</v>
      </c>
      <c r="D721" s="14">
        <v>5.0</v>
      </c>
      <c r="E721" s="14">
        <v>3.0</v>
      </c>
      <c r="F721" s="15" t="s">
        <v>143</v>
      </c>
      <c r="G721" s="15" t="s">
        <v>148</v>
      </c>
      <c r="H721" s="15">
        <v>6.67</v>
      </c>
      <c r="I721" s="15">
        <v>6.07</v>
      </c>
      <c r="J721" s="15">
        <v>12.74</v>
      </c>
    </row>
    <row r="722">
      <c r="A722" s="14">
        <v>721.0</v>
      </c>
      <c r="B722" s="14">
        <v>2017.0</v>
      </c>
      <c r="C722" s="14">
        <v>4.0</v>
      </c>
      <c r="D722" s="14">
        <v>5.0</v>
      </c>
      <c r="E722" s="14">
        <v>4.0</v>
      </c>
      <c r="F722" s="15" t="s">
        <v>143</v>
      </c>
      <c r="G722" s="15" t="s">
        <v>144</v>
      </c>
      <c r="H722" s="15">
        <v>7.33</v>
      </c>
      <c r="I722" s="15">
        <v>7.47</v>
      </c>
      <c r="J722" s="15">
        <v>14.8</v>
      </c>
    </row>
    <row r="723">
      <c r="A723" s="14">
        <v>722.0</v>
      </c>
      <c r="B723" s="14">
        <v>2017.0</v>
      </c>
      <c r="C723" s="14">
        <v>4.0</v>
      </c>
      <c r="D723" s="14">
        <v>5.0</v>
      </c>
      <c r="E723" s="14">
        <v>4.0</v>
      </c>
      <c r="F723" s="15" t="s">
        <v>143</v>
      </c>
      <c r="G723" s="15" t="s">
        <v>145</v>
      </c>
      <c r="H723" s="15">
        <v>7.5</v>
      </c>
      <c r="I723" s="15">
        <v>3.8</v>
      </c>
      <c r="J723" s="15">
        <v>11.3</v>
      </c>
    </row>
    <row r="724">
      <c r="A724" s="14">
        <v>723.0</v>
      </c>
      <c r="B724" s="14">
        <v>2017.0</v>
      </c>
      <c r="C724" s="14">
        <v>4.0</v>
      </c>
      <c r="D724" s="14">
        <v>6.0</v>
      </c>
      <c r="E724" s="14">
        <v>1.0</v>
      </c>
      <c r="F724" s="15" t="s">
        <v>143</v>
      </c>
      <c r="G724" s="15" t="s">
        <v>146</v>
      </c>
      <c r="H724" s="14">
        <v>8.0</v>
      </c>
      <c r="I724" s="15">
        <v>6.33</v>
      </c>
      <c r="J724" s="15">
        <v>14.33</v>
      </c>
    </row>
    <row r="725">
      <c r="A725" s="14">
        <v>724.0</v>
      </c>
      <c r="B725" s="14">
        <v>2017.0</v>
      </c>
      <c r="C725" s="14">
        <v>4.0</v>
      </c>
      <c r="D725" s="14">
        <v>6.0</v>
      </c>
      <c r="E725" s="14">
        <v>1.0</v>
      </c>
      <c r="F725" s="15" t="s">
        <v>143</v>
      </c>
      <c r="G725" s="15" t="s">
        <v>150</v>
      </c>
      <c r="H725" s="15">
        <v>7.5</v>
      </c>
      <c r="I725" s="15">
        <v>5.87</v>
      </c>
      <c r="J725" s="15">
        <v>13.37</v>
      </c>
    </row>
    <row r="726">
      <c r="A726" s="14">
        <v>725.0</v>
      </c>
      <c r="B726" s="14">
        <v>2017.0</v>
      </c>
      <c r="C726" s="14">
        <v>4.0</v>
      </c>
      <c r="D726" s="14">
        <v>6.0</v>
      </c>
      <c r="E726" s="14">
        <v>2.0</v>
      </c>
      <c r="F726" s="15" t="s">
        <v>143</v>
      </c>
      <c r="G726" s="15" t="s">
        <v>151</v>
      </c>
      <c r="H726" s="14">
        <v>9.0</v>
      </c>
      <c r="I726" s="15">
        <v>8.87</v>
      </c>
      <c r="J726" s="15">
        <v>17.87</v>
      </c>
    </row>
    <row r="727">
      <c r="A727" s="14">
        <v>726.0</v>
      </c>
      <c r="B727" s="14">
        <v>2017.0</v>
      </c>
      <c r="C727" s="14">
        <v>4.0</v>
      </c>
      <c r="D727" s="14">
        <v>6.0</v>
      </c>
      <c r="E727" s="14">
        <v>2.0</v>
      </c>
      <c r="F727" s="15" t="s">
        <v>143</v>
      </c>
      <c r="G727" s="15" t="s">
        <v>144</v>
      </c>
      <c r="H727" s="14">
        <v>7.0</v>
      </c>
      <c r="I727" s="15">
        <v>6.77</v>
      </c>
      <c r="J727" s="15">
        <v>13.77</v>
      </c>
    </row>
    <row r="728">
      <c r="A728" s="14">
        <v>727.0</v>
      </c>
      <c r="B728" s="14">
        <v>2017.0</v>
      </c>
      <c r="C728" s="14">
        <v>4.0</v>
      </c>
      <c r="D728" s="14">
        <v>7.0</v>
      </c>
      <c r="E728" s="14">
        <v>1.0</v>
      </c>
      <c r="F728" s="15" t="s">
        <v>143</v>
      </c>
      <c r="G728" s="15" t="s">
        <v>151</v>
      </c>
      <c r="H728" s="15">
        <v>7.5</v>
      </c>
      <c r="I728" s="15">
        <v>9.67</v>
      </c>
      <c r="J728" s="15">
        <v>17.17</v>
      </c>
    </row>
    <row r="729">
      <c r="A729" s="14">
        <v>728.0</v>
      </c>
      <c r="B729" s="14">
        <v>2017.0</v>
      </c>
      <c r="C729" s="14">
        <v>4.0</v>
      </c>
      <c r="D729" s="14">
        <v>7.0</v>
      </c>
      <c r="E729" s="14">
        <v>1.0</v>
      </c>
      <c r="F729" s="15" t="s">
        <v>143</v>
      </c>
      <c r="G729" s="15" t="s">
        <v>146</v>
      </c>
      <c r="H729" s="15">
        <v>5.77</v>
      </c>
      <c r="I729" s="15">
        <v>7.43</v>
      </c>
      <c r="J729" s="15">
        <v>13.2</v>
      </c>
    </row>
    <row r="730">
      <c r="A730" s="14">
        <v>729.0</v>
      </c>
      <c r="B730" s="14">
        <v>2017.0</v>
      </c>
      <c r="C730" s="14">
        <v>5.0</v>
      </c>
      <c r="D730" s="14">
        <v>1.0</v>
      </c>
      <c r="E730" s="14">
        <v>1.0</v>
      </c>
      <c r="F730" s="15" t="s">
        <v>16</v>
      </c>
      <c r="G730" s="15" t="s">
        <v>17</v>
      </c>
      <c r="H730" s="15">
        <v>5.33</v>
      </c>
      <c r="I730" s="15">
        <v>6.1</v>
      </c>
      <c r="J730" s="15">
        <v>11.43</v>
      </c>
    </row>
    <row r="731">
      <c r="A731" s="14">
        <v>730.0</v>
      </c>
      <c r="B731" s="14">
        <v>2017.0</v>
      </c>
      <c r="C731" s="14">
        <v>5.0</v>
      </c>
      <c r="D731" s="14">
        <v>1.0</v>
      </c>
      <c r="E731" s="14">
        <v>1.0</v>
      </c>
      <c r="F731" s="15" t="s">
        <v>16</v>
      </c>
      <c r="G731" s="15" t="s">
        <v>32</v>
      </c>
      <c r="H731" s="15">
        <v>5.9</v>
      </c>
      <c r="I731" s="15">
        <v>5.1</v>
      </c>
      <c r="J731" s="14">
        <v>11.0</v>
      </c>
    </row>
    <row r="732">
      <c r="A732" s="14">
        <v>731.0</v>
      </c>
      <c r="B732" s="14">
        <v>2017.0</v>
      </c>
      <c r="C732" s="14">
        <v>5.0</v>
      </c>
      <c r="D732" s="14">
        <v>1.0</v>
      </c>
      <c r="E732" s="14">
        <v>1.0</v>
      </c>
      <c r="F732" s="15" t="s">
        <v>16</v>
      </c>
      <c r="G732" s="15" t="s">
        <v>65</v>
      </c>
      <c r="H732" s="15">
        <v>2.07</v>
      </c>
      <c r="I732" s="15">
        <v>1.87</v>
      </c>
      <c r="J732" s="15">
        <v>3.94</v>
      </c>
    </row>
    <row r="733">
      <c r="A733" s="14">
        <v>732.0</v>
      </c>
      <c r="B733" s="14">
        <v>2017.0</v>
      </c>
      <c r="C733" s="14">
        <v>5.0</v>
      </c>
      <c r="D733" s="14">
        <v>1.0</v>
      </c>
      <c r="E733" s="14">
        <v>2.0</v>
      </c>
      <c r="F733" s="15" t="s">
        <v>16</v>
      </c>
      <c r="G733" s="15" t="s">
        <v>34</v>
      </c>
      <c r="H733" s="15">
        <v>7.17</v>
      </c>
      <c r="I733" s="15">
        <v>5.33</v>
      </c>
      <c r="J733" s="15">
        <v>12.5</v>
      </c>
    </row>
    <row r="734">
      <c r="A734" s="14">
        <v>733.0</v>
      </c>
      <c r="B734" s="14">
        <v>2017.0</v>
      </c>
      <c r="C734" s="14">
        <v>5.0</v>
      </c>
      <c r="D734" s="14">
        <v>1.0</v>
      </c>
      <c r="E734" s="14">
        <v>2.0</v>
      </c>
      <c r="F734" s="15" t="s">
        <v>16</v>
      </c>
      <c r="G734" s="15" t="s">
        <v>50</v>
      </c>
      <c r="H734" s="15">
        <v>6.17</v>
      </c>
      <c r="I734" s="15">
        <v>1.57</v>
      </c>
      <c r="J734" s="15">
        <v>7.74</v>
      </c>
    </row>
    <row r="735">
      <c r="A735" s="14">
        <v>734.0</v>
      </c>
      <c r="B735" s="14">
        <v>2017.0</v>
      </c>
      <c r="C735" s="14">
        <v>5.0</v>
      </c>
      <c r="D735" s="14">
        <v>1.0</v>
      </c>
      <c r="E735" s="14">
        <v>2.0</v>
      </c>
      <c r="F735" s="15" t="s">
        <v>16</v>
      </c>
      <c r="G735" s="15" t="s">
        <v>63</v>
      </c>
      <c r="H735" s="15">
        <v>5.33</v>
      </c>
      <c r="I735" s="15">
        <v>1.57</v>
      </c>
      <c r="J735" s="15">
        <v>6.9</v>
      </c>
    </row>
    <row r="736">
      <c r="A736" s="14">
        <v>735.0</v>
      </c>
      <c r="B736" s="14">
        <v>2017.0</v>
      </c>
      <c r="C736" s="14">
        <v>5.0</v>
      </c>
      <c r="D736" s="14">
        <v>1.0</v>
      </c>
      <c r="E736" s="14">
        <v>3.0</v>
      </c>
      <c r="F736" s="15" t="s">
        <v>16</v>
      </c>
      <c r="G736" s="15" t="s">
        <v>57</v>
      </c>
      <c r="H736" s="15">
        <v>5.5</v>
      </c>
      <c r="I736" s="15">
        <v>8.5</v>
      </c>
      <c r="J736" s="14">
        <v>14.0</v>
      </c>
    </row>
    <row r="737">
      <c r="A737" s="14">
        <v>736.0</v>
      </c>
      <c r="B737" s="14">
        <v>2017.0</v>
      </c>
      <c r="C737" s="14">
        <v>5.0</v>
      </c>
      <c r="D737" s="14">
        <v>1.0</v>
      </c>
      <c r="E737" s="14">
        <v>3.0</v>
      </c>
      <c r="F737" s="15" t="s">
        <v>16</v>
      </c>
      <c r="G737" s="15" t="s">
        <v>139</v>
      </c>
      <c r="H737" s="15">
        <v>6.33</v>
      </c>
      <c r="I737" s="15">
        <v>6.27</v>
      </c>
      <c r="J737" s="15">
        <v>12.6</v>
      </c>
    </row>
    <row r="738">
      <c r="A738" s="14">
        <v>737.0</v>
      </c>
      <c r="B738" s="14">
        <v>2017.0</v>
      </c>
      <c r="C738" s="14">
        <v>5.0</v>
      </c>
      <c r="D738" s="14">
        <v>1.0</v>
      </c>
      <c r="E738" s="14">
        <v>3.0</v>
      </c>
      <c r="F738" s="15" t="s">
        <v>16</v>
      </c>
      <c r="G738" s="15" t="s">
        <v>69</v>
      </c>
      <c r="H738" s="15">
        <v>3.9</v>
      </c>
      <c r="I738" s="15">
        <v>4.27</v>
      </c>
      <c r="J738" s="15">
        <v>8.17</v>
      </c>
    </row>
    <row r="739">
      <c r="A739" s="14">
        <v>738.0</v>
      </c>
      <c r="B739" s="14">
        <v>2017.0</v>
      </c>
      <c r="C739" s="14">
        <v>5.0</v>
      </c>
      <c r="D739" s="14">
        <v>1.0</v>
      </c>
      <c r="E739" s="14">
        <v>4.0</v>
      </c>
      <c r="F739" s="15" t="s">
        <v>16</v>
      </c>
      <c r="G739" s="15" t="s">
        <v>42</v>
      </c>
      <c r="H739" s="14">
        <v>5.0</v>
      </c>
      <c r="I739" s="15">
        <v>5.83</v>
      </c>
      <c r="J739" s="15">
        <v>10.83</v>
      </c>
    </row>
    <row r="740">
      <c r="A740" s="14">
        <v>739.0</v>
      </c>
      <c r="B740" s="14">
        <v>2017.0</v>
      </c>
      <c r="C740" s="14">
        <v>5.0</v>
      </c>
      <c r="D740" s="14">
        <v>1.0</v>
      </c>
      <c r="E740" s="14">
        <v>4.0</v>
      </c>
      <c r="F740" s="15" t="s">
        <v>16</v>
      </c>
      <c r="G740" s="15" t="s">
        <v>53</v>
      </c>
      <c r="H740" s="14">
        <v>6.0</v>
      </c>
      <c r="I740" s="15">
        <v>1.43</v>
      </c>
      <c r="J740" s="15">
        <v>7.43</v>
      </c>
    </row>
    <row r="741">
      <c r="A741" s="14">
        <v>740.0</v>
      </c>
      <c r="B741" s="14">
        <v>2017.0</v>
      </c>
      <c r="C741" s="14">
        <v>5.0</v>
      </c>
      <c r="D741" s="14">
        <v>1.0</v>
      </c>
      <c r="E741" s="14">
        <v>4.0</v>
      </c>
      <c r="F741" s="15" t="s">
        <v>16</v>
      </c>
      <c r="G741" s="15" t="s">
        <v>166</v>
      </c>
      <c r="H741" s="15">
        <v>1.87</v>
      </c>
      <c r="I741" s="15">
        <v>1.43</v>
      </c>
      <c r="J741" s="15">
        <v>3.3</v>
      </c>
    </row>
    <row r="742">
      <c r="A742" s="14">
        <v>741.0</v>
      </c>
      <c r="B742" s="14">
        <v>2017.0</v>
      </c>
      <c r="C742" s="14">
        <v>5.0</v>
      </c>
      <c r="D742" s="14">
        <v>1.0</v>
      </c>
      <c r="E742" s="14">
        <v>5.0</v>
      </c>
      <c r="F742" s="15" t="s">
        <v>16</v>
      </c>
      <c r="G742" s="15" t="s">
        <v>28</v>
      </c>
      <c r="H742" s="15">
        <v>6.33</v>
      </c>
      <c r="I742" s="15">
        <v>5.83</v>
      </c>
      <c r="J742" s="15">
        <v>12.16</v>
      </c>
    </row>
    <row r="743">
      <c r="A743" s="14">
        <v>742.0</v>
      </c>
      <c r="B743" s="14">
        <v>2017.0</v>
      </c>
      <c r="C743" s="14">
        <v>5.0</v>
      </c>
      <c r="D743" s="14">
        <v>1.0</v>
      </c>
      <c r="E743" s="14">
        <v>5.0</v>
      </c>
      <c r="F743" s="15" t="s">
        <v>16</v>
      </c>
      <c r="G743" s="15" t="s">
        <v>167</v>
      </c>
      <c r="H743" s="14">
        <v>7.0</v>
      </c>
      <c r="I743" s="15">
        <v>2.43</v>
      </c>
      <c r="J743" s="15">
        <v>9.43</v>
      </c>
    </row>
    <row r="744">
      <c r="A744" s="14">
        <v>743.0</v>
      </c>
      <c r="B744" s="14">
        <v>2017.0</v>
      </c>
      <c r="C744" s="14">
        <v>5.0</v>
      </c>
      <c r="D744" s="14">
        <v>1.0</v>
      </c>
      <c r="E744" s="14">
        <v>5.0</v>
      </c>
      <c r="F744" s="15" t="s">
        <v>16</v>
      </c>
      <c r="G744" s="15" t="s">
        <v>68</v>
      </c>
      <c r="H744" s="15">
        <v>2.33</v>
      </c>
      <c r="I744" s="15">
        <v>2.77</v>
      </c>
      <c r="J744" s="15">
        <v>5.1</v>
      </c>
    </row>
    <row r="745">
      <c r="A745" s="14">
        <v>744.0</v>
      </c>
      <c r="B745" s="14">
        <v>2017.0</v>
      </c>
      <c r="C745" s="14">
        <v>5.0</v>
      </c>
      <c r="D745" s="14">
        <v>1.0</v>
      </c>
      <c r="E745" s="14">
        <v>6.0</v>
      </c>
      <c r="F745" s="15" t="s">
        <v>16</v>
      </c>
      <c r="G745" s="15" t="s">
        <v>26</v>
      </c>
      <c r="H745" s="15">
        <v>8.17</v>
      </c>
      <c r="I745" s="15">
        <v>6.67</v>
      </c>
      <c r="J745" s="15">
        <v>14.84</v>
      </c>
    </row>
    <row r="746">
      <c r="A746" s="14">
        <v>745.0</v>
      </c>
      <c r="B746" s="14">
        <v>2017.0</v>
      </c>
      <c r="C746" s="14">
        <v>5.0</v>
      </c>
      <c r="D746" s="14">
        <v>1.0</v>
      </c>
      <c r="E746" s="14">
        <v>6.0</v>
      </c>
      <c r="F746" s="15" t="s">
        <v>16</v>
      </c>
      <c r="G746" s="15" t="s">
        <v>82</v>
      </c>
      <c r="H746" s="15">
        <v>8.3</v>
      </c>
      <c r="I746" s="15">
        <v>1.87</v>
      </c>
      <c r="J746" s="15">
        <v>10.17</v>
      </c>
    </row>
    <row r="747">
      <c r="A747" s="14">
        <v>746.0</v>
      </c>
      <c r="B747" s="14">
        <v>2017.0</v>
      </c>
      <c r="C747" s="14">
        <v>5.0</v>
      </c>
      <c r="D747" s="14">
        <v>1.0</v>
      </c>
      <c r="E747" s="14">
        <v>6.0</v>
      </c>
      <c r="F747" s="15" t="s">
        <v>16</v>
      </c>
      <c r="G747" s="15" t="s">
        <v>45</v>
      </c>
      <c r="H747" s="15">
        <v>5.33</v>
      </c>
      <c r="I747" s="14">
        <v>3.0</v>
      </c>
      <c r="J747" s="15">
        <v>8.33</v>
      </c>
    </row>
    <row r="748">
      <c r="A748" s="14">
        <v>747.0</v>
      </c>
      <c r="B748" s="14">
        <v>2017.0</v>
      </c>
      <c r="C748" s="14">
        <v>5.0</v>
      </c>
      <c r="D748" s="14">
        <v>1.0</v>
      </c>
      <c r="E748" s="14">
        <v>7.0</v>
      </c>
      <c r="F748" s="15" t="s">
        <v>16</v>
      </c>
      <c r="G748" s="15" t="s">
        <v>64</v>
      </c>
      <c r="H748" s="15">
        <v>5.17</v>
      </c>
      <c r="I748" s="15">
        <v>5.27</v>
      </c>
      <c r="J748" s="15">
        <v>10.44</v>
      </c>
    </row>
    <row r="749">
      <c r="A749" s="14">
        <v>748.0</v>
      </c>
      <c r="B749" s="14">
        <v>2017.0</v>
      </c>
      <c r="C749" s="14">
        <v>5.0</v>
      </c>
      <c r="D749" s="14">
        <v>1.0</v>
      </c>
      <c r="E749" s="14">
        <v>7.0</v>
      </c>
      <c r="F749" s="15" t="s">
        <v>16</v>
      </c>
      <c r="G749" s="15" t="s">
        <v>35</v>
      </c>
      <c r="H749" s="15">
        <v>3.83</v>
      </c>
      <c r="I749" s="15">
        <v>5.5</v>
      </c>
      <c r="J749" s="15">
        <v>9.33</v>
      </c>
    </row>
    <row r="750">
      <c r="A750" s="14">
        <v>749.0</v>
      </c>
      <c r="B750" s="14">
        <v>2017.0</v>
      </c>
      <c r="C750" s="14">
        <v>5.0</v>
      </c>
      <c r="D750" s="14">
        <v>1.0</v>
      </c>
      <c r="E750" s="14">
        <v>7.0</v>
      </c>
      <c r="F750" s="15" t="s">
        <v>16</v>
      </c>
      <c r="G750" s="15" t="s">
        <v>39</v>
      </c>
      <c r="H750" s="15">
        <v>1.6</v>
      </c>
      <c r="I750" s="14">
        <v>7.0</v>
      </c>
      <c r="J750" s="15">
        <v>8.6</v>
      </c>
    </row>
    <row r="751">
      <c r="A751" s="14">
        <v>750.0</v>
      </c>
      <c r="B751" s="14">
        <v>2017.0</v>
      </c>
      <c r="C751" s="14">
        <v>5.0</v>
      </c>
      <c r="D751" s="14">
        <v>1.0</v>
      </c>
      <c r="E751" s="14">
        <v>8.0</v>
      </c>
      <c r="F751" s="15" t="s">
        <v>16</v>
      </c>
      <c r="G751" s="15" t="s">
        <v>30</v>
      </c>
      <c r="H751" s="15">
        <v>4.5</v>
      </c>
      <c r="I751" s="15">
        <v>7.5</v>
      </c>
      <c r="J751" s="14">
        <v>12.0</v>
      </c>
    </row>
    <row r="752">
      <c r="A752" s="14">
        <v>751.0</v>
      </c>
      <c r="B752" s="14">
        <v>2017.0</v>
      </c>
      <c r="C752" s="14">
        <v>5.0</v>
      </c>
      <c r="D752" s="14">
        <v>1.0</v>
      </c>
      <c r="E752" s="14">
        <v>8.0</v>
      </c>
      <c r="F752" s="15" t="s">
        <v>16</v>
      </c>
      <c r="G752" s="15" t="s">
        <v>56</v>
      </c>
      <c r="H752" s="15">
        <v>1.43</v>
      </c>
      <c r="I752" s="14">
        <v>6.0</v>
      </c>
      <c r="J752" s="15">
        <v>7.43</v>
      </c>
    </row>
    <row r="753">
      <c r="A753" s="14">
        <v>752.0</v>
      </c>
      <c r="B753" s="14">
        <v>2017.0</v>
      </c>
      <c r="C753" s="14">
        <v>5.0</v>
      </c>
      <c r="D753" s="14">
        <v>1.0</v>
      </c>
      <c r="E753" s="14">
        <v>8.0</v>
      </c>
      <c r="F753" s="15" t="s">
        <v>16</v>
      </c>
      <c r="G753" s="15" t="s">
        <v>54</v>
      </c>
      <c r="H753" s="14">
        <v>2.0</v>
      </c>
      <c r="I753" s="15">
        <v>3.63</v>
      </c>
      <c r="J753" s="15">
        <v>5.63</v>
      </c>
    </row>
    <row r="754">
      <c r="A754" s="14">
        <v>753.0</v>
      </c>
      <c r="B754" s="14">
        <v>2017.0</v>
      </c>
      <c r="C754" s="14">
        <v>5.0</v>
      </c>
      <c r="D754" s="14">
        <v>1.0</v>
      </c>
      <c r="E754" s="14">
        <v>9.0</v>
      </c>
      <c r="F754" s="15" t="s">
        <v>16</v>
      </c>
      <c r="G754" s="15" t="s">
        <v>31</v>
      </c>
      <c r="H754" s="15">
        <v>6.83</v>
      </c>
      <c r="I754" s="15">
        <v>9.5</v>
      </c>
      <c r="J754" s="15">
        <v>16.33</v>
      </c>
    </row>
    <row r="755">
      <c r="A755" s="14">
        <v>754.0</v>
      </c>
      <c r="B755" s="14">
        <v>2017.0</v>
      </c>
      <c r="C755" s="14">
        <v>5.0</v>
      </c>
      <c r="D755" s="14">
        <v>1.0</v>
      </c>
      <c r="E755" s="14">
        <v>9.0</v>
      </c>
      <c r="F755" s="15" t="s">
        <v>16</v>
      </c>
      <c r="G755" s="15" t="s">
        <v>52</v>
      </c>
      <c r="H755" s="15">
        <v>8.77</v>
      </c>
      <c r="I755" s="15">
        <v>6.5</v>
      </c>
      <c r="J755" s="15">
        <v>15.27</v>
      </c>
    </row>
    <row r="756">
      <c r="A756" s="14">
        <v>755.0</v>
      </c>
      <c r="B756" s="14">
        <v>2017.0</v>
      </c>
      <c r="C756" s="14">
        <v>5.0</v>
      </c>
      <c r="D756" s="14">
        <v>1.0</v>
      </c>
      <c r="E756" s="14">
        <v>9.0</v>
      </c>
      <c r="F756" s="15" t="s">
        <v>16</v>
      </c>
      <c r="G756" s="15" t="s">
        <v>36</v>
      </c>
      <c r="H756" s="15">
        <v>3.73</v>
      </c>
      <c r="I756" s="15">
        <v>5.17</v>
      </c>
      <c r="J756" s="15">
        <v>8.9</v>
      </c>
    </row>
    <row r="757">
      <c r="A757" s="14">
        <v>756.0</v>
      </c>
      <c r="B757" s="14">
        <v>2017.0</v>
      </c>
      <c r="C757" s="14">
        <v>5.0</v>
      </c>
      <c r="D757" s="14">
        <v>1.0</v>
      </c>
      <c r="E757" s="14">
        <v>10.0</v>
      </c>
      <c r="F757" s="15" t="s">
        <v>16</v>
      </c>
      <c r="G757" s="15" t="s">
        <v>61</v>
      </c>
      <c r="H757" s="15">
        <v>6.83</v>
      </c>
      <c r="I757" s="15">
        <v>4.17</v>
      </c>
      <c r="J757" s="14">
        <v>11.0</v>
      </c>
    </row>
    <row r="758">
      <c r="A758" s="14">
        <v>757.0</v>
      </c>
      <c r="B758" s="14">
        <v>2017.0</v>
      </c>
      <c r="C758" s="14">
        <v>5.0</v>
      </c>
      <c r="D758" s="14">
        <v>1.0</v>
      </c>
      <c r="E758" s="14">
        <v>10.0</v>
      </c>
      <c r="F758" s="15" t="s">
        <v>16</v>
      </c>
      <c r="G758" s="15" t="s">
        <v>67</v>
      </c>
      <c r="H758" s="15">
        <v>3.67</v>
      </c>
      <c r="I758" s="15">
        <v>5.6</v>
      </c>
      <c r="J758" s="15">
        <v>9.27</v>
      </c>
    </row>
    <row r="759">
      <c r="A759" s="14">
        <v>758.0</v>
      </c>
      <c r="B759" s="14">
        <v>2017.0</v>
      </c>
      <c r="C759" s="14">
        <v>5.0</v>
      </c>
      <c r="D759" s="14">
        <v>1.0</v>
      </c>
      <c r="E759" s="14">
        <v>10.0</v>
      </c>
      <c r="F759" s="15" t="s">
        <v>16</v>
      </c>
      <c r="G759" s="15" t="s">
        <v>38</v>
      </c>
      <c r="H759" s="15">
        <v>3.17</v>
      </c>
      <c r="I759" s="15">
        <v>5.17</v>
      </c>
      <c r="J759" s="15">
        <v>8.34</v>
      </c>
    </row>
    <row r="760">
      <c r="A760" s="14">
        <v>759.0</v>
      </c>
      <c r="B760" s="14">
        <v>2017.0</v>
      </c>
      <c r="C760" s="14">
        <v>5.0</v>
      </c>
      <c r="D760" s="14">
        <v>1.0</v>
      </c>
      <c r="E760" s="14">
        <v>11.0</v>
      </c>
      <c r="F760" s="15" t="s">
        <v>16</v>
      </c>
      <c r="G760" s="15" t="s">
        <v>27</v>
      </c>
      <c r="H760" s="15">
        <v>9.53</v>
      </c>
      <c r="I760" s="15">
        <v>9.17</v>
      </c>
      <c r="J760" s="15">
        <v>18.7</v>
      </c>
    </row>
    <row r="761">
      <c r="A761" s="14">
        <v>760.0</v>
      </c>
      <c r="B761" s="14">
        <v>2017.0</v>
      </c>
      <c r="C761" s="14">
        <v>5.0</v>
      </c>
      <c r="D761" s="14">
        <v>1.0</v>
      </c>
      <c r="E761" s="14">
        <v>11.0</v>
      </c>
      <c r="F761" s="15" t="s">
        <v>16</v>
      </c>
      <c r="G761" s="15" t="s">
        <v>55</v>
      </c>
      <c r="H761" s="15">
        <v>8.73</v>
      </c>
      <c r="I761" s="15">
        <v>8.77</v>
      </c>
      <c r="J761" s="15">
        <v>17.5</v>
      </c>
    </row>
    <row r="762">
      <c r="A762" s="14">
        <v>761.0</v>
      </c>
      <c r="B762" s="14">
        <v>2017.0</v>
      </c>
      <c r="C762" s="14">
        <v>5.0</v>
      </c>
      <c r="D762" s="14">
        <v>1.0</v>
      </c>
      <c r="E762" s="14">
        <v>11.0</v>
      </c>
      <c r="F762" s="15" t="s">
        <v>16</v>
      </c>
      <c r="G762" s="15" t="s">
        <v>47</v>
      </c>
      <c r="H762" s="15">
        <v>7.5</v>
      </c>
      <c r="I762" s="15">
        <v>4.83</v>
      </c>
      <c r="J762" s="15">
        <v>12.33</v>
      </c>
    </row>
    <row r="763">
      <c r="A763" s="14">
        <v>762.0</v>
      </c>
      <c r="B763" s="14">
        <v>2017.0</v>
      </c>
      <c r="C763" s="14">
        <v>5.0</v>
      </c>
      <c r="D763" s="14">
        <v>1.0</v>
      </c>
      <c r="E763" s="14">
        <v>12.0</v>
      </c>
      <c r="F763" s="15" t="s">
        <v>16</v>
      </c>
      <c r="G763" s="15" t="s">
        <v>41</v>
      </c>
      <c r="H763" s="14">
        <v>8.0</v>
      </c>
      <c r="I763" s="15">
        <v>5.93</v>
      </c>
      <c r="J763" s="15">
        <v>13.93</v>
      </c>
    </row>
    <row r="764">
      <c r="A764" s="14">
        <v>763.0</v>
      </c>
      <c r="B764" s="14">
        <v>2017.0</v>
      </c>
      <c r="C764" s="14">
        <v>5.0</v>
      </c>
      <c r="D764" s="14">
        <v>1.0</v>
      </c>
      <c r="E764" s="14">
        <v>12.0</v>
      </c>
      <c r="F764" s="15" t="s">
        <v>16</v>
      </c>
      <c r="G764" s="15" t="s">
        <v>59</v>
      </c>
      <c r="H764" s="15">
        <v>6.5</v>
      </c>
      <c r="I764" s="15">
        <v>2.63</v>
      </c>
      <c r="J764" s="15">
        <v>9.13</v>
      </c>
    </row>
    <row r="765">
      <c r="A765" s="14">
        <v>764.0</v>
      </c>
      <c r="B765" s="14">
        <v>2017.0</v>
      </c>
      <c r="C765" s="14">
        <v>5.0</v>
      </c>
      <c r="D765" s="14">
        <v>1.0</v>
      </c>
      <c r="E765" s="14">
        <v>12.0</v>
      </c>
      <c r="F765" s="15" t="s">
        <v>16</v>
      </c>
      <c r="G765" s="15" t="s">
        <v>37</v>
      </c>
      <c r="H765" s="15">
        <v>2.2</v>
      </c>
      <c r="I765" s="14">
        <v>3.0</v>
      </c>
      <c r="J765" s="15">
        <v>5.2</v>
      </c>
    </row>
    <row r="766">
      <c r="A766" s="14">
        <v>765.0</v>
      </c>
      <c r="B766" s="14">
        <v>2017.0</v>
      </c>
      <c r="C766" s="14">
        <v>5.0</v>
      </c>
      <c r="D766" s="14">
        <v>2.0</v>
      </c>
      <c r="E766" s="14">
        <v>1.0</v>
      </c>
      <c r="F766" s="15" t="s">
        <v>16</v>
      </c>
      <c r="G766" s="15" t="s">
        <v>32</v>
      </c>
      <c r="H766" s="15">
        <v>5.5</v>
      </c>
      <c r="I766" s="14">
        <v>8.0</v>
      </c>
      <c r="J766" s="15">
        <v>13.5</v>
      </c>
    </row>
    <row r="767">
      <c r="A767" s="14">
        <v>766.0</v>
      </c>
      <c r="B767" s="14">
        <v>2017.0</v>
      </c>
      <c r="C767" s="14">
        <v>5.0</v>
      </c>
      <c r="D767" s="14">
        <v>2.0</v>
      </c>
      <c r="E767" s="14">
        <v>1.0</v>
      </c>
      <c r="F767" s="15" t="s">
        <v>16</v>
      </c>
      <c r="G767" s="15" t="s">
        <v>82</v>
      </c>
      <c r="H767" s="15">
        <v>0.83</v>
      </c>
      <c r="I767" s="15">
        <v>3.33</v>
      </c>
      <c r="J767" s="15">
        <v>4.16</v>
      </c>
    </row>
    <row r="768">
      <c r="A768" s="14">
        <v>767.0</v>
      </c>
      <c r="B768" s="14">
        <v>2017.0</v>
      </c>
      <c r="C768" s="14">
        <v>5.0</v>
      </c>
      <c r="D768" s="14">
        <v>2.0</v>
      </c>
      <c r="E768" s="14">
        <v>2.0</v>
      </c>
      <c r="F768" s="15" t="s">
        <v>16</v>
      </c>
      <c r="G768" s="15" t="s">
        <v>39</v>
      </c>
      <c r="H768" s="15">
        <v>6.33</v>
      </c>
      <c r="I768" s="15">
        <v>4.33</v>
      </c>
      <c r="J768" s="15">
        <v>10.66</v>
      </c>
    </row>
    <row r="769">
      <c r="A769" s="14">
        <v>768.0</v>
      </c>
      <c r="B769" s="14">
        <v>2017.0</v>
      </c>
      <c r="C769" s="14">
        <v>5.0</v>
      </c>
      <c r="D769" s="14">
        <v>2.0</v>
      </c>
      <c r="E769" s="14">
        <v>2.0</v>
      </c>
      <c r="F769" s="15" t="s">
        <v>16</v>
      </c>
      <c r="G769" s="15" t="s">
        <v>167</v>
      </c>
      <c r="H769" s="15">
        <v>6.83</v>
      </c>
      <c r="I769" s="15">
        <v>3.5</v>
      </c>
      <c r="J769" s="15">
        <v>10.33</v>
      </c>
    </row>
    <row r="770">
      <c r="A770" s="14">
        <v>769.0</v>
      </c>
      <c r="B770" s="14">
        <v>2017.0</v>
      </c>
      <c r="C770" s="14">
        <v>5.0</v>
      </c>
      <c r="D770" s="14">
        <v>2.0</v>
      </c>
      <c r="E770" s="14">
        <v>3.0</v>
      </c>
      <c r="F770" s="15" t="s">
        <v>16</v>
      </c>
      <c r="G770" s="15" t="s">
        <v>38</v>
      </c>
      <c r="H770" s="15">
        <v>9.43</v>
      </c>
      <c r="I770" s="14">
        <v>9.0</v>
      </c>
      <c r="J770" s="15">
        <v>18.43</v>
      </c>
    </row>
    <row r="771">
      <c r="A771" s="14">
        <v>770.0</v>
      </c>
      <c r="B771" s="14">
        <v>2017.0</v>
      </c>
      <c r="C771" s="14">
        <v>5.0</v>
      </c>
      <c r="D771" s="14">
        <v>2.0</v>
      </c>
      <c r="E771" s="14">
        <v>3.0</v>
      </c>
      <c r="F771" s="15" t="s">
        <v>16</v>
      </c>
      <c r="G771" s="15" t="s">
        <v>166</v>
      </c>
      <c r="H771" s="15">
        <v>4.83</v>
      </c>
      <c r="I771" s="15">
        <v>4.7</v>
      </c>
      <c r="J771" s="15">
        <v>9.53</v>
      </c>
    </row>
    <row r="772">
      <c r="A772" s="14">
        <v>771.0</v>
      </c>
      <c r="B772" s="14">
        <v>2017.0</v>
      </c>
      <c r="C772" s="14">
        <v>5.0</v>
      </c>
      <c r="D772" s="14">
        <v>2.0</v>
      </c>
      <c r="E772" s="14">
        <v>4.0</v>
      </c>
      <c r="F772" s="15" t="s">
        <v>16</v>
      </c>
      <c r="G772" s="15" t="s">
        <v>139</v>
      </c>
      <c r="H772" s="15">
        <v>8.33</v>
      </c>
      <c r="I772" s="15">
        <v>3.93</v>
      </c>
      <c r="J772" s="15">
        <v>12.26</v>
      </c>
    </row>
    <row r="773">
      <c r="A773" s="14">
        <v>772.0</v>
      </c>
      <c r="B773" s="14">
        <v>2017.0</v>
      </c>
      <c r="C773" s="14">
        <v>5.0</v>
      </c>
      <c r="D773" s="14">
        <v>2.0</v>
      </c>
      <c r="E773" s="14">
        <v>4.0</v>
      </c>
      <c r="F773" s="15" t="s">
        <v>16</v>
      </c>
      <c r="G773" s="15" t="s">
        <v>47</v>
      </c>
      <c r="H773" s="15">
        <v>8.5</v>
      </c>
      <c r="I773" s="15">
        <v>3.37</v>
      </c>
      <c r="J773" s="15">
        <v>11.87</v>
      </c>
    </row>
    <row r="774">
      <c r="A774" s="14">
        <v>773.0</v>
      </c>
      <c r="B774" s="14">
        <v>2017.0</v>
      </c>
      <c r="C774" s="14">
        <v>5.0</v>
      </c>
      <c r="D774" s="14">
        <v>2.0</v>
      </c>
      <c r="E774" s="14">
        <v>5.0</v>
      </c>
      <c r="F774" s="15" t="s">
        <v>16</v>
      </c>
      <c r="G774" s="15" t="s">
        <v>37</v>
      </c>
      <c r="H774" s="15">
        <v>7.73</v>
      </c>
      <c r="I774" s="15">
        <v>7.8</v>
      </c>
      <c r="J774" s="15">
        <v>15.53</v>
      </c>
    </row>
    <row r="775">
      <c r="A775" s="14">
        <v>774.0</v>
      </c>
      <c r="B775" s="14">
        <v>2017.0</v>
      </c>
      <c r="C775" s="14">
        <v>5.0</v>
      </c>
      <c r="D775" s="14">
        <v>2.0</v>
      </c>
      <c r="E775" s="14">
        <v>5.0</v>
      </c>
      <c r="F775" s="15" t="s">
        <v>16</v>
      </c>
      <c r="G775" s="15" t="s">
        <v>63</v>
      </c>
      <c r="H775" s="15">
        <v>2.27</v>
      </c>
      <c r="I775" s="15">
        <v>6.73</v>
      </c>
      <c r="J775" s="14">
        <v>9.0</v>
      </c>
    </row>
    <row r="776">
      <c r="A776" s="14">
        <v>775.0</v>
      </c>
      <c r="B776" s="14">
        <v>2017.0</v>
      </c>
      <c r="C776" s="14">
        <v>5.0</v>
      </c>
      <c r="D776" s="14">
        <v>2.0</v>
      </c>
      <c r="E776" s="14">
        <v>6.0</v>
      </c>
      <c r="F776" s="15" t="s">
        <v>16</v>
      </c>
      <c r="G776" s="15" t="s">
        <v>65</v>
      </c>
      <c r="H776" s="15">
        <v>5.83</v>
      </c>
      <c r="I776" s="15">
        <v>7.17</v>
      </c>
      <c r="J776" s="14">
        <v>13.0</v>
      </c>
    </row>
    <row r="777">
      <c r="A777" s="14">
        <v>776.0</v>
      </c>
      <c r="B777" s="14">
        <v>2017.0</v>
      </c>
      <c r="C777" s="14">
        <v>5.0</v>
      </c>
      <c r="D777" s="14">
        <v>2.0</v>
      </c>
      <c r="E777" s="14">
        <v>6.0</v>
      </c>
      <c r="F777" s="15" t="s">
        <v>16</v>
      </c>
      <c r="G777" s="15" t="s">
        <v>52</v>
      </c>
      <c r="H777" s="15">
        <v>5.63</v>
      </c>
      <c r="I777" s="15">
        <v>4.67</v>
      </c>
      <c r="J777" s="15">
        <v>10.3</v>
      </c>
    </row>
    <row r="778">
      <c r="A778" s="14">
        <v>777.0</v>
      </c>
      <c r="B778" s="14">
        <v>2017.0</v>
      </c>
      <c r="C778" s="14">
        <v>5.0</v>
      </c>
      <c r="D778" s="14">
        <v>2.0</v>
      </c>
      <c r="E778" s="14">
        <v>7.0</v>
      </c>
      <c r="F778" s="15" t="s">
        <v>16</v>
      </c>
      <c r="G778" s="15" t="s">
        <v>54</v>
      </c>
      <c r="H778" s="15">
        <v>8.17</v>
      </c>
      <c r="I778" s="15">
        <v>6.6</v>
      </c>
      <c r="J778" s="15">
        <v>14.77</v>
      </c>
    </row>
    <row r="779">
      <c r="A779" s="14">
        <v>778.0</v>
      </c>
      <c r="B779" s="14">
        <v>2017.0</v>
      </c>
      <c r="C779" s="14">
        <v>5.0</v>
      </c>
      <c r="D779" s="14">
        <v>2.0</v>
      </c>
      <c r="E779" s="14">
        <v>7.0</v>
      </c>
      <c r="F779" s="15" t="s">
        <v>16</v>
      </c>
      <c r="G779" s="15" t="s">
        <v>35</v>
      </c>
      <c r="H779" s="15">
        <v>6.17</v>
      </c>
      <c r="I779" s="15">
        <v>6.1</v>
      </c>
      <c r="J779" s="15">
        <v>12.27</v>
      </c>
    </row>
    <row r="780">
      <c r="A780" s="14">
        <v>779.0</v>
      </c>
      <c r="B780" s="14">
        <v>2017.0</v>
      </c>
      <c r="C780" s="14">
        <v>5.0</v>
      </c>
      <c r="D780" s="14">
        <v>2.0</v>
      </c>
      <c r="E780" s="14">
        <v>8.0</v>
      </c>
      <c r="F780" s="15" t="s">
        <v>16</v>
      </c>
      <c r="G780" s="15" t="s">
        <v>50</v>
      </c>
      <c r="H780" s="14">
        <v>8.0</v>
      </c>
      <c r="I780" s="15">
        <v>9.57</v>
      </c>
      <c r="J780" s="15">
        <v>17.57</v>
      </c>
    </row>
    <row r="781">
      <c r="A781" s="14">
        <v>780.0</v>
      </c>
      <c r="B781" s="14">
        <v>2017.0</v>
      </c>
      <c r="C781" s="14">
        <v>5.0</v>
      </c>
      <c r="D781" s="14">
        <v>2.0</v>
      </c>
      <c r="E781" s="14">
        <v>8.0</v>
      </c>
      <c r="F781" s="15" t="s">
        <v>16</v>
      </c>
      <c r="G781" s="15" t="s">
        <v>56</v>
      </c>
      <c r="H781" s="14">
        <v>6.0</v>
      </c>
      <c r="I781" s="15">
        <v>5.1</v>
      </c>
      <c r="J781" s="15">
        <v>11.1</v>
      </c>
    </row>
    <row r="782">
      <c r="A782" s="14">
        <v>781.0</v>
      </c>
      <c r="B782" s="14">
        <v>2017.0</v>
      </c>
      <c r="C782" s="14">
        <v>5.0</v>
      </c>
      <c r="D782" s="14">
        <v>2.0</v>
      </c>
      <c r="E782" s="14">
        <v>9.0</v>
      </c>
      <c r="F782" s="15" t="s">
        <v>16</v>
      </c>
      <c r="G782" s="15" t="s">
        <v>36</v>
      </c>
      <c r="H782" s="15">
        <v>7.57</v>
      </c>
      <c r="I782" s="15">
        <v>3.17</v>
      </c>
      <c r="J782" s="15">
        <v>10.74</v>
      </c>
    </row>
    <row r="783">
      <c r="A783" s="14">
        <v>782.0</v>
      </c>
      <c r="B783" s="14">
        <v>2017.0</v>
      </c>
      <c r="C783" s="14">
        <v>5.0</v>
      </c>
      <c r="D783" s="14">
        <v>2.0</v>
      </c>
      <c r="E783" s="14">
        <v>9.0</v>
      </c>
      <c r="F783" s="15" t="s">
        <v>16</v>
      </c>
      <c r="G783" s="15" t="s">
        <v>69</v>
      </c>
      <c r="H783" s="15">
        <v>6.83</v>
      </c>
      <c r="I783" s="15">
        <v>2.27</v>
      </c>
      <c r="J783" s="15">
        <v>9.1</v>
      </c>
    </row>
    <row r="784">
      <c r="A784" s="14">
        <v>783.0</v>
      </c>
      <c r="B784" s="14">
        <v>2017.0</v>
      </c>
      <c r="C784" s="14">
        <v>5.0</v>
      </c>
      <c r="D784" s="14">
        <v>2.0</v>
      </c>
      <c r="E784" s="14">
        <v>10.0</v>
      </c>
      <c r="F784" s="15" t="s">
        <v>16</v>
      </c>
      <c r="G784" s="15" t="s">
        <v>67</v>
      </c>
      <c r="H784" s="15">
        <v>7.83</v>
      </c>
      <c r="I784" s="15">
        <v>7.17</v>
      </c>
      <c r="J784" s="14">
        <v>15.0</v>
      </c>
    </row>
    <row r="785">
      <c r="A785" s="14">
        <v>784.0</v>
      </c>
      <c r="B785" s="14">
        <v>2017.0</v>
      </c>
      <c r="C785" s="14">
        <v>5.0</v>
      </c>
      <c r="D785" s="14">
        <v>2.0</v>
      </c>
      <c r="E785" s="14">
        <v>10.0</v>
      </c>
      <c r="F785" s="15" t="s">
        <v>16</v>
      </c>
      <c r="G785" s="15" t="s">
        <v>53</v>
      </c>
      <c r="H785" s="15">
        <v>4.33</v>
      </c>
      <c r="I785" s="15">
        <v>2.8</v>
      </c>
      <c r="J785" s="15">
        <v>7.13</v>
      </c>
    </row>
    <row r="786">
      <c r="A786" s="14">
        <v>785.0</v>
      </c>
      <c r="B786" s="14">
        <v>2017.0</v>
      </c>
      <c r="C786" s="14">
        <v>5.0</v>
      </c>
      <c r="D786" s="14">
        <v>2.0</v>
      </c>
      <c r="E786" s="14">
        <v>11.0</v>
      </c>
      <c r="F786" s="15" t="s">
        <v>16</v>
      </c>
      <c r="G786" s="15" t="s">
        <v>55</v>
      </c>
      <c r="H786" s="15">
        <v>5.17</v>
      </c>
      <c r="I786" s="15">
        <v>6.83</v>
      </c>
      <c r="J786" s="14">
        <v>12.0</v>
      </c>
    </row>
    <row r="787">
      <c r="A787" s="14">
        <v>786.0</v>
      </c>
      <c r="B787" s="14">
        <v>2017.0</v>
      </c>
      <c r="C787" s="14">
        <v>5.0</v>
      </c>
      <c r="D787" s="14">
        <v>2.0</v>
      </c>
      <c r="E787" s="14">
        <v>11.0</v>
      </c>
      <c r="F787" s="15" t="s">
        <v>16</v>
      </c>
      <c r="G787" s="15" t="s">
        <v>68</v>
      </c>
      <c r="H787" s="15">
        <v>4.63</v>
      </c>
      <c r="I787" s="15">
        <v>4.6</v>
      </c>
      <c r="J787" s="15">
        <v>9.23</v>
      </c>
    </row>
    <row r="788">
      <c r="A788" s="14">
        <v>787.0</v>
      </c>
      <c r="B788" s="14">
        <v>2017.0</v>
      </c>
      <c r="C788" s="14">
        <v>5.0</v>
      </c>
      <c r="D788" s="14">
        <v>2.0</v>
      </c>
      <c r="E788" s="14">
        <v>12.0</v>
      </c>
      <c r="F788" s="15" t="s">
        <v>16</v>
      </c>
      <c r="G788" s="15" t="s">
        <v>59</v>
      </c>
      <c r="H788" s="15">
        <v>6.83</v>
      </c>
      <c r="I788" s="15">
        <v>6.27</v>
      </c>
      <c r="J788" s="15">
        <v>13.1</v>
      </c>
    </row>
    <row r="789">
      <c r="A789" s="14">
        <v>788.0</v>
      </c>
      <c r="B789" s="14">
        <v>2017.0</v>
      </c>
      <c r="C789" s="14">
        <v>5.0</v>
      </c>
      <c r="D789" s="14">
        <v>2.0</v>
      </c>
      <c r="E789" s="14">
        <v>12.0</v>
      </c>
      <c r="F789" s="15" t="s">
        <v>16</v>
      </c>
      <c r="G789" s="15" t="s">
        <v>45</v>
      </c>
      <c r="H789" s="15">
        <v>5.17</v>
      </c>
      <c r="I789" s="15">
        <v>4.73</v>
      </c>
      <c r="J789" s="15">
        <v>9.9</v>
      </c>
    </row>
    <row r="790">
      <c r="A790" s="14">
        <v>789.0</v>
      </c>
      <c r="B790" s="14">
        <v>2017.0</v>
      </c>
      <c r="C790" s="14">
        <v>5.0</v>
      </c>
      <c r="D790" s="14">
        <v>3.0</v>
      </c>
      <c r="E790" s="14">
        <v>1.0</v>
      </c>
      <c r="F790" s="15" t="s">
        <v>16</v>
      </c>
      <c r="G790" s="15" t="s">
        <v>67</v>
      </c>
      <c r="H790" s="15">
        <v>8.33</v>
      </c>
      <c r="I790" s="15">
        <v>7.33</v>
      </c>
      <c r="J790" s="15">
        <v>15.66</v>
      </c>
    </row>
    <row r="791">
      <c r="A791" s="14">
        <v>790.0</v>
      </c>
      <c r="B791" s="14">
        <v>2017.0</v>
      </c>
      <c r="C791" s="14">
        <v>5.0</v>
      </c>
      <c r="D791" s="14">
        <v>3.0</v>
      </c>
      <c r="E791" s="14">
        <v>1.0</v>
      </c>
      <c r="F791" s="15" t="s">
        <v>16</v>
      </c>
      <c r="G791" s="15" t="s">
        <v>57</v>
      </c>
      <c r="H791" s="15">
        <v>6.33</v>
      </c>
      <c r="I791" s="15">
        <v>8.93</v>
      </c>
      <c r="J791" s="15">
        <v>15.26</v>
      </c>
    </row>
    <row r="792">
      <c r="A792" s="14">
        <v>791.0</v>
      </c>
      <c r="B792" s="14">
        <v>2017.0</v>
      </c>
      <c r="C792" s="14">
        <v>5.0</v>
      </c>
      <c r="D792" s="14">
        <v>3.0</v>
      </c>
      <c r="E792" s="14">
        <v>2.0</v>
      </c>
      <c r="F792" s="15" t="s">
        <v>16</v>
      </c>
      <c r="G792" s="15" t="s">
        <v>31</v>
      </c>
      <c r="H792" s="15">
        <v>6.17</v>
      </c>
      <c r="I792" s="15">
        <v>8.87</v>
      </c>
      <c r="J792" s="15">
        <v>15.04</v>
      </c>
    </row>
    <row r="793">
      <c r="A793" s="14">
        <v>792.0</v>
      </c>
      <c r="B793" s="14">
        <v>2017.0</v>
      </c>
      <c r="C793" s="14">
        <v>5.0</v>
      </c>
      <c r="D793" s="14">
        <v>3.0</v>
      </c>
      <c r="E793" s="14">
        <v>2.0</v>
      </c>
      <c r="F793" s="15" t="s">
        <v>16</v>
      </c>
      <c r="G793" s="15" t="s">
        <v>64</v>
      </c>
      <c r="H793" s="15">
        <v>4.67</v>
      </c>
      <c r="I793" s="15">
        <v>5.53</v>
      </c>
      <c r="J793" s="15">
        <v>10.2</v>
      </c>
    </row>
    <row r="794">
      <c r="A794" s="14">
        <v>793.0</v>
      </c>
      <c r="B794" s="14">
        <v>2017.0</v>
      </c>
      <c r="C794" s="14">
        <v>5.0</v>
      </c>
      <c r="D794" s="14">
        <v>3.0</v>
      </c>
      <c r="E794" s="14">
        <v>3.0</v>
      </c>
      <c r="F794" s="15" t="s">
        <v>16</v>
      </c>
      <c r="G794" s="15" t="s">
        <v>34</v>
      </c>
      <c r="H794" s="15">
        <v>8.07</v>
      </c>
      <c r="I794" s="15">
        <v>8.77</v>
      </c>
      <c r="J794" s="15">
        <v>16.84</v>
      </c>
    </row>
    <row r="795">
      <c r="A795" s="14">
        <v>794.0</v>
      </c>
      <c r="B795" s="14">
        <v>2017.0</v>
      </c>
      <c r="C795" s="14">
        <v>5.0</v>
      </c>
      <c r="D795" s="14">
        <v>3.0</v>
      </c>
      <c r="E795" s="14">
        <v>3.0</v>
      </c>
      <c r="F795" s="15" t="s">
        <v>16</v>
      </c>
      <c r="G795" s="15" t="s">
        <v>55</v>
      </c>
      <c r="H795" s="15">
        <v>3.5</v>
      </c>
      <c r="I795" s="15">
        <v>2.17</v>
      </c>
      <c r="J795" s="15">
        <v>5.67</v>
      </c>
    </row>
    <row r="796">
      <c r="A796" s="14">
        <v>795.0</v>
      </c>
      <c r="B796" s="14">
        <v>2017.0</v>
      </c>
      <c r="C796" s="14">
        <v>5.0</v>
      </c>
      <c r="D796" s="14">
        <v>3.0</v>
      </c>
      <c r="E796" s="14">
        <v>4.0</v>
      </c>
      <c r="F796" s="15" t="s">
        <v>16</v>
      </c>
      <c r="G796" s="15" t="s">
        <v>17</v>
      </c>
      <c r="H796" s="15">
        <v>7.83</v>
      </c>
      <c r="I796" s="14">
        <v>8.0</v>
      </c>
      <c r="J796" s="15">
        <v>15.83</v>
      </c>
    </row>
    <row r="797">
      <c r="A797" s="14">
        <v>796.0</v>
      </c>
      <c r="B797" s="14">
        <v>2017.0</v>
      </c>
      <c r="C797" s="14">
        <v>5.0</v>
      </c>
      <c r="D797" s="14">
        <v>3.0</v>
      </c>
      <c r="E797" s="14">
        <v>4.0</v>
      </c>
      <c r="F797" s="15" t="s">
        <v>16</v>
      </c>
      <c r="G797" s="15" t="s">
        <v>30</v>
      </c>
      <c r="H797" s="15">
        <v>8.1</v>
      </c>
      <c r="I797" s="15">
        <v>7.37</v>
      </c>
      <c r="J797" s="15">
        <v>15.47</v>
      </c>
    </row>
    <row r="798">
      <c r="A798" s="14">
        <v>797.0</v>
      </c>
      <c r="B798" s="14">
        <v>2017.0</v>
      </c>
      <c r="C798" s="14">
        <v>5.0</v>
      </c>
      <c r="D798" s="14">
        <v>3.0</v>
      </c>
      <c r="E798" s="14">
        <v>5.0</v>
      </c>
      <c r="F798" s="15" t="s">
        <v>16</v>
      </c>
      <c r="G798" s="24"/>
      <c r="H798" s="24"/>
      <c r="I798" s="24"/>
      <c r="J798" s="24"/>
    </row>
    <row r="799">
      <c r="A799" s="14">
        <v>798.0</v>
      </c>
      <c r="B799" s="14">
        <v>2017.0</v>
      </c>
      <c r="C799" s="14">
        <v>5.0</v>
      </c>
      <c r="D799" s="14">
        <v>3.0</v>
      </c>
      <c r="E799" s="14">
        <v>5.0</v>
      </c>
      <c r="F799" s="15" t="s">
        <v>16</v>
      </c>
      <c r="G799" s="24"/>
      <c r="H799" s="24"/>
      <c r="I799" s="24"/>
      <c r="J799" s="24"/>
    </row>
    <row r="800">
      <c r="A800" s="14">
        <v>799.0</v>
      </c>
      <c r="B800" s="14">
        <v>2017.0</v>
      </c>
      <c r="C800" s="14">
        <v>5.0</v>
      </c>
      <c r="D800" s="14">
        <v>3.0</v>
      </c>
      <c r="E800" s="14">
        <v>6.0</v>
      </c>
      <c r="F800" s="15" t="s">
        <v>16</v>
      </c>
      <c r="G800" s="24"/>
      <c r="H800" s="24"/>
      <c r="I800" s="24"/>
      <c r="J800" s="24"/>
    </row>
    <row r="801">
      <c r="A801" s="14">
        <v>800.0</v>
      </c>
      <c r="B801" s="14">
        <v>2017.0</v>
      </c>
      <c r="C801" s="14">
        <v>5.0</v>
      </c>
      <c r="D801" s="14">
        <v>3.0</v>
      </c>
      <c r="E801" s="14">
        <v>6.0</v>
      </c>
      <c r="F801" s="15" t="s">
        <v>16</v>
      </c>
      <c r="G801" s="24"/>
      <c r="H801" s="24"/>
      <c r="I801" s="24"/>
      <c r="J801" s="24"/>
    </row>
    <row r="802">
      <c r="A802" s="14">
        <v>801.0</v>
      </c>
      <c r="B802" s="14">
        <v>2017.0</v>
      </c>
      <c r="C802" s="14">
        <v>5.0</v>
      </c>
      <c r="D802" s="14">
        <v>3.0</v>
      </c>
      <c r="E802" s="14">
        <v>7.0</v>
      </c>
      <c r="F802" s="15" t="s">
        <v>16</v>
      </c>
      <c r="G802" s="24"/>
      <c r="H802" s="24"/>
      <c r="I802" s="24"/>
      <c r="J802" s="24"/>
    </row>
    <row r="803">
      <c r="A803" s="14">
        <v>802.0</v>
      </c>
      <c r="B803" s="14">
        <v>2017.0</v>
      </c>
      <c r="C803" s="14">
        <v>5.0</v>
      </c>
      <c r="D803" s="14">
        <v>3.0</v>
      </c>
      <c r="E803" s="14">
        <v>7.0</v>
      </c>
      <c r="F803" s="15" t="s">
        <v>16</v>
      </c>
      <c r="G803" s="24"/>
      <c r="H803" s="24"/>
      <c r="I803" s="24"/>
      <c r="J803" s="24"/>
    </row>
    <row r="804">
      <c r="A804" s="14">
        <v>803.0</v>
      </c>
      <c r="B804" s="14">
        <v>2017.0</v>
      </c>
      <c r="C804" s="14">
        <v>5.0</v>
      </c>
      <c r="D804" s="14">
        <v>3.0</v>
      </c>
      <c r="E804" s="14">
        <v>8.0</v>
      </c>
      <c r="F804" s="15" t="s">
        <v>16</v>
      </c>
      <c r="G804" s="24"/>
      <c r="H804" s="24"/>
      <c r="I804" s="24"/>
      <c r="J804" s="24"/>
    </row>
    <row r="805">
      <c r="A805" s="14">
        <v>804.0</v>
      </c>
      <c r="B805" s="14">
        <v>2017.0</v>
      </c>
      <c r="C805" s="14">
        <v>5.0</v>
      </c>
      <c r="D805" s="14">
        <v>3.0</v>
      </c>
      <c r="E805" s="14">
        <v>8.0</v>
      </c>
      <c r="F805" s="15" t="s">
        <v>16</v>
      </c>
      <c r="G805" s="24"/>
      <c r="H805" s="24"/>
      <c r="I805" s="24"/>
      <c r="J805" s="24"/>
    </row>
    <row r="806">
      <c r="A806" s="14">
        <v>805.0</v>
      </c>
      <c r="B806" s="14">
        <v>2017.0</v>
      </c>
      <c r="C806" s="14">
        <v>5.0</v>
      </c>
      <c r="D806" s="14">
        <v>3.0</v>
      </c>
      <c r="E806" s="14">
        <v>9.0</v>
      </c>
      <c r="F806" s="15" t="s">
        <v>16</v>
      </c>
      <c r="G806" s="24"/>
      <c r="H806" s="24"/>
      <c r="I806" s="24"/>
      <c r="J806" s="24"/>
    </row>
    <row r="807">
      <c r="A807" s="14">
        <v>806.0</v>
      </c>
      <c r="B807" s="14">
        <v>2017.0</v>
      </c>
      <c r="C807" s="14">
        <v>5.0</v>
      </c>
      <c r="D807" s="14">
        <v>3.0</v>
      </c>
      <c r="E807" s="14">
        <v>9.0</v>
      </c>
      <c r="F807" s="15" t="s">
        <v>16</v>
      </c>
      <c r="G807" s="24"/>
      <c r="H807" s="24"/>
      <c r="I807" s="24"/>
      <c r="J807" s="24"/>
    </row>
    <row r="808">
      <c r="A808" s="14">
        <v>807.0</v>
      </c>
      <c r="B808" s="14">
        <v>2017.0</v>
      </c>
      <c r="C808" s="14">
        <v>5.0</v>
      </c>
      <c r="D808" s="14">
        <v>3.0</v>
      </c>
      <c r="E808" s="14">
        <v>10.0</v>
      </c>
      <c r="F808" s="15" t="s">
        <v>16</v>
      </c>
      <c r="G808" s="24"/>
      <c r="H808" s="24"/>
      <c r="I808" s="24"/>
      <c r="J808" s="24"/>
    </row>
    <row r="809">
      <c r="A809" s="14">
        <v>808.0</v>
      </c>
      <c r="B809" s="14">
        <v>2017.0</v>
      </c>
      <c r="C809" s="14">
        <v>5.0</v>
      </c>
      <c r="D809" s="14">
        <v>3.0</v>
      </c>
      <c r="E809" s="14">
        <v>10.0</v>
      </c>
      <c r="F809" s="15" t="s">
        <v>16</v>
      </c>
      <c r="G809" s="24"/>
      <c r="H809" s="24"/>
      <c r="I809" s="24"/>
      <c r="J809" s="24"/>
    </row>
    <row r="810">
      <c r="A810" s="14">
        <v>809.0</v>
      </c>
      <c r="B810" s="14">
        <v>2017.0</v>
      </c>
      <c r="C810" s="14">
        <v>5.0</v>
      </c>
      <c r="D810" s="14">
        <v>3.0</v>
      </c>
      <c r="E810" s="14">
        <v>11.0</v>
      </c>
      <c r="F810" s="15" t="s">
        <v>16</v>
      </c>
      <c r="G810" s="24"/>
      <c r="H810" s="24"/>
      <c r="I810" s="24"/>
      <c r="J810" s="24"/>
    </row>
    <row r="811">
      <c r="A811" s="14">
        <v>810.0</v>
      </c>
      <c r="B811" s="14">
        <v>2017.0</v>
      </c>
      <c r="C811" s="14">
        <v>5.0</v>
      </c>
      <c r="D811" s="14">
        <v>3.0</v>
      </c>
      <c r="E811" s="14">
        <v>11.0</v>
      </c>
      <c r="F811" s="15" t="s">
        <v>16</v>
      </c>
      <c r="G811" s="24"/>
      <c r="H811" s="24"/>
      <c r="I811" s="24"/>
      <c r="J811" s="24"/>
    </row>
    <row r="812">
      <c r="A812" s="14">
        <v>811.0</v>
      </c>
      <c r="B812" s="14">
        <v>2017.0</v>
      </c>
      <c r="C812" s="14">
        <v>5.0</v>
      </c>
      <c r="D812" s="14">
        <v>3.0</v>
      </c>
      <c r="E812" s="14">
        <v>12.0</v>
      </c>
      <c r="F812" s="15" t="s">
        <v>16</v>
      </c>
      <c r="G812" s="24"/>
      <c r="H812" s="24"/>
      <c r="I812" s="24"/>
      <c r="J812" s="24"/>
    </row>
    <row r="813">
      <c r="A813" s="14">
        <v>812.0</v>
      </c>
      <c r="B813" s="14">
        <v>2017.0</v>
      </c>
      <c r="C813" s="14">
        <v>5.0</v>
      </c>
      <c r="D813" s="14">
        <v>3.0</v>
      </c>
      <c r="E813" s="14">
        <v>12.0</v>
      </c>
      <c r="F813" s="15" t="s">
        <v>16</v>
      </c>
      <c r="G813" s="24"/>
      <c r="H813" s="24"/>
      <c r="I813" s="24"/>
      <c r="J813" s="24"/>
    </row>
    <row r="814">
      <c r="A814" s="14">
        <v>813.0</v>
      </c>
      <c r="B814" s="14">
        <v>2017.0</v>
      </c>
      <c r="C814" s="14">
        <v>5.0</v>
      </c>
      <c r="D814" s="14">
        <v>4.0</v>
      </c>
      <c r="E814" s="14">
        <v>1.0</v>
      </c>
      <c r="F814" s="15" t="s">
        <v>16</v>
      </c>
      <c r="G814" s="24"/>
      <c r="H814" s="24"/>
      <c r="I814" s="24"/>
      <c r="J814" s="24"/>
    </row>
    <row r="815">
      <c r="A815" s="14">
        <v>814.0</v>
      </c>
      <c r="B815" s="14">
        <v>2017.0</v>
      </c>
      <c r="C815" s="14">
        <v>5.0</v>
      </c>
      <c r="D815" s="14">
        <v>4.0</v>
      </c>
      <c r="E815" s="14">
        <v>1.0</v>
      </c>
      <c r="F815" s="15" t="s">
        <v>16</v>
      </c>
      <c r="G815" s="24"/>
      <c r="H815" s="24"/>
      <c r="I815" s="24"/>
      <c r="J815" s="24"/>
    </row>
    <row r="816">
      <c r="A816" s="14">
        <v>815.0</v>
      </c>
      <c r="B816" s="14">
        <v>2017.0</v>
      </c>
      <c r="C816" s="14">
        <v>5.0</v>
      </c>
      <c r="D816" s="14">
        <v>4.0</v>
      </c>
      <c r="E816" s="14">
        <v>1.0</v>
      </c>
      <c r="F816" s="15" t="s">
        <v>16</v>
      </c>
      <c r="G816" s="24"/>
      <c r="H816" s="24"/>
      <c r="I816" s="24"/>
      <c r="J816" s="24"/>
    </row>
    <row r="817">
      <c r="A817" s="14">
        <v>816.0</v>
      </c>
      <c r="B817" s="14">
        <v>2017.0</v>
      </c>
      <c r="C817" s="14">
        <v>5.0</v>
      </c>
      <c r="D817" s="14">
        <v>4.0</v>
      </c>
      <c r="E817" s="14">
        <v>2.0</v>
      </c>
      <c r="F817" s="15" t="s">
        <v>16</v>
      </c>
      <c r="G817" s="24"/>
      <c r="H817" s="24"/>
      <c r="I817" s="24"/>
      <c r="J817" s="24"/>
    </row>
    <row r="818">
      <c r="A818" s="14">
        <v>817.0</v>
      </c>
      <c r="B818" s="14">
        <v>2017.0</v>
      </c>
      <c r="C818" s="14">
        <v>5.0</v>
      </c>
      <c r="D818" s="14">
        <v>4.0</v>
      </c>
      <c r="E818" s="14">
        <v>2.0</v>
      </c>
      <c r="F818" s="15" t="s">
        <v>16</v>
      </c>
      <c r="G818" s="24"/>
      <c r="H818" s="24"/>
      <c r="I818" s="24"/>
      <c r="J818" s="24"/>
    </row>
    <row r="819">
      <c r="A819" s="14">
        <v>818.0</v>
      </c>
      <c r="B819" s="14">
        <v>2017.0</v>
      </c>
      <c r="C819" s="14">
        <v>5.0</v>
      </c>
      <c r="D819" s="14">
        <v>4.0</v>
      </c>
      <c r="E819" s="14">
        <v>2.0</v>
      </c>
      <c r="F819" s="15" t="s">
        <v>16</v>
      </c>
      <c r="G819" s="24"/>
      <c r="H819" s="24"/>
      <c r="I819" s="24"/>
      <c r="J819" s="24"/>
    </row>
    <row r="820">
      <c r="A820" s="14">
        <v>819.0</v>
      </c>
      <c r="B820" s="14">
        <v>2017.0</v>
      </c>
      <c r="C820" s="14">
        <v>5.0</v>
      </c>
      <c r="D820" s="14">
        <v>4.0</v>
      </c>
      <c r="E820" s="14">
        <v>3.0</v>
      </c>
      <c r="F820" s="15" t="s">
        <v>16</v>
      </c>
      <c r="G820" s="24"/>
      <c r="H820" s="24"/>
      <c r="I820" s="24"/>
      <c r="J820" s="24"/>
    </row>
    <row r="821">
      <c r="A821" s="14">
        <v>820.0</v>
      </c>
      <c r="B821" s="14">
        <v>2017.0</v>
      </c>
      <c r="C821" s="14">
        <v>5.0</v>
      </c>
      <c r="D821" s="14">
        <v>4.0</v>
      </c>
      <c r="E821" s="14">
        <v>3.0</v>
      </c>
      <c r="F821" s="15" t="s">
        <v>16</v>
      </c>
      <c r="G821" s="24"/>
      <c r="H821" s="24"/>
      <c r="I821" s="24"/>
      <c r="J821" s="24"/>
    </row>
    <row r="822">
      <c r="A822" s="14">
        <v>821.0</v>
      </c>
      <c r="B822" s="14">
        <v>2017.0</v>
      </c>
      <c r="C822" s="14">
        <v>5.0</v>
      </c>
      <c r="D822" s="14">
        <v>4.0</v>
      </c>
      <c r="E822" s="14">
        <v>3.0</v>
      </c>
      <c r="F822" s="15" t="s">
        <v>16</v>
      </c>
      <c r="G822" s="24"/>
      <c r="H822" s="24"/>
      <c r="I822" s="24"/>
      <c r="J822" s="24"/>
    </row>
    <row r="823">
      <c r="A823" s="14">
        <v>822.0</v>
      </c>
      <c r="B823" s="14">
        <v>2017.0</v>
      </c>
      <c r="C823" s="14">
        <v>5.0</v>
      </c>
      <c r="D823" s="14">
        <v>4.0</v>
      </c>
      <c r="E823" s="14">
        <v>4.0</v>
      </c>
      <c r="F823" s="15" t="s">
        <v>16</v>
      </c>
      <c r="G823" s="24"/>
      <c r="H823" s="24"/>
      <c r="I823" s="24"/>
      <c r="J823" s="24"/>
    </row>
    <row r="824">
      <c r="A824" s="14">
        <v>823.0</v>
      </c>
      <c r="B824" s="14">
        <v>2017.0</v>
      </c>
      <c r="C824" s="14">
        <v>5.0</v>
      </c>
      <c r="D824" s="14">
        <v>4.0</v>
      </c>
      <c r="E824" s="14">
        <v>4.0</v>
      </c>
      <c r="F824" s="15" t="s">
        <v>16</v>
      </c>
      <c r="G824" s="24"/>
      <c r="H824" s="24"/>
      <c r="I824" s="24"/>
      <c r="J824" s="24"/>
    </row>
    <row r="825">
      <c r="A825" s="14">
        <v>824.0</v>
      </c>
      <c r="B825" s="14">
        <v>2017.0</v>
      </c>
      <c r="C825" s="14">
        <v>5.0</v>
      </c>
      <c r="D825" s="14">
        <v>4.0</v>
      </c>
      <c r="E825" s="14">
        <v>4.0</v>
      </c>
      <c r="F825" s="15" t="s">
        <v>16</v>
      </c>
      <c r="G825" s="24"/>
      <c r="H825" s="24"/>
      <c r="I825" s="24"/>
      <c r="J825" s="24"/>
    </row>
    <row r="826">
      <c r="A826" s="14">
        <v>825.0</v>
      </c>
      <c r="B826" s="14">
        <v>2017.0</v>
      </c>
      <c r="C826" s="14">
        <v>5.0</v>
      </c>
      <c r="D826" s="14">
        <v>5.0</v>
      </c>
      <c r="E826" s="14">
        <v>1.0</v>
      </c>
      <c r="F826" s="15" t="s">
        <v>16</v>
      </c>
      <c r="G826" s="24"/>
      <c r="H826" s="24"/>
      <c r="I826" s="24"/>
      <c r="J826" s="24"/>
    </row>
    <row r="827">
      <c r="A827" s="14">
        <v>826.0</v>
      </c>
      <c r="B827" s="14">
        <v>2017.0</v>
      </c>
      <c r="C827" s="14">
        <v>5.0</v>
      </c>
      <c r="D827" s="14">
        <v>5.0</v>
      </c>
      <c r="E827" s="14">
        <v>1.0</v>
      </c>
      <c r="F827" s="15" t="s">
        <v>16</v>
      </c>
      <c r="G827" s="24"/>
      <c r="H827" s="24"/>
      <c r="I827" s="24"/>
      <c r="J827" s="24"/>
    </row>
    <row r="828">
      <c r="A828" s="14">
        <v>827.0</v>
      </c>
      <c r="B828" s="14">
        <v>2017.0</v>
      </c>
      <c r="C828" s="14">
        <v>5.0</v>
      </c>
      <c r="D828" s="14">
        <v>5.0</v>
      </c>
      <c r="E828" s="14">
        <v>2.0</v>
      </c>
      <c r="F828" s="15" t="s">
        <v>16</v>
      </c>
      <c r="G828" s="24"/>
      <c r="H828" s="24"/>
      <c r="I828" s="24"/>
      <c r="J828" s="24"/>
    </row>
    <row r="829">
      <c r="A829" s="14">
        <v>828.0</v>
      </c>
      <c r="B829" s="14">
        <v>2017.0</v>
      </c>
      <c r="C829" s="14">
        <v>5.0</v>
      </c>
      <c r="D829" s="14">
        <v>5.0</v>
      </c>
      <c r="E829" s="14">
        <v>2.0</v>
      </c>
      <c r="F829" s="15" t="s">
        <v>16</v>
      </c>
      <c r="G829" s="24"/>
      <c r="H829" s="24"/>
      <c r="I829" s="24"/>
      <c r="J829" s="24"/>
    </row>
    <row r="830">
      <c r="A830" s="14">
        <v>829.0</v>
      </c>
      <c r="B830" s="14">
        <v>2017.0</v>
      </c>
      <c r="C830" s="14">
        <v>5.0</v>
      </c>
      <c r="D830" s="14">
        <v>5.0</v>
      </c>
      <c r="E830" s="14">
        <v>3.0</v>
      </c>
      <c r="F830" s="15" t="s">
        <v>16</v>
      </c>
      <c r="G830" s="24"/>
      <c r="H830" s="24"/>
      <c r="I830" s="24"/>
      <c r="J830" s="24"/>
    </row>
    <row r="831">
      <c r="A831" s="14">
        <v>830.0</v>
      </c>
      <c r="B831" s="14">
        <v>2017.0</v>
      </c>
      <c r="C831" s="14">
        <v>5.0</v>
      </c>
      <c r="D831" s="14">
        <v>5.0</v>
      </c>
      <c r="E831" s="14">
        <v>3.0</v>
      </c>
      <c r="F831" s="15" t="s">
        <v>16</v>
      </c>
      <c r="G831" s="24"/>
      <c r="H831" s="24"/>
      <c r="I831" s="24"/>
      <c r="J831" s="24"/>
    </row>
    <row r="832">
      <c r="A832" s="14">
        <v>831.0</v>
      </c>
      <c r="B832" s="14">
        <v>2017.0</v>
      </c>
      <c r="C832" s="14">
        <v>5.0</v>
      </c>
      <c r="D832" s="14">
        <v>5.0</v>
      </c>
      <c r="E832" s="14">
        <v>4.0</v>
      </c>
      <c r="F832" s="15" t="s">
        <v>16</v>
      </c>
      <c r="G832" s="24"/>
      <c r="H832" s="24"/>
      <c r="I832" s="24"/>
      <c r="J832" s="24"/>
    </row>
    <row r="833">
      <c r="A833" s="14">
        <v>832.0</v>
      </c>
      <c r="B833" s="14">
        <v>2017.0</v>
      </c>
      <c r="C833" s="14">
        <v>5.0</v>
      </c>
      <c r="D833" s="14">
        <v>5.0</v>
      </c>
      <c r="E833" s="14">
        <v>4.0</v>
      </c>
      <c r="F833" s="15" t="s">
        <v>16</v>
      </c>
      <c r="G833" s="24"/>
      <c r="H833" s="24"/>
      <c r="I833" s="24"/>
      <c r="J833" s="24"/>
    </row>
    <row r="834">
      <c r="A834" s="14">
        <v>833.0</v>
      </c>
      <c r="B834" s="14">
        <v>2017.0</v>
      </c>
      <c r="C834" s="14">
        <v>5.0</v>
      </c>
      <c r="D834" s="14">
        <v>6.0</v>
      </c>
      <c r="E834" s="14">
        <v>1.0</v>
      </c>
      <c r="F834" s="15" t="s">
        <v>16</v>
      </c>
      <c r="G834" s="24"/>
      <c r="H834" s="24"/>
      <c r="I834" s="24"/>
      <c r="J834" s="24"/>
    </row>
    <row r="835">
      <c r="A835" s="14">
        <v>834.0</v>
      </c>
      <c r="B835" s="14">
        <v>2017.0</v>
      </c>
      <c r="C835" s="14">
        <v>5.0</v>
      </c>
      <c r="D835" s="14">
        <v>6.0</v>
      </c>
      <c r="E835" s="14">
        <v>1.0</v>
      </c>
      <c r="F835" s="15" t="s">
        <v>16</v>
      </c>
      <c r="G835" s="24"/>
      <c r="H835" s="24"/>
      <c r="I835" s="24"/>
      <c r="J835" s="24"/>
    </row>
    <row r="836">
      <c r="A836" s="14">
        <v>835.0</v>
      </c>
      <c r="B836" s="14">
        <v>2017.0</v>
      </c>
      <c r="C836" s="14">
        <v>5.0</v>
      </c>
      <c r="D836" s="14">
        <v>6.0</v>
      </c>
      <c r="E836" s="14">
        <v>2.0</v>
      </c>
      <c r="F836" s="15" t="s">
        <v>16</v>
      </c>
      <c r="G836" s="24"/>
      <c r="H836" s="24"/>
      <c r="I836" s="24"/>
      <c r="J836" s="24"/>
    </row>
    <row r="837">
      <c r="A837" s="14">
        <v>836.0</v>
      </c>
      <c r="B837" s="14">
        <v>2017.0</v>
      </c>
      <c r="C837" s="14">
        <v>5.0</v>
      </c>
      <c r="D837" s="14">
        <v>6.0</v>
      </c>
      <c r="E837" s="14">
        <v>2.0</v>
      </c>
      <c r="F837" s="15" t="s">
        <v>16</v>
      </c>
      <c r="G837" s="24"/>
      <c r="H837" s="24"/>
      <c r="I837" s="24"/>
      <c r="J837" s="24"/>
    </row>
    <row r="838">
      <c r="A838" s="14">
        <v>837.0</v>
      </c>
      <c r="B838" s="14">
        <v>2017.0</v>
      </c>
      <c r="C838" s="14">
        <v>5.0</v>
      </c>
      <c r="D838" s="14">
        <v>6.0</v>
      </c>
      <c r="E838" s="14">
        <v>3.0</v>
      </c>
      <c r="F838" s="15" t="s">
        <v>16</v>
      </c>
      <c r="G838" s="24"/>
      <c r="H838" s="24"/>
      <c r="I838" s="24"/>
      <c r="J838" s="24"/>
    </row>
    <row r="839">
      <c r="A839" s="14">
        <v>838.0</v>
      </c>
      <c r="B839" s="14">
        <v>2017.0</v>
      </c>
      <c r="C839" s="14">
        <v>5.0</v>
      </c>
      <c r="D839" s="14">
        <v>6.0</v>
      </c>
      <c r="E839" s="14">
        <v>3.0</v>
      </c>
      <c r="F839" s="15" t="s">
        <v>16</v>
      </c>
      <c r="G839" s="24"/>
      <c r="H839" s="24"/>
      <c r="I839" s="24"/>
      <c r="J839" s="24"/>
    </row>
    <row r="840">
      <c r="A840" s="14">
        <v>839.0</v>
      </c>
      <c r="B840" s="14">
        <v>2017.0</v>
      </c>
      <c r="C840" s="14">
        <v>5.0</v>
      </c>
      <c r="D840" s="14">
        <v>6.0</v>
      </c>
      <c r="E840" s="14">
        <v>4.0</v>
      </c>
      <c r="F840" s="15" t="s">
        <v>16</v>
      </c>
      <c r="G840" s="24"/>
      <c r="H840" s="24"/>
      <c r="I840" s="24"/>
      <c r="J840" s="24"/>
    </row>
    <row r="841">
      <c r="A841" s="14">
        <v>840.0</v>
      </c>
      <c r="B841" s="14">
        <v>2017.0</v>
      </c>
      <c r="C841" s="14">
        <v>5.0</v>
      </c>
      <c r="D841" s="14">
        <v>6.0</v>
      </c>
      <c r="E841" s="14">
        <v>4.0</v>
      </c>
      <c r="F841" s="15" t="s">
        <v>16</v>
      </c>
      <c r="G841" s="24"/>
      <c r="H841" s="24"/>
      <c r="I841" s="24"/>
      <c r="J841" s="24"/>
    </row>
    <row r="842">
      <c r="A842" s="14">
        <v>841.0</v>
      </c>
      <c r="B842" s="14">
        <v>2017.0</v>
      </c>
      <c r="C842" s="14">
        <v>5.0</v>
      </c>
      <c r="D842" s="14">
        <v>7.0</v>
      </c>
      <c r="E842" s="14">
        <v>1.0</v>
      </c>
      <c r="F842" s="15" t="s">
        <v>16</v>
      </c>
      <c r="G842" s="24"/>
      <c r="H842" s="24"/>
      <c r="I842" s="24"/>
      <c r="J842" s="24"/>
    </row>
    <row r="843">
      <c r="A843" s="14">
        <v>842.0</v>
      </c>
      <c r="B843" s="14">
        <v>2017.0</v>
      </c>
      <c r="C843" s="14">
        <v>5.0</v>
      </c>
      <c r="D843" s="14">
        <v>7.0</v>
      </c>
      <c r="E843" s="14">
        <v>1.0</v>
      </c>
      <c r="F843" s="15" t="s">
        <v>16</v>
      </c>
      <c r="G843" s="24"/>
      <c r="H843" s="24"/>
      <c r="I843" s="24"/>
      <c r="J843" s="24"/>
    </row>
    <row r="844">
      <c r="A844" s="14">
        <v>843.0</v>
      </c>
      <c r="B844" s="14">
        <v>2017.0</v>
      </c>
      <c r="C844" s="14">
        <v>5.0</v>
      </c>
      <c r="D844" s="14">
        <v>7.0</v>
      </c>
      <c r="E844" s="14">
        <v>2.0</v>
      </c>
      <c r="F844" s="15" t="s">
        <v>16</v>
      </c>
      <c r="G844" s="24"/>
      <c r="H844" s="24"/>
      <c r="I844" s="24"/>
      <c r="J844" s="24"/>
    </row>
    <row r="845">
      <c r="A845" s="14">
        <v>844.0</v>
      </c>
      <c r="B845" s="14">
        <v>2017.0</v>
      </c>
      <c r="C845" s="14">
        <v>5.0</v>
      </c>
      <c r="D845" s="14">
        <v>7.0</v>
      </c>
      <c r="E845" s="14">
        <v>2.0</v>
      </c>
      <c r="F845" s="15" t="s">
        <v>16</v>
      </c>
      <c r="G845" s="24"/>
      <c r="H845" s="24"/>
      <c r="I845" s="24"/>
      <c r="J845" s="24"/>
    </row>
    <row r="846">
      <c r="A846" s="14">
        <v>845.0</v>
      </c>
      <c r="B846" s="14">
        <v>2017.0</v>
      </c>
      <c r="C846" s="14">
        <v>5.0</v>
      </c>
      <c r="D846" s="14">
        <v>8.0</v>
      </c>
      <c r="E846" s="14">
        <v>1.0</v>
      </c>
      <c r="F846" s="15" t="s">
        <v>16</v>
      </c>
      <c r="G846" s="24"/>
      <c r="H846" s="24"/>
      <c r="I846" s="24"/>
      <c r="J846" s="24"/>
    </row>
    <row r="847">
      <c r="A847" s="14">
        <v>846.0</v>
      </c>
      <c r="B847" s="14">
        <v>2017.0</v>
      </c>
      <c r="C847" s="14">
        <v>5.0</v>
      </c>
      <c r="D847" s="14">
        <v>8.0</v>
      </c>
      <c r="E847" s="14">
        <v>1.0</v>
      </c>
      <c r="F847" s="15" t="s">
        <v>16</v>
      </c>
      <c r="G847" s="24"/>
      <c r="H847" s="24"/>
      <c r="I847" s="24"/>
      <c r="J847" s="24"/>
    </row>
    <row r="848">
      <c r="A848" s="14">
        <v>847.0</v>
      </c>
      <c r="B848" s="14">
        <v>2017.0</v>
      </c>
      <c r="C848" s="14">
        <v>5.0</v>
      </c>
      <c r="D848" s="14">
        <v>1.0</v>
      </c>
      <c r="E848" s="14">
        <v>1.0</v>
      </c>
      <c r="F848" s="15" t="s">
        <v>143</v>
      </c>
      <c r="G848" s="15" t="s">
        <v>153</v>
      </c>
      <c r="H848" s="15">
        <v>8.33</v>
      </c>
      <c r="I848" s="15">
        <v>5.83</v>
      </c>
      <c r="J848" s="15">
        <v>14.16</v>
      </c>
    </row>
    <row r="849">
      <c r="A849" s="14">
        <v>848.0</v>
      </c>
      <c r="B849" s="14">
        <v>2017.0</v>
      </c>
      <c r="C849" s="14">
        <v>5.0</v>
      </c>
      <c r="D849" s="14">
        <v>1.0</v>
      </c>
      <c r="E849" s="14">
        <v>1.0</v>
      </c>
      <c r="F849" s="15" t="s">
        <v>143</v>
      </c>
      <c r="G849" s="15" t="s">
        <v>160</v>
      </c>
      <c r="H849" s="15">
        <v>6.67</v>
      </c>
      <c r="I849" s="15">
        <v>7.4</v>
      </c>
      <c r="J849" s="15">
        <v>14.07</v>
      </c>
    </row>
    <row r="850">
      <c r="A850" s="14">
        <v>849.0</v>
      </c>
      <c r="B850" s="14">
        <v>2017.0</v>
      </c>
      <c r="C850" s="14">
        <v>5.0</v>
      </c>
      <c r="D850" s="14">
        <v>1.0</v>
      </c>
      <c r="E850" s="14">
        <v>1.0</v>
      </c>
      <c r="F850" s="15" t="s">
        <v>143</v>
      </c>
      <c r="G850" s="15" t="s">
        <v>155</v>
      </c>
      <c r="H850" s="15">
        <v>4.67</v>
      </c>
      <c r="I850" s="15">
        <v>5.5</v>
      </c>
      <c r="J850" s="15">
        <v>10.17</v>
      </c>
    </row>
    <row r="851">
      <c r="A851" s="14">
        <v>850.0</v>
      </c>
      <c r="B851" s="14">
        <v>2017.0</v>
      </c>
      <c r="C851" s="14">
        <v>5.0</v>
      </c>
      <c r="D851" s="14">
        <v>1.0</v>
      </c>
      <c r="E851" s="14">
        <v>2.0</v>
      </c>
      <c r="F851" s="15" t="s">
        <v>143</v>
      </c>
      <c r="G851" s="15" t="s">
        <v>148</v>
      </c>
      <c r="H851" s="15">
        <v>6.67</v>
      </c>
      <c r="I851" s="15">
        <v>7.67</v>
      </c>
      <c r="J851" s="15">
        <v>14.34</v>
      </c>
    </row>
    <row r="852">
      <c r="A852" s="14">
        <v>851.0</v>
      </c>
      <c r="B852" s="14">
        <v>2017.0</v>
      </c>
      <c r="C852" s="14">
        <v>5.0</v>
      </c>
      <c r="D852" s="14">
        <v>1.0</v>
      </c>
      <c r="E852" s="14">
        <v>2.0</v>
      </c>
      <c r="F852" s="15" t="s">
        <v>143</v>
      </c>
      <c r="G852" s="15" t="s">
        <v>146</v>
      </c>
      <c r="H852" s="15">
        <v>6.5</v>
      </c>
      <c r="I852" s="15">
        <v>3.6</v>
      </c>
      <c r="J852" s="15">
        <v>10.1</v>
      </c>
    </row>
    <row r="853">
      <c r="A853" s="14">
        <v>852.0</v>
      </c>
      <c r="B853" s="14">
        <v>2017.0</v>
      </c>
      <c r="C853" s="14">
        <v>5.0</v>
      </c>
      <c r="D853" s="14">
        <v>1.0</v>
      </c>
      <c r="E853" s="14">
        <v>2.0</v>
      </c>
      <c r="F853" s="15" t="s">
        <v>143</v>
      </c>
      <c r="G853" s="15" t="s">
        <v>149</v>
      </c>
      <c r="H853" s="15">
        <v>3.23</v>
      </c>
      <c r="I853" s="15">
        <v>5.33</v>
      </c>
      <c r="J853" s="15">
        <v>8.56</v>
      </c>
    </row>
    <row r="854">
      <c r="A854" s="14">
        <v>853.0</v>
      </c>
      <c r="B854" s="14">
        <v>2017.0</v>
      </c>
      <c r="C854" s="14">
        <v>5.0</v>
      </c>
      <c r="D854" s="14">
        <v>1.0</v>
      </c>
      <c r="E854" s="14">
        <v>3.0</v>
      </c>
      <c r="F854" s="15" t="s">
        <v>143</v>
      </c>
      <c r="G854" s="15" t="s">
        <v>169</v>
      </c>
      <c r="H854" s="15">
        <v>6.17</v>
      </c>
      <c r="I854" s="15">
        <v>8.17</v>
      </c>
      <c r="J854" s="15">
        <v>14.34</v>
      </c>
    </row>
    <row r="855">
      <c r="A855" s="14">
        <v>854.0</v>
      </c>
      <c r="B855" s="14">
        <v>2017.0</v>
      </c>
      <c r="C855" s="14">
        <v>5.0</v>
      </c>
      <c r="D855" s="14">
        <v>1.0</v>
      </c>
      <c r="E855" s="14">
        <v>3.0</v>
      </c>
      <c r="F855" s="15" t="s">
        <v>143</v>
      </c>
      <c r="G855" s="15" t="s">
        <v>147</v>
      </c>
      <c r="H855" s="15">
        <v>7.83</v>
      </c>
      <c r="I855" s="15">
        <v>5.9</v>
      </c>
      <c r="J855" s="15">
        <v>13.73</v>
      </c>
    </row>
    <row r="856">
      <c r="A856" s="14">
        <v>855.0</v>
      </c>
      <c r="B856" s="14">
        <v>2017.0</v>
      </c>
      <c r="C856" s="14">
        <v>5.0</v>
      </c>
      <c r="D856" s="14">
        <v>1.0</v>
      </c>
      <c r="E856" s="14">
        <v>3.0</v>
      </c>
      <c r="F856" s="15" t="s">
        <v>143</v>
      </c>
      <c r="G856" s="15" t="s">
        <v>151</v>
      </c>
      <c r="H856" s="14">
        <v>6.0</v>
      </c>
      <c r="I856" s="15">
        <v>5.43</v>
      </c>
      <c r="J856" s="15">
        <v>11.43</v>
      </c>
    </row>
    <row r="857">
      <c r="A857" s="14">
        <v>856.0</v>
      </c>
      <c r="B857" s="14">
        <v>2017.0</v>
      </c>
      <c r="C857" s="14">
        <v>5.0</v>
      </c>
      <c r="D857" s="14">
        <v>1.0</v>
      </c>
      <c r="E857" s="14">
        <v>4.0</v>
      </c>
      <c r="F857" s="15" t="s">
        <v>143</v>
      </c>
      <c r="G857" s="15" t="s">
        <v>159</v>
      </c>
      <c r="H857" s="15">
        <v>7.6</v>
      </c>
      <c r="I857" s="15">
        <v>3.27</v>
      </c>
      <c r="J857" s="15">
        <v>10.87</v>
      </c>
    </row>
    <row r="858">
      <c r="A858" s="14">
        <v>857.0</v>
      </c>
      <c r="B858" s="14">
        <v>2017.0</v>
      </c>
      <c r="C858" s="14">
        <v>5.0</v>
      </c>
      <c r="D858" s="14">
        <v>1.0</v>
      </c>
      <c r="E858" s="14">
        <v>4.0</v>
      </c>
      <c r="F858" s="15" t="s">
        <v>143</v>
      </c>
      <c r="G858" s="15" t="s">
        <v>163</v>
      </c>
      <c r="H858" s="15">
        <v>8.27</v>
      </c>
      <c r="I858" s="15">
        <v>1.9</v>
      </c>
      <c r="J858" s="15">
        <v>10.17</v>
      </c>
    </row>
    <row r="859">
      <c r="A859" s="14">
        <v>858.0</v>
      </c>
      <c r="B859" s="14">
        <v>2017.0</v>
      </c>
      <c r="C859" s="14">
        <v>5.0</v>
      </c>
      <c r="D859" s="14">
        <v>1.0</v>
      </c>
      <c r="E859" s="14">
        <v>4.0</v>
      </c>
      <c r="F859" s="15" t="s">
        <v>143</v>
      </c>
      <c r="G859" s="15" t="s">
        <v>157</v>
      </c>
      <c r="H859" s="14">
        <v>5.0</v>
      </c>
      <c r="I859" s="15">
        <v>1.23</v>
      </c>
      <c r="J859" s="15">
        <v>6.23</v>
      </c>
    </row>
    <row r="860">
      <c r="A860" s="14">
        <v>859.0</v>
      </c>
      <c r="B860" s="14">
        <v>2017.0</v>
      </c>
      <c r="C860" s="14">
        <v>5.0</v>
      </c>
      <c r="D860" s="14">
        <v>1.0</v>
      </c>
      <c r="E860" s="14">
        <v>5.0</v>
      </c>
      <c r="F860" s="15" t="s">
        <v>143</v>
      </c>
      <c r="G860" s="15" t="s">
        <v>144</v>
      </c>
      <c r="H860" s="15">
        <v>7.67</v>
      </c>
      <c r="I860" s="15">
        <v>8.33</v>
      </c>
      <c r="J860" s="14">
        <v>16.0</v>
      </c>
    </row>
    <row r="861">
      <c r="A861" s="14">
        <v>860.0</v>
      </c>
      <c r="B861" s="14">
        <v>2017.0</v>
      </c>
      <c r="C861" s="14">
        <v>5.0</v>
      </c>
      <c r="D861" s="14">
        <v>1.0</v>
      </c>
      <c r="E861" s="14">
        <v>5.0</v>
      </c>
      <c r="F861" s="15" t="s">
        <v>143</v>
      </c>
      <c r="G861" s="15" t="s">
        <v>154</v>
      </c>
      <c r="H861" s="15">
        <v>5.5</v>
      </c>
      <c r="I861" s="15">
        <v>3.6</v>
      </c>
      <c r="J861" s="15">
        <v>9.1</v>
      </c>
    </row>
    <row r="862">
      <c r="A862" s="14">
        <v>861.0</v>
      </c>
      <c r="B862" s="14">
        <v>2017.0</v>
      </c>
      <c r="C862" s="14">
        <v>5.0</v>
      </c>
      <c r="D862" s="14">
        <v>1.0</v>
      </c>
      <c r="E862" s="14">
        <v>5.0</v>
      </c>
      <c r="F862" s="15" t="s">
        <v>143</v>
      </c>
      <c r="G862" s="15" t="s">
        <v>145</v>
      </c>
      <c r="H862" s="15">
        <v>3.27</v>
      </c>
      <c r="I862" s="15">
        <v>4.5</v>
      </c>
      <c r="J862" s="15">
        <v>7.77</v>
      </c>
    </row>
    <row r="863">
      <c r="A863" s="14">
        <v>862.0</v>
      </c>
      <c r="B863" s="14">
        <v>2017.0</v>
      </c>
      <c r="C863" s="14">
        <v>5.0</v>
      </c>
      <c r="D863" s="14">
        <v>1.0</v>
      </c>
      <c r="E863" s="14">
        <v>6.0</v>
      </c>
      <c r="F863" s="15" t="s">
        <v>143</v>
      </c>
      <c r="G863" s="15" t="s">
        <v>156</v>
      </c>
      <c r="H863" s="14">
        <v>9.0</v>
      </c>
      <c r="I863" s="15">
        <v>7.77</v>
      </c>
      <c r="J863" s="15">
        <v>16.77</v>
      </c>
    </row>
    <row r="864">
      <c r="A864" s="14">
        <v>863.0</v>
      </c>
      <c r="B864" s="14">
        <v>2017.0</v>
      </c>
      <c r="C864" s="14">
        <v>5.0</v>
      </c>
      <c r="D864" s="14">
        <v>1.0</v>
      </c>
      <c r="E864" s="14">
        <v>6.0</v>
      </c>
      <c r="F864" s="15" t="s">
        <v>143</v>
      </c>
      <c r="G864" s="15" t="s">
        <v>150</v>
      </c>
      <c r="H864" s="15">
        <v>5.83</v>
      </c>
      <c r="I864" s="15">
        <v>2.93</v>
      </c>
      <c r="J864" s="15">
        <v>8.76</v>
      </c>
    </row>
    <row r="865">
      <c r="A865" s="14">
        <v>864.0</v>
      </c>
      <c r="B865" s="14">
        <v>2017.0</v>
      </c>
      <c r="C865" s="14">
        <v>5.0</v>
      </c>
      <c r="D865" s="14">
        <v>1.0</v>
      </c>
      <c r="E865" s="14">
        <v>6.0</v>
      </c>
      <c r="F865" s="15" t="s">
        <v>143</v>
      </c>
      <c r="G865" s="15" t="s">
        <v>158</v>
      </c>
      <c r="H865" s="15">
        <v>6.83</v>
      </c>
      <c r="I865" s="15">
        <v>0.87</v>
      </c>
      <c r="J865" s="15">
        <v>7.7</v>
      </c>
    </row>
    <row r="866">
      <c r="A866" s="14">
        <v>865.0</v>
      </c>
      <c r="B866" s="14">
        <v>2017.0</v>
      </c>
      <c r="C866" s="14">
        <v>5.0</v>
      </c>
      <c r="D866" s="14">
        <v>2.0</v>
      </c>
      <c r="E866" s="14">
        <v>1.0</v>
      </c>
      <c r="F866" s="15" t="s">
        <v>143</v>
      </c>
      <c r="G866" s="15" t="s">
        <v>145</v>
      </c>
      <c r="H866" s="15">
        <v>6.5</v>
      </c>
      <c r="I866" s="15">
        <v>5.83</v>
      </c>
      <c r="J866" s="15">
        <v>12.33</v>
      </c>
    </row>
    <row r="867">
      <c r="A867" s="14">
        <v>866.0</v>
      </c>
      <c r="B867" s="14">
        <v>2017.0</v>
      </c>
      <c r="C867" s="14">
        <v>5.0</v>
      </c>
      <c r="D867" s="14">
        <v>2.0</v>
      </c>
      <c r="E867" s="14">
        <v>1.0</v>
      </c>
      <c r="F867" s="15" t="s">
        <v>143</v>
      </c>
      <c r="G867" s="15" t="s">
        <v>158</v>
      </c>
      <c r="H867" s="15">
        <v>3.83</v>
      </c>
      <c r="I867" s="14">
        <v>5.0</v>
      </c>
      <c r="J867" s="15">
        <v>8.83</v>
      </c>
    </row>
    <row r="868">
      <c r="A868" s="14">
        <v>867.0</v>
      </c>
      <c r="B868" s="14">
        <v>2017.0</v>
      </c>
      <c r="C868" s="14">
        <v>5.0</v>
      </c>
      <c r="D868" s="14">
        <v>2.0</v>
      </c>
      <c r="E868" s="14">
        <v>2.0</v>
      </c>
      <c r="F868" s="15" t="s">
        <v>143</v>
      </c>
      <c r="G868" s="15" t="s">
        <v>160</v>
      </c>
      <c r="H868" s="15">
        <v>8.33</v>
      </c>
      <c r="I868" s="15">
        <v>7.2</v>
      </c>
      <c r="J868" s="15">
        <v>15.53</v>
      </c>
    </row>
    <row r="869">
      <c r="A869" s="14">
        <v>868.0</v>
      </c>
      <c r="B869" s="14">
        <v>2017.0</v>
      </c>
      <c r="C869" s="14">
        <v>5.0</v>
      </c>
      <c r="D869" s="14">
        <v>2.0</v>
      </c>
      <c r="E869" s="14">
        <v>2.0</v>
      </c>
      <c r="F869" s="15" t="s">
        <v>143</v>
      </c>
      <c r="G869" s="15" t="s">
        <v>155</v>
      </c>
      <c r="H869" s="15">
        <v>5.43</v>
      </c>
      <c r="I869" s="15">
        <v>6.5</v>
      </c>
      <c r="J869" s="15">
        <v>11.93</v>
      </c>
    </row>
    <row r="870">
      <c r="A870" s="14">
        <v>869.0</v>
      </c>
      <c r="B870" s="14">
        <v>2017.0</v>
      </c>
      <c r="C870" s="14">
        <v>5.0</v>
      </c>
      <c r="D870" s="14">
        <v>2.0</v>
      </c>
      <c r="E870" s="14">
        <v>3.0</v>
      </c>
      <c r="F870" s="15" t="s">
        <v>143</v>
      </c>
      <c r="G870" s="15" t="s">
        <v>151</v>
      </c>
      <c r="H870" s="15">
        <v>7.9</v>
      </c>
      <c r="I870" s="15">
        <v>7.4</v>
      </c>
      <c r="J870" s="15">
        <v>15.3</v>
      </c>
    </row>
    <row r="871">
      <c r="A871" s="14">
        <v>870.0</v>
      </c>
      <c r="B871" s="14">
        <v>2017.0</v>
      </c>
      <c r="C871" s="14">
        <v>5.0</v>
      </c>
      <c r="D871" s="14">
        <v>2.0</v>
      </c>
      <c r="E871" s="14">
        <v>3.0</v>
      </c>
      <c r="F871" s="15" t="s">
        <v>143</v>
      </c>
      <c r="G871" s="15" t="s">
        <v>163</v>
      </c>
      <c r="H871" s="15">
        <v>4.5</v>
      </c>
      <c r="I871" s="15">
        <v>9.57</v>
      </c>
      <c r="J871" s="15">
        <v>14.07</v>
      </c>
    </row>
    <row r="872">
      <c r="A872" s="14">
        <v>871.0</v>
      </c>
      <c r="B872" s="14">
        <v>2017.0</v>
      </c>
      <c r="C872" s="14">
        <v>5.0</v>
      </c>
      <c r="D872" s="14">
        <v>2.0</v>
      </c>
      <c r="E872" s="14">
        <v>4.0</v>
      </c>
      <c r="F872" s="15" t="s">
        <v>143</v>
      </c>
      <c r="G872" s="15" t="s">
        <v>146</v>
      </c>
      <c r="H872" s="15">
        <v>6.33</v>
      </c>
      <c r="I872" s="15">
        <v>8.33</v>
      </c>
      <c r="J872" s="15">
        <v>14.66</v>
      </c>
    </row>
    <row r="873">
      <c r="A873" s="14">
        <v>872.0</v>
      </c>
      <c r="B873" s="14">
        <v>2017.0</v>
      </c>
      <c r="C873" s="14">
        <v>5.0</v>
      </c>
      <c r="D873" s="14">
        <v>2.0</v>
      </c>
      <c r="E873" s="14">
        <v>4.0</v>
      </c>
      <c r="F873" s="15" t="s">
        <v>143</v>
      </c>
      <c r="G873" s="15" t="s">
        <v>154</v>
      </c>
      <c r="H873" s="15">
        <v>5.6</v>
      </c>
      <c r="I873" s="14">
        <v>6.0</v>
      </c>
      <c r="J873" s="15">
        <v>11.6</v>
      </c>
    </row>
    <row r="874">
      <c r="A874" s="14">
        <v>873.0</v>
      </c>
      <c r="B874" s="14">
        <v>2017.0</v>
      </c>
      <c r="C874" s="14">
        <v>5.0</v>
      </c>
      <c r="D874" s="14">
        <v>2.0</v>
      </c>
      <c r="E874" s="14">
        <v>5.0</v>
      </c>
      <c r="F874" s="15" t="s">
        <v>143</v>
      </c>
      <c r="G874" s="15" t="s">
        <v>150</v>
      </c>
      <c r="H874" s="15">
        <v>5.17</v>
      </c>
      <c r="I874" s="15">
        <v>6.83</v>
      </c>
      <c r="J874" s="14">
        <v>12.0</v>
      </c>
    </row>
    <row r="875">
      <c r="A875" s="14">
        <v>874.0</v>
      </c>
      <c r="B875" s="14">
        <v>2017.0</v>
      </c>
      <c r="C875" s="14">
        <v>5.0</v>
      </c>
      <c r="D875" s="14">
        <v>2.0</v>
      </c>
      <c r="E875" s="14">
        <v>5.0</v>
      </c>
      <c r="F875" s="15" t="s">
        <v>143</v>
      </c>
      <c r="G875" s="15" t="s">
        <v>149</v>
      </c>
      <c r="H875" s="15">
        <v>3.17</v>
      </c>
      <c r="I875" s="15">
        <v>2.67</v>
      </c>
      <c r="J875" s="15">
        <v>5.84</v>
      </c>
    </row>
    <row r="876">
      <c r="A876" s="14">
        <v>875.0</v>
      </c>
      <c r="B876" s="14">
        <v>2017.0</v>
      </c>
      <c r="C876" s="14">
        <v>5.0</v>
      </c>
      <c r="D876" s="14">
        <v>2.0</v>
      </c>
      <c r="E876" s="14">
        <v>6.0</v>
      </c>
      <c r="F876" s="15" t="s">
        <v>143</v>
      </c>
      <c r="G876" s="15" t="s">
        <v>147</v>
      </c>
      <c r="H876" s="15">
        <v>5.83</v>
      </c>
      <c r="I876" s="15">
        <v>6.5</v>
      </c>
      <c r="J876" s="15">
        <v>12.33</v>
      </c>
    </row>
    <row r="877">
      <c r="A877" s="14">
        <v>876.0</v>
      </c>
      <c r="B877" s="14">
        <v>2017.0</v>
      </c>
      <c r="C877" s="14">
        <v>5.0</v>
      </c>
      <c r="D877" s="14">
        <v>2.0</v>
      </c>
      <c r="E877" s="14">
        <v>6.0</v>
      </c>
      <c r="F877" s="15" t="s">
        <v>143</v>
      </c>
      <c r="G877" s="15" t="s">
        <v>157</v>
      </c>
      <c r="H877" s="15">
        <v>4.83</v>
      </c>
      <c r="I877" s="15">
        <v>7.1</v>
      </c>
      <c r="J877" s="15">
        <v>11.93</v>
      </c>
    </row>
    <row r="878">
      <c r="A878" s="14">
        <v>877.0</v>
      </c>
      <c r="B878" s="14">
        <v>2017.0</v>
      </c>
      <c r="C878" s="14">
        <v>5.0</v>
      </c>
      <c r="D878" s="14">
        <v>3.0</v>
      </c>
      <c r="E878" s="14">
        <v>1.0</v>
      </c>
      <c r="F878" s="15" t="s">
        <v>143</v>
      </c>
      <c r="G878" s="15" t="s">
        <v>146</v>
      </c>
      <c r="H878" s="15">
        <v>5.83</v>
      </c>
      <c r="I878" s="15">
        <v>7.5</v>
      </c>
      <c r="J878" s="15">
        <v>13.33</v>
      </c>
    </row>
    <row r="879">
      <c r="A879" s="14">
        <v>878.0</v>
      </c>
      <c r="B879" s="14">
        <v>2017.0</v>
      </c>
      <c r="C879" s="14">
        <v>5.0</v>
      </c>
      <c r="D879" s="14">
        <v>3.0</v>
      </c>
      <c r="E879" s="14">
        <v>1.0</v>
      </c>
      <c r="F879" s="15" t="s">
        <v>143</v>
      </c>
      <c r="G879" s="15" t="s">
        <v>153</v>
      </c>
      <c r="H879" s="15">
        <v>3.33</v>
      </c>
      <c r="I879" s="15">
        <v>6.83</v>
      </c>
      <c r="J879" s="15">
        <v>10.16</v>
      </c>
    </row>
    <row r="880">
      <c r="A880" s="14">
        <v>879.0</v>
      </c>
      <c r="B880" s="14">
        <v>2017.0</v>
      </c>
      <c r="C880" s="14">
        <v>5.0</v>
      </c>
      <c r="D880" s="14">
        <v>3.0</v>
      </c>
      <c r="E880" s="14">
        <v>1.0</v>
      </c>
      <c r="F880" s="15" t="s">
        <v>143</v>
      </c>
      <c r="G880" s="15" t="s">
        <v>169</v>
      </c>
      <c r="H880" s="14">
        <v>5.0</v>
      </c>
      <c r="I880" s="15">
        <v>3.73</v>
      </c>
      <c r="J880" s="15">
        <v>8.73</v>
      </c>
    </row>
    <row r="881">
      <c r="A881" s="14">
        <v>880.0</v>
      </c>
      <c r="B881" s="14">
        <v>2017.0</v>
      </c>
      <c r="C881" s="14">
        <v>5.0</v>
      </c>
      <c r="D881" s="14">
        <v>3.0</v>
      </c>
      <c r="E881" s="14">
        <v>2.0</v>
      </c>
      <c r="F881" s="15" t="s">
        <v>143</v>
      </c>
      <c r="G881" s="15" t="s">
        <v>148</v>
      </c>
      <c r="H881" s="15">
        <v>8.33</v>
      </c>
      <c r="I881" s="15">
        <v>6.73</v>
      </c>
      <c r="J881" s="15">
        <v>15.06</v>
      </c>
    </row>
    <row r="882">
      <c r="A882" s="14">
        <v>881.0</v>
      </c>
      <c r="B882" s="14">
        <v>2017.0</v>
      </c>
      <c r="C882" s="14">
        <v>5.0</v>
      </c>
      <c r="D882" s="14">
        <v>3.0</v>
      </c>
      <c r="E882" s="14">
        <v>2.0</v>
      </c>
      <c r="F882" s="15" t="s">
        <v>143</v>
      </c>
      <c r="G882" s="15" t="s">
        <v>151</v>
      </c>
      <c r="H882" s="15">
        <v>5.67</v>
      </c>
      <c r="I882" s="15">
        <v>6.67</v>
      </c>
      <c r="J882" s="15">
        <v>12.34</v>
      </c>
    </row>
    <row r="883">
      <c r="A883" s="14">
        <v>882.0</v>
      </c>
      <c r="B883" s="14">
        <v>2017.0</v>
      </c>
      <c r="C883" s="14">
        <v>5.0</v>
      </c>
      <c r="D883" s="14">
        <v>3.0</v>
      </c>
      <c r="E883" s="14">
        <v>2.0</v>
      </c>
      <c r="F883" s="15" t="s">
        <v>143</v>
      </c>
      <c r="G883" s="15" t="s">
        <v>160</v>
      </c>
      <c r="H883" s="15">
        <v>5.5</v>
      </c>
      <c r="I883" s="15">
        <v>6.2</v>
      </c>
      <c r="J883" s="15">
        <v>11.7</v>
      </c>
    </row>
    <row r="884">
      <c r="A884" s="14">
        <v>883.0</v>
      </c>
      <c r="B884" s="14">
        <v>2017.0</v>
      </c>
      <c r="C884" s="14">
        <v>5.0</v>
      </c>
      <c r="D884" s="14">
        <v>3.0</v>
      </c>
      <c r="E884" s="14">
        <v>3.0</v>
      </c>
      <c r="F884" s="15" t="s">
        <v>143</v>
      </c>
      <c r="G884" s="15" t="s">
        <v>156</v>
      </c>
      <c r="H884" s="15">
        <v>8.33</v>
      </c>
      <c r="I884" s="15">
        <v>9.43</v>
      </c>
      <c r="J884" s="15">
        <v>17.76</v>
      </c>
    </row>
    <row r="885">
      <c r="A885" s="14">
        <v>884.0</v>
      </c>
      <c r="B885" s="14">
        <v>2017.0</v>
      </c>
      <c r="C885" s="14">
        <v>5.0</v>
      </c>
      <c r="D885" s="14">
        <v>3.0</v>
      </c>
      <c r="E885" s="14">
        <v>3.0</v>
      </c>
      <c r="F885" s="15" t="s">
        <v>143</v>
      </c>
      <c r="G885" s="15" t="s">
        <v>159</v>
      </c>
      <c r="H885" s="15">
        <v>5.83</v>
      </c>
      <c r="I885" s="15">
        <v>6.73</v>
      </c>
      <c r="J885" s="15">
        <v>12.56</v>
      </c>
    </row>
    <row r="886">
      <c r="A886" s="14">
        <v>885.0</v>
      </c>
      <c r="B886" s="14">
        <v>2017.0</v>
      </c>
      <c r="C886" s="14">
        <v>5.0</v>
      </c>
      <c r="D886" s="14">
        <v>3.0</v>
      </c>
      <c r="E886" s="14">
        <v>3.0</v>
      </c>
      <c r="F886" s="15" t="s">
        <v>143</v>
      </c>
      <c r="G886" s="15" t="s">
        <v>145</v>
      </c>
      <c r="H886" s="15">
        <v>5.73</v>
      </c>
      <c r="I886" s="15">
        <v>5.1</v>
      </c>
      <c r="J886" s="15">
        <v>10.83</v>
      </c>
    </row>
    <row r="887">
      <c r="A887" s="14">
        <v>886.0</v>
      </c>
      <c r="B887" s="14">
        <v>2017.0</v>
      </c>
      <c r="C887" s="14">
        <v>5.0</v>
      </c>
      <c r="D887" s="14">
        <v>3.0</v>
      </c>
      <c r="E887" s="14">
        <v>4.0</v>
      </c>
      <c r="F887" s="15" t="s">
        <v>143</v>
      </c>
      <c r="G887" s="15" t="s">
        <v>144</v>
      </c>
      <c r="H887" s="15">
        <v>7.5</v>
      </c>
      <c r="I887" s="15">
        <v>6.07</v>
      </c>
      <c r="J887" s="15">
        <v>13.57</v>
      </c>
    </row>
    <row r="888">
      <c r="A888" s="14">
        <v>887.0</v>
      </c>
      <c r="B888" s="14">
        <v>2017.0</v>
      </c>
      <c r="C888" s="14">
        <v>5.0</v>
      </c>
      <c r="D888" s="14">
        <v>3.0</v>
      </c>
      <c r="E888" s="14">
        <v>4.0</v>
      </c>
      <c r="F888" s="15" t="s">
        <v>143</v>
      </c>
      <c r="G888" s="15" t="s">
        <v>150</v>
      </c>
      <c r="H888" s="15">
        <v>5.83</v>
      </c>
      <c r="I888" s="15">
        <v>6.83</v>
      </c>
      <c r="J888" s="15">
        <v>12.66</v>
      </c>
    </row>
    <row r="889">
      <c r="A889" s="14">
        <v>888.0</v>
      </c>
      <c r="B889" s="14">
        <v>2017.0</v>
      </c>
      <c r="C889" s="14">
        <v>5.0</v>
      </c>
      <c r="D889" s="14">
        <v>3.0</v>
      </c>
      <c r="E889" s="14">
        <v>4.0</v>
      </c>
      <c r="F889" s="15" t="s">
        <v>143</v>
      </c>
      <c r="G889" s="15" t="s">
        <v>147</v>
      </c>
      <c r="H889" s="15">
        <v>2.83</v>
      </c>
      <c r="I889" s="15">
        <v>8.1</v>
      </c>
      <c r="J889" s="15">
        <v>10.93</v>
      </c>
    </row>
    <row r="890">
      <c r="A890" s="14">
        <v>889.0</v>
      </c>
      <c r="B890" s="14">
        <v>2017.0</v>
      </c>
      <c r="C890" s="14">
        <v>5.0</v>
      </c>
      <c r="D890" s="14">
        <v>4.0</v>
      </c>
      <c r="E890" s="14">
        <v>1.0</v>
      </c>
      <c r="F890" s="15" t="s">
        <v>143</v>
      </c>
      <c r="G890" s="15" t="s">
        <v>153</v>
      </c>
      <c r="H890" s="15">
        <v>4.83</v>
      </c>
      <c r="I890" s="15">
        <v>5.27</v>
      </c>
      <c r="J890" s="15">
        <v>10.1</v>
      </c>
    </row>
    <row r="891">
      <c r="A891" s="14">
        <v>890.0</v>
      </c>
      <c r="B891" s="14">
        <v>2017.0</v>
      </c>
      <c r="C891" s="14">
        <v>5.0</v>
      </c>
      <c r="D891" s="14">
        <v>4.0</v>
      </c>
      <c r="E891" s="14">
        <v>1.0</v>
      </c>
      <c r="F891" s="15" t="s">
        <v>143</v>
      </c>
      <c r="G891" s="15" t="s">
        <v>160</v>
      </c>
      <c r="H891" s="14">
        <v>5.0</v>
      </c>
      <c r="I891" s="15">
        <v>3.9</v>
      </c>
      <c r="J891" s="15">
        <v>8.9</v>
      </c>
    </row>
    <row r="892">
      <c r="A892" s="14">
        <v>891.0</v>
      </c>
      <c r="B892" s="14">
        <v>2017.0</v>
      </c>
      <c r="C892" s="14">
        <v>5.0</v>
      </c>
      <c r="D892" s="14">
        <v>4.0</v>
      </c>
      <c r="E892" s="14">
        <v>2.0</v>
      </c>
      <c r="F892" s="15" t="s">
        <v>143</v>
      </c>
      <c r="G892" s="15" t="s">
        <v>151</v>
      </c>
      <c r="H892" s="15">
        <v>7.23</v>
      </c>
      <c r="I892" s="15">
        <v>8.17</v>
      </c>
      <c r="J892" s="15">
        <v>15.4</v>
      </c>
    </row>
    <row r="893">
      <c r="A893" s="14">
        <v>892.0</v>
      </c>
      <c r="B893" s="14">
        <v>2017.0</v>
      </c>
      <c r="C893" s="14">
        <v>5.0</v>
      </c>
      <c r="D893" s="14">
        <v>4.0</v>
      </c>
      <c r="E893" s="14">
        <v>2.0</v>
      </c>
      <c r="F893" s="15" t="s">
        <v>143</v>
      </c>
      <c r="G893" s="15" t="s">
        <v>169</v>
      </c>
      <c r="H893" s="15">
        <v>4.1</v>
      </c>
      <c r="I893" s="15">
        <v>6.57</v>
      </c>
      <c r="J893" s="15">
        <v>10.67</v>
      </c>
    </row>
    <row r="894">
      <c r="A894" s="14">
        <v>893.0</v>
      </c>
      <c r="B894" s="14">
        <v>2017.0</v>
      </c>
      <c r="C894" s="14">
        <v>5.0</v>
      </c>
      <c r="D894" s="14">
        <v>4.0</v>
      </c>
      <c r="E894" s="14">
        <v>3.0</v>
      </c>
      <c r="F894" s="15" t="s">
        <v>143</v>
      </c>
      <c r="G894" s="15" t="s">
        <v>147</v>
      </c>
      <c r="H894" s="15">
        <v>7.33</v>
      </c>
      <c r="I894" s="15">
        <v>8.27</v>
      </c>
      <c r="J894" s="15">
        <v>15.6</v>
      </c>
    </row>
    <row r="895">
      <c r="A895" s="14">
        <v>894.0</v>
      </c>
      <c r="B895" s="14">
        <v>2017.0</v>
      </c>
      <c r="C895" s="14">
        <v>5.0</v>
      </c>
      <c r="D895" s="14">
        <v>4.0</v>
      </c>
      <c r="E895" s="14">
        <v>3.0</v>
      </c>
      <c r="F895" s="15" t="s">
        <v>143</v>
      </c>
      <c r="G895" s="15" t="s">
        <v>159</v>
      </c>
      <c r="H895" s="15">
        <v>5.27</v>
      </c>
      <c r="I895" s="15">
        <v>3.6</v>
      </c>
      <c r="J895" s="15">
        <v>8.87</v>
      </c>
    </row>
    <row r="896">
      <c r="A896" s="14">
        <v>895.0</v>
      </c>
      <c r="B896" s="14">
        <v>2017.0</v>
      </c>
      <c r="C896" s="14">
        <v>5.0</v>
      </c>
      <c r="D896" s="14">
        <v>4.0</v>
      </c>
      <c r="E896" s="14">
        <v>4.0</v>
      </c>
      <c r="F896" s="15" t="s">
        <v>143</v>
      </c>
      <c r="G896" s="15" t="s">
        <v>150</v>
      </c>
      <c r="H896" s="15">
        <v>7.83</v>
      </c>
      <c r="I896" s="15">
        <v>6.97</v>
      </c>
      <c r="J896" s="15">
        <v>14.8</v>
      </c>
    </row>
    <row r="897">
      <c r="A897" s="14">
        <v>896.0</v>
      </c>
      <c r="B897" s="14">
        <v>2017.0</v>
      </c>
      <c r="C897" s="14">
        <v>5.0</v>
      </c>
      <c r="D897" s="14">
        <v>4.0</v>
      </c>
      <c r="E897" s="14">
        <v>4.0</v>
      </c>
      <c r="F897" s="15" t="s">
        <v>143</v>
      </c>
      <c r="G897" s="15" t="s">
        <v>145</v>
      </c>
      <c r="H897" s="15">
        <v>7.33</v>
      </c>
      <c r="I897" s="15">
        <v>6.33</v>
      </c>
      <c r="J897" s="15">
        <v>13.66</v>
      </c>
    </row>
    <row r="898">
      <c r="A898" s="14">
        <v>897.0</v>
      </c>
      <c r="B898" s="14">
        <v>2017.0</v>
      </c>
      <c r="C898" s="14">
        <v>5.0</v>
      </c>
      <c r="D898" s="14">
        <v>5.0</v>
      </c>
      <c r="E898" s="14">
        <v>1.0</v>
      </c>
      <c r="F898" s="15" t="s">
        <v>143</v>
      </c>
      <c r="G898" s="15" t="s">
        <v>153</v>
      </c>
      <c r="H898" s="15">
        <v>7.83</v>
      </c>
      <c r="I898" s="15">
        <v>8.43</v>
      </c>
      <c r="J898" s="15">
        <v>16.26</v>
      </c>
    </row>
    <row r="899">
      <c r="A899" s="14">
        <v>898.0</v>
      </c>
      <c r="B899" s="14">
        <v>2017.0</v>
      </c>
      <c r="C899" s="14">
        <v>5.0</v>
      </c>
      <c r="D899" s="14">
        <v>5.0</v>
      </c>
      <c r="E899" s="14">
        <v>1.0</v>
      </c>
      <c r="F899" s="15" t="s">
        <v>143</v>
      </c>
      <c r="G899" s="15" t="s">
        <v>146</v>
      </c>
      <c r="H899" s="15">
        <v>8.13</v>
      </c>
      <c r="I899" s="15">
        <v>6.83</v>
      </c>
      <c r="J899" s="15">
        <v>14.96</v>
      </c>
    </row>
    <row r="900">
      <c r="A900" s="14">
        <v>899.0</v>
      </c>
      <c r="B900" s="14">
        <v>2017.0</v>
      </c>
      <c r="C900" s="14">
        <v>5.0</v>
      </c>
      <c r="D900" s="14">
        <v>5.0</v>
      </c>
      <c r="E900" s="14">
        <v>2.0</v>
      </c>
      <c r="F900" s="15" t="s">
        <v>143</v>
      </c>
      <c r="G900" s="15" t="s">
        <v>151</v>
      </c>
      <c r="H900" s="15">
        <v>6.5</v>
      </c>
      <c r="I900" s="14">
        <v>6.0</v>
      </c>
      <c r="J900" s="15">
        <v>12.5</v>
      </c>
    </row>
    <row r="901">
      <c r="A901" s="14">
        <v>900.0</v>
      </c>
      <c r="B901" s="14">
        <v>2017.0</v>
      </c>
      <c r="C901" s="14">
        <v>5.0</v>
      </c>
      <c r="D901" s="14">
        <v>5.0</v>
      </c>
      <c r="E901" s="14">
        <v>2.0</v>
      </c>
      <c r="F901" s="15" t="s">
        <v>143</v>
      </c>
      <c r="G901" s="15" t="s">
        <v>148</v>
      </c>
      <c r="H901" s="15">
        <v>0.43</v>
      </c>
      <c r="I901" s="14">
        <v>2.0</v>
      </c>
      <c r="J901" s="15">
        <v>2.43</v>
      </c>
    </row>
    <row r="902">
      <c r="A902" s="14">
        <v>901.0</v>
      </c>
      <c r="B902" s="14">
        <v>2017.0</v>
      </c>
      <c r="C902" s="14">
        <v>5.0</v>
      </c>
      <c r="D902" s="14">
        <v>5.0</v>
      </c>
      <c r="E902" s="14">
        <v>3.0</v>
      </c>
      <c r="F902" s="15" t="s">
        <v>143</v>
      </c>
      <c r="G902" s="15" t="s">
        <v>147</v>
      </c>
      <c r="H902" s="15">
        <v>8.5</v>
      </c>
      <c r="I902" s="15">
        <v>4.9</v>
      </c>
      <c r="J902" s="15">
        <v>13.4</v>
      </c>
    </row>
    <row r="903">
      <c r="A903" s="14">
        <v>902.0</v>
      </c>
      <c r="B903" s="14">
        <v>2017.0</v>
      </c>
      <c r="C903" s="14">
        <v>5.0</v>
      </c>
      <c r="D903" s="14">
        <v>5.0</v>
      </c>
      <c r="E903" s="14">
        <v>3.0</v>
      </c>
      <c r="F903" s="15" t="s">
        <v>143</v>
      </c>
      <c r="G903" s="15" t="s">
        <v>156</v>
      </c>
      <c r="H903" s="14">
        <v>6.0</v>
      </c>
      <c r="I903" s="15">
        <v>6.83</v>
      </c>
      <c r="J903" s="15">
        <v>12.83</v>
      </c>
    </row>
    <row r="904">
      <c r="A904" s="14">
        <v>903.0</v>
      </c>
      <c r="B904" s="14">
        <v>2017.0</v>
      </c>
      <c r="C904" s="14">
        <v>5.0</v>
      </c>
      <c r="D904" s="14">
        <v>5.0</v>
      </c>
      <c r="E904" s="14">
        <v>4.0</v>
      </c>
      <c r="F904" s="15" t="s">
        <v>143</v>
      </c>
      <c r="G904" s="15" t="s">
        <v>144</v>
      </c>
      <c r="H904" s="14">
        <v>7.0</v>
      </c>
      <c r="I904" s="15">
        <v>8.33</v>
      </c>
      <c r="J904" s="15">
        <v>15.33</v>
      </c>
    </row>
    <row r="905">
      <c r="A905" s="14">
        <v>904.0</v>
      </c>
      <c r="B905" s="14">
        <v>2017.0</v>
      </c>
      <c r="C905" s="14">
        <v>5.0</v>
      </c>
      <c r="D905" s="14">
        <v>5.0</v>
      </c>
      <c r="E905" s="14">
        <v>4.0</v>
      </c>
      <c r="F905" s="15" t="s">
        <v>143</v>
      </c>
      <c r="G905" s="15" t="s">
        <v>150</v>
      </c>
      <c r="H905" s="15">
        <v>5.33</v>
      </c>
      <c r="I905" s="15">
        <v>2.17</v>
      </c>
      <c r="J905" s="15">
        <v>7.5</v>
      </c>
    </row>
    <row r="906">
      <c r="A906" s="14">
        <v>905.0</v>
      </c>
      <c r="B906" s="14">
        <v>2017.0</v>
      </c>
      <c r="C906" s="14">
        <v>5.0</v>
      </c>
      <c r="D906" s="14">
        <v>6.0</v>
      </c>
      <c r="E906" s="14">
        <v>1.0</v>
      </c>
      <c r="F906" s="15" t="s">
        <v>143</v>
      </c>
      <c r="G906" s="15" t="s">
        <v>153</v>
      </c>
      <c r="H906" s="14">
        <v>6.0</v>
      </c>
      <c r="I906" s="15">
        <v>2.17</v>
      </c>
      <c r="J906" s="15">
        <v>8.17</v>
      </c>
    </row>
    <row r="907">
      <c r="A907" s="14">
        <v>906.0</v>
      </c>
      <c r="B907" s="14">
        <v>2017.0</v>
      </c>
      <c r="C907" s="14">
        <v>5.0</v>
      </c>
      <c r="D907" s="14">
        <v>6.0</v>
      </c>
      <c r="E907" s="14">
        <v>1.0</v>
      </c>
      <c r="F907" s="15" t="s">
        <v>143</v>
      </c>
      <c r="G907" s="15" t="s">
        <v>151</v>
      </c>
      <c r="H907" s="15">
        <v>3.83</v>
      </c>
      <c r="I907" s="14">
        <v>4.0</v>
      </c>
      <c r="J907" s="15">
        <v>7.83</v>
      </c>
    </row>
    <row r="908">
      <c r="A908" s="14">
        <v>907.0</v>
      </c>
      <c r="B908" s="14">
        <v>2017.0</v>
      </c>
      <c r="C908" s="14">
        <v>5.0</v>
      </c>
      <c r="D908" s="14">
        <v>6.0</v>
      </c>
      <c r="E908" s="14">
        <v>2.0</v>
      </c>
      <c r="F908" s="15" t="s">
        <v>143</v>
      </c>
      <c r="G908" s="15" t="s">
        <v>147</v>
      </c>
      <c r="H908" s="15">
        <v>6.77</v>
      </c>
      <c r="I908" s="15">
        <v>6.77</v>
      </c>
      <c r="J908" s="15">
        <v>13.54</v>
      </c>
    </row>
    <row r="909">
      <c r="A909" s="14">
        <v>908.0</v>
      </c>
      <c r="B909" s="14">
        <v>2017.0</v>
      </c>
      <c r="C909" s="14">
        <v>5.0</v>
      </c>
      <c r="D909" s="14">
        <v>6.0</v>
      </c>
      <c r="E909" s="14">
        <v>2.0</v>
      </c>
      <c r="F909" s="15" t="s">
        <v>143</v>
      </c>
      <c r="G909" s="15" t="s">
        <v>144</v>
      </c>
      <c r="H909" s="15">
        <v>7.67</v>
      </c>
      <c r="I909" s="15">
        <v>5.73</v>
      </c>
      <c r="J909" s="15">
        <v>13.4</v>
      </c>
    </row>
    <row r="910">
      <c r="A910" s="14">
        <v>909.0</v>
      </c>
      <c r="B910" s="14">
        <v>2017.0</v>
      </c>
      <c r="C910" s="14">
        <v>5.0</v>
      </c>
      <c r="D910" s="14">
        <v>7.0</v>
      </c>
      <c r="E910" s="14">
        <v>1.0</v>
      </c>
      <c r="F910" s="15" t="s">
        <v>143</v>
      </c>
      <c r="G910" s="15" t="s">
        <v>153</v>
      </c>
      <c r="H910" s="15">
        <v>4.07</v>
      </c>
      <c r="I910" s="15">
        <v>4.67</v>
      </c>
      <c r="J910" s="15">
        <v>8.74</v>
      </c>
    </row>
    <row r="911">
      <c r="A911" s="14">
        <v>910.0</v>
      </c>
      <c r="B911" s="14">
        <v>2017.0</v>
      </c>
      <c r="C911" s="14">
        <v>5.0</v>
      </c>
      <c r="D911" s="14">
        <v>7.0</v>
      </c>
      <c r="E911" s="14">
        <v>1.0</v>
      </c>
      <c r="F911" s="15" t="s">
        <v>143</v>
      </c>
      <c r="G911" s="15" t="s">
        <v>147</v>
      </c>
      <c r="H911" s="15">
        <v>2.2</v>
      </c>
      <c r="I911" s="15">
        <v>3.33</v>
      </c>
      <c r="J911" s="15">
        <v>5.53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63"/>
    <col customWidth="1" min="2" max="2" width="18.13"/>
    <col customWidth="1" min="3" max="3" width="10.25"/>
    <col customWidth="1" min="4" max="4" width="12.63"/>
    <col customWidth="1" min="5" max="5" width="12.88"/>
    <col customWidth="1" min="6" max="8" width="19.88"/>
    <col customWidth="1" min="9" max="9" width="17.0"/>
    <col customWidth="1" min="10" max="10" width="12.63"/>
    <col customWidth="1" min="11" max="11" width="17.88"/>
    <col customWidth="1" min="12" max="12" width="11.25"/>
    <col customWidth="1" min="13" max="13" width="15.38"/>
    <col customWidth="1" min="14" max="15" width="15.13"/>
    <col customWidth="1" min="16" max="16" width="36.38"/>
    <col customWidth="1" min="17" max="17" width="37.13"/>
    <col customWidth="1" min="18" max="27" width="8.63"/>
  </cols>
  <sheetData>
    <row r="1">
      <c r="A1" s="1" t="s">
        <v>2</v>
      </c>
      <c r="B1" s="1" t="s">
        <v>6</v>
      </c>
      <c r="C1" s="25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25" t="s">
        <v>182</v>
      </c>
      <c r="P1" s="1" t="s">
        <v>183</v>
      </c>
      <c r="Q1" s="1" t="s">
        <v>184</v>
      </c>
    </row>
    <row r="2">
      <c r="A2" s="2">
        <v>1.0</v>
      </c>
      <c r="B2" s="2" t="s">
        <v>26</v>
      </c>
      <c r="C2" s="9">
        <v>1.0</v>
      </c>
      <c r="E2" s="2">
        <f t="shared" ref="E2:E37" si="1">AVERAGE(G2,H2)</f>
        <v>0.55</v>
      </c>
      <c r="F2" s="2">
        <f>5+2</f>
        <v>7</v>
      </c>
      <c r="G2" s="2">
        <v>0.5</v>
      </c>
      <c r="H2" s="2">
        <v>0.6</v>
      </c>
      <c r="I2" s="2">
        <v>54.0</v>
      </c>
      <c r="J2" s="2">
        <v>0.0</v>
      </c>
      <c r="K2" s="2">
        <f t="shared" ref="K2:K25" si="2">IF(L2="AUS", 1, 0)</f>
        <v>0</v>
      </c>
      <c r="L2" s="2" t="s">
        <v>185</v>
      </c>
      <c r="M2" s="2">
        <v>5.0</v>
      </c>
      <c r="N2" s="2">
        <v>13.0</v>
      </c>
      <c r="O2" s="9">
        <v>25.0</v>
      </c>
      <c r="P2" s="2">
        <v>0.0</v>
      </c>
      <c r="Q2" s="2">
        <v>1.0</v>
      </c>
    </row>
    <row r="3">
      <c r="A3" s="2">
        <v>1.0</v>
      </c>
      <c r="B3" s="2" t="s">
        <v>28</v>
      </c>
      <c r="C3" s="9">
        <v>2.0</v>
      </c>
      <c r="E3" s="2">
        <f t="shared" si="1"/>
        <v>0.25</v>
      </c>
      <c r="F3" s="2">
        <f>2+4</f>
        <v>6</v>
      </c>
      <c r="G3" s="2">
        <v>0.5</v>
      </c>
      <c r="H3" s="2">
        <v>0.0</v>
      </c>
      <c r="I3" s="2">
        <v>46.0</v>
      </c>
      <c r="J3" s="2">
        <v>0.0</v>
      </c>
      <c r="K3" s="2">
        <f t="shared" si="2"/>
        <v>0</v>
      </c>
      <c r="L3" s="2" t="s">
        <v>186</v>
      </c>
      <c r="M3" s="2">
        <v>25.0</v>
      </c>
      <c r="N3" s="2">
        <v>9.0</v>
      </c>
      <c r="O3" s="9">
        <v>25.0</v>
      </c>
      <c r="P3" s="2">
        <v>0.0</v>
      </c>
      <c r="Q3" s="2">
        <v>0.0</v>
      </c>
    </row>
    <row r="4">
      <c r="A4" s="2">
        <v>1.0</v>
      </c>
      <c r="B4" s="2" t="s">
        <v>30</v>
      </c>
      <c r="C4" s="9">
        <v>3.0</v>
      </c>
      <c r="E4" s="2">
        <f t="shared" si="1"/>
        <v>0.5</v>
      </c>
      <c r="F4" s="2">
        <f>2+2</f>
        <v>4</v>
      </c>
      <c r="G4" s="2">
        <v>0.5</v>
      </c>
      <c r="H4" s="2">
        <v>0.5</v>
      </c>
      <c r="I4" s="2">
        <v>45.0</v>
      </c>
      <c r="J4" s="2">
        <v>0.0</v>
      </c>
      <c r="K4" s="2">
        <f t="shared" si="2"/>
        <v>0</v>
      </c>
      <c r="L4" s="2" t="s">
        <v>187</v>
      </c>
      <c r="M4" s="2">
        <v>13.0</v>
      </c>
      <c r="N4" s="2">
        <v>13.0</v>
      </c>
      <c r="O4" s="9">
        <v>1.0</v>
      </c>
      <c r="P4" s="2">
        <v>2.0</v>
      </c>
      <c r="Q4" s="2">
        <v>3.0</v>
      </c>
    </row>
    <row r="5">
      <c r="A5" s="2">
        <v>1.0</v>
      </c>
      <c r="B5" s="2" t="s">
        <v>32</v>
      </c>
      <c r="C5" s="9">
        <v>4.0</v>
      </c>
      <c r="E5" s="2">
        <f t="shared" si="1"/>
        <v>0.52</v>
      </c>
      <c r="F5" s="2">
        <f>7+3</f>
        <v>10</v>
      </c>
      <c r="G5" s="2">
        <v>0.33</v>
      </c>
      <c r="H5" s="2">
        <v>0.71</v>
      </c>
      <c r="I5" s="2">
        <v>45.0</v>
      </c>
      <c r="J5" s="2">
        <v>0.0</v>
      </c>
      <c r="K5" s="2">
        <f t="shared" si="2"/>
        <v>0</v>
      </c>
      <c r="L5" s="2" t="s">
        <v>188</v>
      </c>
      <c r="M5" s="2">
        <v>2.0</v>
      </c>
      <c r="N5" s="2">
        <v>13.0</v>
      </c>
      <c r="O5" s="9">
        <v>13.0</v>
      </c>
      <c r="P5" s="2">
        <v>3.0</v>
      </c>
      <c r="Q5" s="2">
        <v>5.0</v>
      </c>
    </row>
    <row r="6">
      <c r="A6" s="2">
        <v>1.0</v>
      </c>
      <c r="B6" s="2" t="s">
        <v>34</v>
      </c>
      <c r="C6" s="9">
        <v>5.0</v>
      </c>
      <c r="E6" s="2">
        <f t="shared" si="1"/>
        <v>0.75</v>
      </c>
      <c r="F6" s="2">
        <f>6+4</f>
        <v>10</v>
      </c>
      <c r="G6" s="2">
        <v>0.5</v>
      </c>
      <c r="H6" s="2">
        <v>1.0</v>
      </c>
      <c r="I6" s="2">
        <v>41.0</v>
      </c>
      <c r="J6" s="2">
        <v>0.0</v>
      </c>
      <c r="K6" s="2">
        <f t="shared" si="2"/>
        <v>1</v>
      </c>
      <c r="L6" s="2" t="s">
        <v>189</v>
      </c>
      <c r="M6" s="2">
        <v>1.0</v>
      </c>
      <c r="N6" s="2">
        <v>9.0</v>
      </c>
      <c r="O6" s="9">
        <v>25.0</v>
      </c>
      <c r="P6" s="2">
        <v>1.0</v>
      </c>
      <c r="Q6" s="2">
        <v>2.0</v>
      </c>
    </row>
    <row r="7">
      <c r="A7" s="2">
        <v>1.0</v>
      </c>
      <c r="B7" s="2" t="s">
        <v>27</v>
      </c>
      <c r="C7" s="9">
        <v>6.0</v>
      </c>
      <c r="E7" s="2">
        <f t="shared" si="1"/>
        <v>0.25</v>
      </c>
      <c r="F7" s="2">
        <f>2+2</f>
        <v>4</v>
      </c>
      <c r="G7" s="2">
        <v>0.0</v>
      </c>
      <c r="H7" s="2">
        <v>0.5</v>
      </c>
      <c r="I7" s="2">
        <v>44.0</v>
      </c>
      <c r="J7" s="2">
        <v>0.0</v>
      </c>
      <c r="K7" s="2">
        <f t="shared" si="2"/>
        <v>0</v>
      </c>
      <c r="L7" s="2" t="s">
        <v>190</v>
      </c>
      <c r="M7" s="2">
        <v>13.0</v>
      </c>
      <c r="N7" s="2">
        <v>25.0</v>
      </c>
      <c r="O7" s="9">
        <v>13.0</v>
      </c>
      <c r="P7" s="2">
        <v>0.0</v>
      </c>
      <c r="Q7" s="2">
        <v>0.0</v>
      </c>
    </row>
    <row r="8">
      <c r="A8" s="2">
        <v>1.0</v>
      </c>
      <c r="B8" s="2" t="s">
        <v>37</v>
      </c>
      <c r="C8" s="9">
        <v>7.0</v>
      </c>
      <c r="E8" s="2">
        <f t="shared" si="1"/>
        <v>0.165</v>
      </c>
      <c r="F8" s="2">
        <f>2+3</f>
        <v>5</v>
      </c>
      <c r="G8" s="2">
        <v>0.33</v>
      </c>
      <c r="H8" s="2">
        <v>0.0</v>
      </c>
      <c r="I8" s="2">
        <v>38.0</v>
      </c>
      <c r="J8" s="2">
        <v>0.0</v>
      </c>
      <c r="K8" s="2">
        <f t="shared" si="2"/>
        <v>0</v>
      </c>
      <c r="L8" s="2" t="s">
        <v>188</v>
      </c>
      <c r="M8" s="2">
        <v>25.0</v>
      </c>
      <c r="N8" s="2">
        <v>13.0</v>
      </c>
      <c r="O8" s="9">
        <v>5.0</v>
      </c>
      <c r="P8" s="2">
        <v>0.0</v>
      </c>
      <c r="Q8" s="2">
        <v>0.0</v>
      </c>
    </row>
    <row r="9">
      <c r="A9" s="2">
        <v>1.0</v>
      </c>
      <c r="B9" s="2" t="s">
        <v>31</v>
      </c>
      <c r="C9" s="9">
        <v>8.0</v>
      </c>
      <c r="E9" s="2">
        <f t="shared" si="1"/>
        <v>0.415</v>
      </c>
      <c r="F9" s="2">
        <f>2+6</f>
        <v>8</v>
      </c>
      <c r="G9" s="2">
        <v>0.83</v>
      </c>
      <c r="H9" s="2">
        <v>0.0</v>
      </c>
      <c r="I9" s="2">
        <v>43.0</v>
      </c>
      <c r="J9" s="2">
        <v>0.0</v>
      </c>
      <c r="K9" s="2">
        <f t="shared" si="2"/>
        <v>1</v>
      </c>
      <c r="L9" s="2" t="s">
        <v>189</v>
      </c>
      <c r="M9" s="2">
        <v>25.0</v>
      </c>
      <c r="N9" s="2">
        <v>2.0</v>
      </c>
      <c r="O9" s="9">
        <v>13.0</v>
      </c>
      <c r="P9" s="2">
        <v>0.0</v>
      </c>
      <c r="Q9" s="2">
        <v>0.0</v>
      </c>
    </row>
    <row r="10">
      <c r="A10" s="2">
        <v>1.0</v>
      </c>
      <c r="B10" s="2" t="s">
        <v>39</v>
      </c>
      <c r="C10" s="9">
        <v>9.0</v>
      </c>
      <c r="E10" s="2">
        <f t="shared" si="1"/>
        <v>0.55</v>
      </c>
      <c r="F10" s="2">
        <f>5+2</f>
        <v>7</v>
      </c>
      <c r="G10" s="2">
        <v>0.5</v>
      </c>
      <c r="H10" s="2">
        <v>0.6</v>
      </c>
      <c r="I10" s="2">
        <v>38.0</v>
      </c>
      <c r="J10" s="2">
        <v>1.0</v>
      </c>
      <c r="K10" s="2">
        <f t="shared" si="2"/>
        <v>1</v>
      </c>
      <c r="L10" s="2" t="s">
        <v>189</v>
      </c>
      <c r="M10" s="2">
        <v>5.0</v>
      </c>
      <c r="N10" s="2">
        <v>13.0</v>
      </c>
      <c r="O10" s="9">
        <v>2.0</v>
      </c>
      <c r="P10" s="2">
        <v>1.0</v>
      </c>
      <c r="Q10" s="2">
        <v>5.0</v>
      </c>
    </row>
    <row r="11">
      <c r="A11" s="2">
        <v>1.0</v>
      </c>
      <c r="B11" s="2" t="s">
        <v>33</v>
      </c>
      <c r="C11" s="9">
        <v>10.0</v>
      </c>
      <c r="E11" s="2">
        <f t="shared" si="1"/>
        <v>0.83</v>
      </c>
      <c r="F11" s="2">
        <f>5+7</f>
        <v>12</v>
      </c>
      <c r="G11" s="2">
        <v>0.86</v>
      </c>
      <c r="H11" s="2">
        <v>0.8</v>
      </c>
      <c r="I11" s="2">
        <v>36.0</v>
      </c>
      <c r="J11" s="2">
        <v>0.0</v>
      </c>
      <c r="K11" s="2">
        <f t="shared" si="2"/>
        <v>0</v>
      </c>
      <c r="L11" s="2" t="s">
        <v>187</v>
      </c>
      <c r="M11" s="2">
        <v>3.0</v>
      </c>
      <c r="N11" s="2">
        <v>1.0</v>
      </c>
      <c r="O11" s="9">
        <v>25.0</v>
      </c>
      <c r="P11" s="2">
        <v>2.0</v>
      </c>
      <c r="Q11" s="2">
        <v>3.0</v>
      </c>
    </row>
    <row r="12">
      <c r="A12" s="2">
        <v>1.0</v>
      </c>
      <c r="B12" s="2" t="s">
        <v>42</v>
      </c>
      <c r="C12" s="9">
        <v>11.0</v>
      </c>
      <c r="E12" s="2">
        <f t="shared" si="1"/>
        <v>0.535</v>
      </c>
      <c r="F12" s="2">
        <f>6+7</f>
        <v>13</v>
      </c>
      <c r="G12" s="2">
        <v>0.57</v>
      </c>
      <c r="H12" s="2">
        <v>0.5</v>
      </c>
      <c r="I12" s="2">
        <v>41.0</v>
      </c>
      <c r="J12" s="2">
        <v>0.0</v>
      </c>
      <c r="K12" s="2">
        <f t="shared" si="2"/>
        <v>0</v>
      </c>
      <c r="L12" s="2" t="s">
        <v>187</v>
      </c>
      <c r="M12" s="2">
        <v>5.0</v>
      </c>
      <c r="N12" s="2">
        <v>3.0</v>
      </c>
      <c r="O12" s="9">
        <v>3.0</v>
      </c>
      <c r="P12" s="2">
        <v>1.0</v>
      </c>
      <c r="Q12" s="2">
        <v>1.0</v>
      </c>
    </row>
    <row r="13">
      <c r="A13" s="2">
        <v>1.0</v>
      </c>
      <c r="B13" s="2" t="s">
        <v>38</v>
      </c>
      <c r="C13" s="9">
        <v>12.0</v>
      </c>
      <c r="E13" s="2">
        <f t="shared" si="1"/>
        <v>0.45</v>
      </c>
      <c r="F13" s="2">
        <f>5+2</f>
        <v>7</v>
      </c>
      <c r="G13" s="2">
        <v>0.5</v>
      </c>
      <c r="H13" s="2">
        <v>0.4</v>
      </c>
      <c r="I13" s="2">
        <v>40.0</v>
      </c>
      <c r="J13" s="2">
        <v>0.0</v>
      </c>
      <c r="K13" s="2">
        <f t="shared" si="2"/>
        <v>0</v>
      </c>
      <c r="L13" s="2" t="s">
        <v>185</v>
      </c>
      <c r="M13" s="2">
        <v>9.0</v>
      </c>
      <c r="N13" s="2">
        <v>13.0</v>
      </c>
      <c r="O13" s="9">
        <v>25.0</v>
      </c>
      <c r="P13" s="2">
        <v>0.0</v>
      </c>
      <c r="Q13" s="2">
        <v>2.0</v>
      </c>
    </row>
    <row r="14">
      <c r="A14" s="2">
        <v>1.0</v>
      </c>
      <c r="B14" s="2" t="s">
        <v>45</v>
      </c>
      <c r="C14" s="9">
        <v>13.0</v>
      </c>
      <c r="E14" s="2">
        <f t="shared" si="1"/>
        <v>0.33</v>
      </c>
      <c r="F14" s="2">
        <f>3+2</f>
        <v>5</v>
      </c>
      <c r="G14" s="2">
        <v>0.33</v>
      </c>
      <c r="H14" s="2">
        <v>0.33</v>
      </c>
      <c r="I14" s="2">
        <v>40.0</v>
      </c>
      <c r="J14" s="2">
        <v>0.0</v>
      </c>
      <c r="K14" s="2">
        <f t="shared" si="2"/>
        <v>0</v>
      </c>
      <c r="L14" s="2" t="s">
        <v>188</v>
      </c>
      <c r="M14" s="2">
        <v>13.0</v>
      </c>
      <c r="N14" s="2">
        <v>13.0</v>
      </c>
      <c r="O14" s="9">
        <v>9.0</v>
      </c>
      <c r="P14" s="2">
        <v>0.0</v>
      </c>
      <c r="Q14" s="2">
        <v>2.0</v>
      </c>
    </row>
    <row r="15">
      <c r="A15" s="2">
        <v>1.0</v>
      </c>
      <c r="B15" s="2" t="s">
        <v>47</v>
      </c>
      <c r="C15" s="9">
        <v>14.0</v>
      </c>
      <c r="E15" s="2">
        <f t="shared" si="1"/>
        <v>0.25</v>
      </c>
      <c r="F15" s="2">
        <f>6+2</f>
        <v>8</v>
      </c>
      <c r="G15" s="2">
        <v>0.0</v>
      </c>
      <c r="H15" s="2">
        <v>0.5</v>
      </c>
      <c r="I15" s="2">
        <v>40.0</v>
      </c>
      <c r="J15" s="2">
        <v>0.0</v>
      </c>
      <c r="K15" s="2">
        <f t="shared" si="2"/>
        <v>1</v>
      </c>
      <c r="L15" s="2" t="s">
        <v>189</v>
      </c>
      <c r="M15" s="2">
        <v>5.0</v>
      </c>
      <c r="N15" s="2">
        <v>25.0</v>
      </c>
      <c r="O15" s="9">
        <v>13.0</v>
      </c>
      <c r="P15" s="2">
        <v>1.0</v>
      </c>
      <c r="Q15" s="2">
        <v>4.0</v>
      </c>
    </row>
    <row r="16">
      <c r="A16" s="2">
        <v>1.0</v>
      </c>
      <c r="B16" s="2" t="s">
        <v>17</v>
      </c>
      <c r="C16" s="9">
        <v>15.0</v>
      </c>
      <c r="E16" s="2">
        <f t="shared" si="1"/>
        <v>0.45</v>
      </c>
      <c r="F16" s="2">
        <f>2+5</f>
        <v>7</v>
      </c>
      <c r="G16" s="2">
        <v>0.4</v>
      </c>
      <c r="H16" s="2">
        <v>0.5</v>
      </c>
      <c r="I16" s="2">
        <v>34.0</v>
      </c>
      <c r="J16" s="2">
        <v>0.0</v>
      </c>
      <c r="K16" s="2">
        <f t="shared" si="2"/>
        <v>0</v>
      </c>
      <c r="L16" s="2" t="s">
        <v>187</v>
      </c>
      <c r="M16" s="2">
        <v>13.0</v>
      </c>
      <c r="N16" s="2">
        <v>9.0</v>
      </c>
      <c r="O16" s="9">
        <v>99.0</v>
      </c>
      <c r="P16" s="2">
        <v>0.0</v>
      </c>
      <c r="Q16" s="2">
        <v>0.0</v>
      </c>
    </row>
    <row r="17">
      <c r="A17" s="2">
        <v>1.0</v>
      </c>
      <c r="B17" s="2" t="s">
        <v>40</v>
      </c>
      <c r="C17" s="9">
        <v>16.0</v>
      </c>
      <c r="E17" s="2">
        <f t="shared" si="1"/>
        <v>0</v>
      </c>
      <c r="F17" s="2">
        <f>5+0</f>
        <v>5</v>
      </c>
      <c r="G17" s="2">
        <v>0.0</v>
      </c>
      <c r="H17" s="2">
        <v>0.0</v>
      </c>
      <c r="I17" s="2">
        <v>39.0</v>
      </c>
      <c r="J17" s="2">
        <v>0.0</v>
      </c>
      <c r="K17" s="2">
        <f t="shared" si="2"/>
        <v>0</v>
      </c>
      <c r="L17" s="2" t="s">
        <v>187</v>
      </c>
      <c r="M17" s="2">
        <v>9.0</v>
      </c>
      <c r="N17" s="2">
        <v>99.0</v>
      </c>
      <c r="O17" s="9">
        <v>99.0</v>
      </c>
      <c r="P17" s="2">
        <v>0.0</v>
      </c>
      <c r="Q17" s="2">
        <v>0.0</v>
      </c>
    </row>
    <row r="18">
      <c r="A18" s="2">
        <v>1.0</v>
      </c>
      <c r="B18" s="2" t="s">
        <v>41</v>
      </c>
      <c r="C18" s="9">
        <v>17.0</v>
      </c>
      <c r="E18" s="2">
        <f t="shared" si="1"/>
        <v>0.55</v>
      </c>
      <c r="F18" s="2">
        <f>2+5</f>
        <v>7</v>
      </c>
      <c r="G18" s="2">
        <v>0.6</v>
      </c>
      <c r="H18" s="2">
        <v>0.5</v>
      </c>
      <c r="I18" s="2">
        <v>22.0</v>
      </c>
      <c r="J18" s="2">
        <v>1.0</v>
      </c>
      <c r="K18" s="2">
        <f t="shared" si="2"/>
        <v>1</v>
      </c>
      <c r="L18" s="2" t="s">
        <v>189</v>
      </c>
      <c r="M18" s="2">
        <v>13.0</v>
      </c>
      <c r="N18" s="2">
        <v>5.0</v>
      </c>
      <c r="O18" s="9">
        <v>5.0</v>
      </c>
      <c r="P18" s="2">
        <v>1.0</v>
      </c>
      <c r="Q18" s="2">
        <v>2.0</v>
      </c>
    </row>
    <row r="19">
      <c r="A19" s="2">
        <v>1.0</v>
      </c>
      <c r="B19" s="2" t="s">
        <v>52</v>
      </c>
      <c r="C19" s="9">
        <v>17.0</v>
      </c>
      <c r="E19" s="2">
        <f t="shared" si="1"/>
        <v>0</v>
      </c>
      <c r="F19" s="2">
        <f>5+0</f>
        <v>5</v>
      </c>
      <c r="G19" s="2">
        <v>0.0</v>
      </c>
      <c r="H19" s="2">
        <v>0.0</v>
      </c>
      <c r="I19" s="2">
        <v>38.0</v>
      </c>
      <c r="J19" s="2">
        <v>0.0</v>
      </c>
      <c r="K19" s="2">
        <f t="shared" si="2"/>
        <v>0</v>
      </c>
      <c r="L19" s="2" t="s">
        <v>188</v>
      </c>
      <c r="M19" s="2">
        <v>9.0</v>
      </c>
      <c r="N19" s="2">
        <v>99.0</v>
      </c>
      <c r="O19" s="9">
        <v>99.0</v>
      </c>
      <c r="P19" s="2">
        <v>0.0</v>
      </c>
      <c r="Q19" s="2">
        <v>1.0</v>
      </c>
    </row>
    <row r="20">
      <c r="A20" s="2">
        <v>1.0</v>
      </c>
      <c r="B20" s="2" t="s">
        <v>36</v>
      </c>
      <c r="C20" s="9">
        <v>19.0</v>
      </c>
      <c r="E20" s="2">
        <f t="shared" si="1"/>
        <v>0</v>
      </c>
      <c r="F20" s="2">
        <f>7+0</f>
        <v>7</v>
      </c>
      <c r="G20" s="2">
        <v>0.0</v>
      </c>
      <c r="H20" s="2">
        <v>0.0</v>
      </c>
      <c r="I20" s="2">
        <v>38.0</v>
      </c>
      <c r="J20" s="2">
        <v>0.0</v>
      </c>
      <c r="K20" s="2">
        <f t="shared" si="2"/>
        <v>0</v>
      </c>
      <c r="L20" s="2" t="s">
        <v>188</v>
      </c>
      <c r="M20" s="2">
        <v>3.0</v>
      </c>
      <c r="N20" s="2">
        <v>99.0</v>
      </c>
      <c r="O20" s="9">
        <v>99.0</v>
      </c>
      <c r="P20" s="2">
        <v>2.0</v>
      </c>
      <c r="Q20" s="2">
        <v>7.0</v>
      </c>
    </row>
    <row r="21" ht="15.75" customHeight="1">
      <c r="A21" s="2">
        <v>1.0</v>
      </c>
      <c r="B21" s="2" t="s">
        <v>53</v>
      </c>
      <c r="C21" s="9">
        <v>20.0</v>
      </c>
      <c r="E21" s="2">
        <f t="shared" si="1"/>
        <v>0</v>
      </c>
      <c r="F21" s="2">
        <f>5+0</f>
        <v>5</v>
      </c>
      <c r="G21" s="2">
        <v>0.0</v>
      </c>
      <c r="H21" s="2">
        <v>0.0</v>
      </c>
      <c r="I21" s="2">
        <v>36.0</v>
      </c>
      <c r="J21" s="2">
        <v>0.0</v>
      </c>
      <c r="K21" s="2">
        <f t="shared" si="2"/>
        <v>0</v>
      </c>
      <c r="L21" s="2" t="s">
        <v>191</v>
      </c>
      <c r="M21" s="2">
        <v>9.0</v>
      </c>
      <c r="N21" s="2">
        <v>99.0</v>
      </c>
      <c r="O21" s="9">
        <v>99.0</v>
      </c>
      <c r="P21" s="2">
        <v>0.0</v>
      </c>
      <c r="Q21" s="2">
        <v>0.0</v>
      </c>
    </row>
    <row r="22" ht="15.75" customHeight="1">
      <c r="A22" s="2">
        <v>1.0</v>
      </c>
      <c r="B22" s="2" t="s">
        <v>54</v>
      </c>
      <c r="C22" s="9">
        <v>21.0</v>
      </c>
      <c r="E22" s="2">
        <f t="shared" si="1"/>
        <v>0.5</v>
      </c>
      <c r="F22" s="2">
        <f t="shared" ref="F22:F23" si="3">2+6</f>
        <v>8</v>
      </c>
      <c r="G22" s="2">
        <v>0.5</v>
      </c>
      <c r="H22" s="2">
        <v>0.5</v>
      </c>
      <c r="I22" s="2">
        <v>32.0</v>
      </c>
      <c r="J22" s="2">
        <v>0.0</v>
      </c>
      <c r="K22" s="2">
        <f t="shared" si="2"/>
        <v>0</v>
      </c>
      <c r="L22" s="2" t="s">
        <v>187</v>
      </c>
      <c r="M22" s="2">
        <v>13.0</v>
      </c>
      <c r="N22" s="2">
        <v>5.0</v>
      </c>
      <c r="O22" s="9">
        <v>99.0</v>
      </c>
      <c r="P22" s="2">
        <v>1.0</v>
      </c>
      <c r="Q22" s="2">
        <v>2.0</v>
      </c>
    </row>
    <row r="23" ht="15.75" customHeight="1">
      <c r="A23" s="2">
        <v>1.0</v>
      </c>
      <c r="B23" s="2" t="s">
        <v>55</v>
      </c>
      <c r="C23" s="9">
        <v>22.0</v>
      </c>
      <c r="E23" s="2">
        <f t="shared" si="1"/>
        <v>0.335</v>
      </c>
      <c r="F23" s="2">
        <f t="shared" si="3"/>
        <v>8</v>
      </c>
      <c r="G23" s="2">
        <v>0.67</v>
      </c>
      <c r="H23" s="2">
        <v>0.0</v>
      </c>
      <c r="I23" s="2">
        <v>33.0</v>
      </c>
      <c r="J23" s="2">
        <v>0.0</v>
      </c>
      <c r="K23" s="2">
        <f t="shared" si="2"/>
        <v>0</v>
      </c>
      <c r="L23" s="2" t="s">
        <v>187</v>
      </c>
      <c r="M23" s="2">
        <v>25.0</v>
      </c>
      <c r="N23" s="2">
        <v>3.0</v>
      </c>
      <c r="O23" s="9">
        <v>5.0</v>
      </c>
      <c r="P23" s="2">
        <v>0.0</v>
      </c>
      <c r="Q23" s="2">
        <v>0.0</v>
      </c>
    </row>
    <row r="24" ht="15.75" customHeight="1">
      <c r="A24" s="2">
        <v>1.0</v>
      </c>
      <c r="B24" s="2" t="s">
        <v>57</v>
      </c>
      <c r="E24" s="2">
        <f t="shared" si="1"/>
        <v>0.165</v>
      </c>
      <c r="F24" s="2">
        <f>0+3</f>
        <v>3</v>
      </c>
      <c r="G24" s="2">
        <v>0.33</v>
      </c>
      <c r="H24" s="2">
        <v>0.0</v>
      </c>
      <c r="I24" s="2">
        <v>0.0</v>
      </c>
      <c r="J24" s="2">
        <v>0.0</v>
      </c>
      <c r="K24" s="2">
        <f t="shared" si="2"/>
        <v>1</v>
      </c>
      <c r="L24" s="2" t="s">
        <v>189</v>
      </c>
      <c r="M24" s="2">
        <v>99.0</v>
      </c>
      <c r="N24" s="2">
        <v>13.0</v>
      </c>
      <c r="O24" s="9">
        <v>13.0</v>
      </c>
      <c r="P24" s="2">
        <v>0.0</v>
      </c>
      <c r="Q24" s="2">
        <v>0.0</v>
      </c>
    </row>
    <row r="25" ht="15.75" customHeight="1">
      <c r="A25" s="2">
        <v>1.0</v>
      </c>
      <c r="B25" s="2" t="s">
        <v>59</v>
      </c>
      <c r="C25" s="9">
        <v>38.0</v>
      </c>
      <c r="E25" s="2">
        <f t="shared" si="1"/>
        <v>0.3</v>
      </c>
      <c r="F25" s="2">
        <f>0+5</f>
        <v>5</v>
      </c>
      <c r="G25" s="2">
        <v>0.6</v>
      </c>
      <c r="H25" s="2">
        <v>0.0</v>
      </c>
      <c r="I25" s="2">
        <v>3.0</v>
      </c>
      <c r="J25" s="2">
        <v>0.0</v>
      </c>
      <c r="K25" s="2">
        <f t="shared" si="2"/>
        <v>1</v>
      </c>
      <c r="L25" s="2" t="s">
        <v>189</v>
      </c>
      <c r="M25" s="2">
        <v>99.0</v>
      </c>
      <c r="N25" s="2">
        <v>5.0</v>
      </c>
      <c r="O25" s="9">
        <v>25.0</v>
      </c>
      <c r="P25" s="2">
        <v>0.0</v>
      </c>
      <c r="Q25" s="2">
        <v>0.0</v>
      </c>
    </row>
    <row r="26" ht="15.75" customHeight="1">
      <c r="A26" s="2">
        <v>1.0</v>
      </c>
      <c r="B26" s="2" t="s">
        <v>61</v>
      </c>
      <c r="E26" s="2">
        <f t="shared" si="1"/>
        <v>0</v>
      </c>
      <c r="F26" s="2">
        <f t="shared" ref="F26:F30" si="4">0+0</f>
        <v>0</v>
      </c>
      <c r="G26" s="2">
        <v>0.0</v>
      </c>
      <c r="H26" s="2">
        <v>0.0</v>
      </c>
      <c r="I26" s="2">
        <v>0.0</v>
      </c>
      <c r="J26" s="2">
        <v>0.0</v>
      </c>
      <c r="K26" s="2">
        <v>1.0</v>
      </c>
      <c r="L26" s="2" t="s">
        <v>192</v>
      </c>
      <c r="M26" s="2">
        <v>99.0</v>
      </c>
      <c r="N26" s="2">
        <v>99.0</v>
      </c>
      <c r="O26" s="9">
        <v>99.0</v>
      </c>
      <c r="P26" s="2">
        <v>0.0</v>
      </c>
      <c r="Q26" s="2">
        <v>0.0</v>
      </c>
    </row>
    <row r="27" ht="15.75" customHeight="1">
      <c r="A27" s="2">
        <v>1.0</v>
      </c>
      <c r="B27" s="2" t="s">
        <v>63</v>
      </c>
      <c r="E27" s="2">
        <f t="shared" si="1"/>
        <v>0</v>
      </c>
      <c r="F27" s="2">
        <f t="shared" si="4"/>
        <v>0</v>
      </c>
      <c r="G27" s="2">
        <v>0.0</v>
      </c>
      <c r="H27" s="2">
        <v>0.0</v>
      </c>
      <c r="I27" s="2">
        <v>0.0</v>
      </c>
      <c r="J27" s="2">
        <v>0.0</v>
      </c>
      <c r="K27" s="2">
        <f t="shared" ref="K27:K37" si="5">IF(L27="AUS", 1, 0)</f>
        <v>1</v>
      </c>
      <c r="L27" s="2" t="s">
        <v>189</v>
      </c>
      <c r="M27" s="2">
        <v>99.0</v>
      </c>
      <c r="N27" s="2">
        <v>99.0</v>
      </c>
      <c r="O27" s="9">
        <v>99.0</v>
      </c>
      <c r="P27" s="2">
        <v>0.0</v>
      </c>
      <c r="Q27" s="2">
        <v>0.0</v>
      </c>
    </row>
    <row r="28" ht="15.75" customHeight="1">
      <c r="A28" s="2">
        <v>1.0</v>
      </c>
      <c r="B28" s="2" t="s">
        <v>64</v>
      </c>
      <c r="E28" s="2">
        <f t="shared" si="1"/>
        <v>0</v>
      </c>
      <c r="F28" s="2">
        <f t="shared" si="4"/>
        <v>0</v>
      </c>
      <c r="G28" s="2">
        <v>0.0</v>
      </c>
      <c r="H28" s="2">
        <v>0.0</v>
      </c>
      <c r="I28" s="2">
        <v>4.0</v>
      </c>
      <c r="J28" s="2">
        <v>0.0</v>
      </c>
      <c r="K28" s="2">
        <f t="shared" si="5"/>
        <v>0</v>
      </c>
      <c r="L28" s="2" t="s">
        <v>193</v>
      </c>
      <c r="M28" s="2">
        <v>99.0</v>
      </c>
      <c r="N28" s="2">
        <v>99.0</v>
      </c>
      <c r="O28" s="9">
        <v>99.0</v>
      </c>
      <c r="P28" s="2">
        <v>0.0</v>
      </c>
      <c r="Q28" s="2">
        <v>0.0</v>
      </c>
    </row>
    <row r="29" ht="15.75" customHeight="1">
      <c r="A29" s="2">
        <v>1.0</v>
      </c>
      <c r="B29" s="2" t="s">
        <v>65</v>
      </c>
      <c r="E29" s="2">
        <f t="shared" si="1"/>
        <v>0</v>
      </c>
      <c r="F29" s="2">
        <f t="shared" si="4"/>
        <v>0</v>
      </c>
      <c r="G29" s="2">
        <v>0.0</v>
      </c>
      <c r="H29" s="2">
        <v>0.0</v>
      </c>
      <c r="I29" s="2">
        <v>2.0</v>
      </c>
      <c r="J29" s="2">
        <v>0.0</v>
      </c>
      <c r="K29" s="2">
        <f t="shared" si="5"/>
        <v>0</v>
      </c>
      <c r="L29" s="2" t="s">
        <v>194</v>
      </c>
      <c r="M29" s="2">
        <v>99.0</v>
      </c>
      <c r="N29" s="2">
        <v>99.0</v>
      </c>
      <c r="O29" s="9">
        <v>99.0</v>
      </c>
      <c r="P29" s="2">
        <v>0.0</v>
      </c>
      <c r="Q29" s="2">
        <v>0.0</v>
      </c>
    </row>
    <row r="30" ht="15.75" customHeight="1">
      <c r="A30" s="2">
        <v>1.0</v>
      </c>
      <c r="B30" s="2" t="s">
        <v>66</v>
      </c>
      <c r="C30" s="9">
        <v>36.0</v>
      </c>
      <c r="E30" s="2">
        <f t="shared" si="1"/>
        <v>0</v>
      </c>
      <c r="F30" s="2">
        <f t="shared" si="4"/>
        <v>0</v>
      </c>
      <c r="G30" s="2">
        <v>0.0</v>
      </c>
      <c r="H30" s="2">
        <v>0.0</v>
      </c>
      <c r="I30" s="2">
        <v>10.0</v>
      </c>
      <c r="J30" s="2">
        <v>0.0</v>
      </c>
      <c r="K30" s="2">
        <f t="shared" si="5"/>
        <v>0</v>
      </c>
      <c r="L30" s="2" t="s">
        <v>195</v>
      </c>
      <c r="M30" s="2">
        <v>99.0</v>
      </c>
      <c r="N30" s="2">
        <v>99.0</v>
      </c>
      <c r="O30" s="9">
        <v>99.0</v>
      </c>
      <c r="P30" s="2">
        <v>0.0</v>
      </c>
      <c r="Q30" s="2">
        <v>0.0</v>
      </c>
    </row>
    <row r="31" ht="15.75" customHeight="1">
      <c r="A31" s="2">
        <v>1.0</v>
      </c>
      <c r="B31" s="2" t="s">
        <v>50</v>
      </c>
      <c r="C31" s="9">
        <v>25.0</v>
      </c>
      <c r="E31" s="2">
        <f t="shared" si="1"/>
        <v>0.25</v>
      </c>
      <c r="F31" s="2">
        <f>2+2</f>
        <v>4</v>
      </c>
      <c r="G31" s="2">
        <v>0.0</v>
      </c>
      <c r="H31" s="2">
        <v>0.5</v>
      </c>
      <c r="I31" s="2">
        <v>29.0</v>
      </c>
      <c r="J31" s="2">
        <v>0.0</v>
      </c>
      <c r="K31" s="2">
        <f t="shared" si="5"/>
        <v>0</v>
      </c>
      <c r="L31" s="2" t="s">
        <v>194</v>
      </c>
      <c r="M31" s="2">
        <v>13.0</v>
      </c>
      <c r="N31" s="2">
        <v>25.0</v>
      </c>
      <c r="O31" s="9">
        <v>13.0</v>
      </c>
      <c r="P31" s="2">
        <v>0.0</v>
      </c>
      <c r="Q31" s="2">
        <v>1.0</v>
      </c>
    </row>
    <row r="32" ht="15.75" customHeight="1">
      <c r="A32" s="2">
        <v>1.0</v>
      </c>
      <c r="B32" s="2" t="s">
        <v>35</v>
      </c>
      <c r="C32" s="9">
        <v>26.0</v>
      </c>
      <c r="E32" s="2">
        <f t="shared" si="1"/>
        <v>0.165</v>
      </c>
      <c r="F32" s="2">
        <f>3+2</f>
        <v>5</v>
      </c>
      <c r="G32" s="2">
        <v>0.0</v>
      </c>
      <c r="H32" s="2">
        <v>0.33</v>
      </c>
      <c r="I32" s="2">
        <v>29.0</v>
      </c>
      <c r="J32" s="2">
        <v>0.0</v>
      </c>
      <c r="K32" s="2">
        <f t="shared" si="5"/>
        <v>0</v>
      </c>
      <c r="L32" s="2" t="s">
        <v>187</v>
      </c>
      <c r="M32" s="2">
        <v>99.0</v>
      </c>
      <c r="N32" s="2">
        <v>25.0</v>
      </c>
      <c r="O32" s="9">
        <v>13.0</v>
      </c>
      <c r="P32" s="2">
        <v>0.0</v>
      </c>
      <c r="Q32" s="2">
        <v>0.0</v>
      </c>
    </row>
    <row r="33" ht="15.75" customHeight="1">
      <c r="A33" s="2">
        <v>1.0</v>
      </c>
      <c r="B33" s="2" t="s">
        <v>67</v>
      </c>
      <c r="E33" s="2">
        <f t="shared" si="1"/>
        <v>0</v>
      </c>
      <c r="F33" s="2">
        <f>0+0</f>
        <v>0</v>
      </c>
      <c r="G33" s="2">
        <v>0.0</v>
      </c>
      <c r="H33" s="2">
        <v>0.0</v>
      </c>
      <c r="I33" s="2">
        <v>0.0</v>
      </c>
      <c r="J33" s="2">
        <v>0.0</v>
      </c>
      <c r="K33" s="2">
        <f t="shared" si="5"/>
        <v>0</v>
      </c>
      <c r="L33" s="2" t="s">
        <v>187</v>
      </c>
      <c r="M33" s="2">
        <v>99.0</v>
      </c>
      <c r="N33" s="2">
        <v>99.0</v>
      </c>
      <c r="O33" s="9">
        <v>99.0</v>
      </c>
      <c r="P33" s="2">
        <v>0.0</v>
      </c>
      <c r="Q33" s="2">
        <v>0.0</v>
      </c>
    </row>
    <row r="34" ht="15.75" customHeight="1">
      <c r="A34" s="2">
        <v>1.0</v>
      </c>
      <c r="B34" s="2" t="s">
        <v>68</v>
      </c>
      <c r="C34" s="9">
        <v>31.0</v>
      </c>
      <c r="E34" s="2">
        <f t="shared" si="1"/>
        <v>0</v>
      </c>
      <c r="F34" s="2">
        <f>2+2</f>
        <v>4</v>
      </c>
      <c r="G34" s="2">
        <v>0.0</v>
      </c>
      <c r="H34" s="2">
        <v>0.0</v>
      </c>
      <c r="I34" s="2">
        <v>25.0</v>
      </c>
      <c r="J34" s="2">
        <v>0.0</v>
      </c>
      <c r="K34" s="2">
        <f t="shared" si="5"/>
        <v>1</v>
      </c>
      <c r="L34" s="2" t="s">
        <v>189</v>
      </c>
      <c r="M34" s="2">
        <v>25.0</v>
      </c>
      <c r="N34" s="2">
        <v>25.0</v>
      </c>
      <c r="O34" s="9">
        <v>99.0</v>
      </c>
      <c r="P34" s="2">
        <v>0.0</v>
      </c>
      <c r="Q34" s="2">
        <v>0.0</v>
      </c>
    </row>
    <row r="35" ht="15.75" customHeight="1">
      <c r="A35" s="2">
        <v>1.0</v>
      </c>
      <c r="B35" s="2" t="s">
        <v>69</v>
      </c>
      <c r="E35" s="2">
        <f t="shared" si="1"/>
        <v>0</v>
      </c>
      <c r="F35" s="2">
        <f>0+0</f>
        <v>0</v>
      </c>
      <c r="G35" s="2">
        <v>0.0</v>
      </c>
      <c r="H35" s="2">
        <v>0.0</v>
      </c>
      <c r="I35" s="2">
        <v>0.0</v>
      </c>
      <c r="J35" s="2">
        <v>0.0</v>
      </c>
      <c r="K35" s="2">
        <f t="shared" si="5"/>
        <v>0</v>
      </c>
      <c r="L35" s="2" t="s">
        <v>185</v>
      </c>
      <c r="M35" s="2">
        <v>99.0</v>
      </c>
      <c r="N35" s="2">
        <v>99.0</v>
      </c>
      <c r="O35" s="9">
        <v>99.0</v>
      </c>
      <c r="P35" s="2">
        <v>0.0</v>
      </c>
      <c r="Q35" s="2">
        <v>0.0</v>
      </c>
    </row>
    <row r="36" ht="15.75" customHeight="1">
      <c r="A36" s="2">
        <v>1.0</v>
      </c>
      <c r="B36" s="2" t="s">
        <v>56</v>
      </c>
      <c r="C36" s="9">
        <v>23.0</v>
      </c>
      <c r="E36" s="2">
        <f t="shared" si="1"/>
        <v>0.5</v>
      </c>
      <c r="F36" s="2">
        <f>2+2</f>
        <v>4</v>
      </c>
      <c r="G36" s="2">
        <v>0.5</v>
      </c>
      <c r="H36" s="2">
        <v>0.5</v>
      </c>
      <c r="I36" s="2">
        <v>32.0</v>
      </c>
      <c r="J36" s="2">
        <v>0.0</v>
      </c>
      <c r="K36" s="2">
        <f t="shared" si="5"/>
        <v>0</v>
      </c>
      <c r="L36" s="2" t="s">
        <v>188</v>
      </c>
      <c r="M36" s="2">
        <v>13.0</v>
      </c>
      <c r="N36" s="2">
        <v>13.0</v>
      </c>
      <c r="O36" s="9">
        <v>9.0</v>
      </c>
      <c r="P36" s="2">
        <v>0.0</v>
      </c>
      <c r="Q36" s="2">
        <v>1.0</v>
      </c>
    </row>
    <row r="37" ht="15.75" customHeight="1">
      <c r="A37" s="2">
        <v>1.0</v>
      </c>
      <c r="B37" s="2" t="s">
        <v>46</v>
      </c>
      <c r="E37" s="2">
        <f t="shared" si="1"/>
        <v>0.25</v>
      </c>
      <c r="F37" s="2">
        <f>2+0</f>
        <v>2</v>
      </c>
      <c r="G37" s="2">
        <v>0.0</v>
      </c>
      <c r="H37" s="2">
        <v>0.5</v>
      </c>
      <c r="I37" s="2">
        <v>2.0</v>
      </c>
      <c r="J37" s="2">
        <v>1.0</v>
      </c>
      <c r="K37" s="2">
        <f t="shared" si="5"/>
        <v>1</v>
      </c>
      <c r="L37" s="2" t="s">
        <v>189</v>
      </c>
      <c r="M37" s="2">
        <v>13.0</v>
      </c>
      <c r="N37" s="2">
        <v>99.0</v>
      </c>
      <c r="O37" s="9">
        <v>99.0</v>
      </c>
      <c r="P37" s="2">
        <v>0.0</v>
      </c>
      <c r="Q37" s="2">
        <v>0.0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8" max="18" width="36.88"/>
  </cols>
  <sheetData>
    <row r="1">
      <c r="A1" s="26" t="s">
        <v>2</v>
      </c>
      <c r="B1" s="26" t="s">
        <v>6</v>
      </c>
      <c r="C1" s="26" t="s">
        <v>196</v>
      </c>
      <c r="D1" s="27" t="s">
        <v>197</v>
      </c>
      <c r="E1" s="26" t="s">
        <v>171</v>
      </c>
      <c r="F1" s="26" t="s">
        <v>198</v>
      </c>
      <c r="G1" s="26" t="s">
        <v>172</v>
      </c>
      <c r="H1" s="26" t="s">
        <v>173</v>
      </c>
      <c r="I1" s="26" t="s">
        <v>174</v>
      </c>
      <c r="J1" s="26" t="s">
        <v>175</v>
      </c>
      <c r="K1" s="26" t="s">
        <v>176</v>
      </c>
      <c r="L1" s="26" t="s">
        <v>177</v>
      </c>
      <c r="M1" s="26" t="s">
        <v>178</v>
      </c>
      <c r="N1" s="26" t="s">
        <v>179</v>
      </c>
      <c r="O1" s="26" t="s">
        <v>182</v>
      </c>
      <c r="P1" s="26" t="s">
        <v>180</v>
      </c>
      <c r="Q1" s="26" t="s">
        <v>181</v>
      </c>
      <c r="R1" s="26" t="s">
        <v>183</v>
      </c>
      <c r="S1" s="26" t="s">
        <v>184</v>
      </c>
      <c r="T1" s="26" t="s">
        <v>199</v>
      </c>
      <c r="U1" s="27" t="s">
        <v>200</v>
      </c>
      <c r="V1" s="26" t="s">
        <v>201</v>
      </c>
      <c r="W1" s="26" t="s">
        <v>202</v>
      </c>
      <c r="X1" s="26" t="s">
        <v>203</v>
      </c>
      <c r="Y1" s="26" t="s">
        <v>204</v>
      </c>
      <c r="Z1" s="26" t="s">
        <v>205</v>
      </c>
      <c r="AA1" s="26" t="s">
        <v>206</v>
      </c>
      <c r="AB1" s="26" t="s">
        <v>207</v>
      </c>
      <c r="AC1" s="26" t="s">
        <v>208</v>
      </c>
      <c r="AD1" s="26" t="s">
        <v>209</v>
      </c>
      <c r="AE1" s="26" t="s">
        <v>210</v>
      </c>
      <c r="AF1" s="26" t="s">
        <v>211</v>
      </c>
      <c r="AG1" s="26" t="s">
        <v>212</v>
      </c>
      <c r="AH1" s="26" t="s">
        <v>213</v>
      </c>
      <c r="AI1" s="27" t="s">
        <v>214</v>
      </c>
    </row>
    <row r="2">
      <c r="A2" s="14">
        <v>1.0</v>
      </c>
      <c r="B2" s="15" t="s">
        <v>26</v>
      </c>
      <c r="D2" s="19" t="s">
        <v>215</v>
      </c>
      <c r="E2" s="24"/>
      <c r="F2" s="14">
        <v>0.0</v>
      </c>
      <c r="G2" s="28">
        <f t="shared" ref="G2:G37" si="1">AVERAGE(F2,I2,J2)</f>
        <v>0.3666666667</v>
      </c>
      <c r="H2" s="14">
        <v>9.0</v>
      </c>
      <c r="I2" s="14">
        <v>0.5</v>
      </c>
      <c r="J2" s="14">
        <v>0.6</v>
      </c>
      <c r="K2" s="14">
        <v>54.0</v>
      </c>
      <c r="L2" s="14">
        <v>0.0</v>
      </c>
      <c r="M2" s="14">
        <v>0.0</v>
      </c>
      <c r="N2" s="15" t="s">
        <v>185</v>
      </c>
      <c r="O2" s="14">
        <v>25.0</v>
      </c>
      <c r="P2" s="14">
        <v>5.0</v>
      </c>
      <c r="Q2" s="14">
        <v>13.0</v>
      </c>
      <c r="R2" s="14">
        <v>0.0</v>
      </c>
      <c r="S2" s="14">
        <v>1.0</v>
      </c>
      <c r="T2" s="24">
        <f t="shared" ref="T2:T25" si="2">SUM(W2,Z2,AC2)/SUM(X2,AA2,AD2)</f>
        <v>13.32</v>
      </c>
      <c r="U2" s="24">
        <f t="shared" ref="U2:U37" si="3">SUM(X2,AA2,AD2)</f>
        <v>9</v>
      </c>
      <c r="V2" s="14">
        <v>8.6</v>
      </c>
      <c r="W2" s="14">
        <v>17.23</v>
      </c>
      <c r="X2" s="14">
        <v>2.0</v>
      </c>
      <c r="Y2" s="14">
        <v>16.47</v>
      </c>
      <c r="Z2" s="14">
        <v>32.93</v>
      </c>
      <c r="AA2" s="14">
        <v>2.0</v>
      </c>
      <c r="AB2" s="14">
        <v>13.94</v>
      </c>
      <c r="AC2" s="14">
        <v>69.72</v>
      </c>
      <c r="AD2" s="14">
        <v>5.0</v>
      </c>
      <c r="AE2" s="14">
        <v>19.9</v>
      </c>
      <c r="AF2" s="14">
        <v>2.0</v>
      </c>
      <c r="AG2" s="14">
        <v>5.0</v>
      </c>
      <c r="AH2" s="15" t="s">
        <v>216</v>
      </c>
      <c r="AI2" s="19">
        <v>76.83</v>
      </c>
    </row>
    <row r="3">
      <c r="A3" s="14">
        <v>1.0</v>
      </c>
      <c r="B3" s="15" t="s">
        <v>28</v>
      </c>
      <c r="D3" s="19" t="s">
        <v>215</v>
      </c>
      <c r="E3" s="24"/>
      <c r="F3" s="14">
        <v>0.0</v>
      </c>
      <c r="G3" s="28">
        <f t="shared" si="1"/>
        <v>0.1666666667</v>
      </c>
      <c r="H3" s="14">
        <v>8.0</v>
      </c>
      <c r="I3" s="14">
        <v>0.5</v>
      </c>
      <c r="J3" s="14">
        <v>0.0</v>
      </c>
      <c r="K3" s="14">
        <v>46.0</v>
      </c>
      <c r="L3" s="14">
        <v>0.0</v>
      </c>
      <c r="M3" s="14">
        <v>0.0</v>
      </c>
      <c r="N3" s="15" t="s">
        <v>186</v>
      </c>
      <c r="O3" s="14">
        <v>25.0</v>
      </c>
      <c r="P3" s="14">
        <v>25.0</v>
      </c>
      <c r="Q3" s="14">
        <v>9.0</v>
      </c>
      <c r="R3" s="14">
        <v>0.0</v>
      </c>
      <c r="S3" s="14">
        <v>0.0</v>
      </c>
      <c r="T3" s="24">
        <f t="shared" si="2"/>
        <v>13.21375</v>
      </c>
      <c r="U3" s="24">
        <f t="shared" si="3"/>
        <v>8</v>
      </c>
      <c r="V3" s="14">
        <v>10.54</v>
      </c>
      <c r="W3" s="14">
        <v>21.07</v>
      </c>
      <c r="X3" s="14">
        <v>2.0</v>
      </c>
      <c r="Y3" s="14">
        <v>14.81</v>
      </c>
      <c r="Z3" s="14">
        <v>59.21</v>
      </c>
      <c r="AA3" s="14">
        <v>4.0</v>
      </c>
      <c r="AB3" s="14">
        <v>12.72</v>
      </c>
      <c r="AC3" s="14">
        <v>25.43</v>
      </c>
      <c r="AD3" s="14">
        <v>2.0</v>
      </c>
      <c r="AE3" s="14">
        <v>19.03</v>
      </c>
      <c r="AF3" s="14">
        <v>2.0</v>
      </c>
      <c r="AG3" s="14">
        <v>9.0</v>
      </c>
      <c r="AH3" s="15" t="s">
        <v>217</v>
      </c>
      <c r="AI3" s="19">
        <v>52.3</v>
      </c>
    </row>
    <row r="4">
      <c r="A4" s="14">
        <v>1.0</v>
      </c>
      <c r="B4" s="15" t="s">
        <v>30</v>
      </c>
      <c r="D4" s="19" t="s">
        <v>218</v>
      </c>
      <c r="E4" s="24"/>
      <c r="F4" s="14">
        <v>1.0</v>
      </c>
      <c r="G4" s="28">
        <f t="shared" si="1"/>
        <v>0.6666666667</v>
      </c>
      <c r="H4" s="14">
        <v>10.0</v>
      </c>
      <c r="I4" s="14">
        <v>0.5</v>
      </c>
      <c r="J4" s="14">
        <v>0.5</v>
      </c>
      <c r="K4" s="14">
        <v>45.0</v>
      </c>
      <c r="L4" s="14">
        <v>0.0</v>
      </c>
      <c r="M4" s="14">
        <v>0.0</v>
      </c>
      <c r="N4" s="15" t="s">
        <v>187</v>
      </c>
      <c r="O4" s="14">
        <v>1.0</v>
      </c>
      <c r="P4" s="14">
        <v>13.0</v>
      </c>
      <c r="Q4" s="14">
        <v>13.0</v>
      </c>
      <c r="R4" s="14">
        <v>2.0</v>
      </c>
      <c r="S4" s="14">
        <v>3.0</v>
      </c>
      <c r="T4" s="24">
        <f t="shared" si="2"/>
        <v>14.855</v>
      </c>
      <c r="U4" s="24">
        <f t="shared" si="3"/>
        <v>10</v>
      </c>
      <c r="V4" s="14">
        <v>15.0</v>
      </c>
      <c r="W4" s="14">
        <v>90.05</v>
      </c>
      <c r="X4" s="14">
        <v>6.0</v>
      </c>
      <c r="Y4" s="14">
        <v>12.9</v>
      </c>
      <c r="Z4" s="14">
        <v>25.8</v>
      </c>
      <c r="AA4" s="14">
        <v>2.0</v>
      </c>
      <c r="AB4" s="14">
        <v>16.35</v>
      </c>
      <c r="AC4" s="14">
        <v>32.7</v>
      </c>
      <c r="AD4" s="14">
        <v>2.0</v>
      </c>
      <c r="AE4" s="14">
        <v>19.13</v>
      </c>
      <c r="AF4" s="14">
        <v>4.0</v>
      </c>
      <c r="AG4" s="14">
        <v>5.0</v>
      </c>
      <c r="AH4" s="15" t="s">
        <v>216</v>
      </c>
      <c r="AI4" s="19">
        <v>76.04</v>
      </c>
    </row>
    <row r="5">
      <c r="A5" s="14">
        <v>1.0</v>
      </c>
      <c r="B5" s="15" t="s">
        <v>32</v>
      </c>
      <c r="D5" s="19" t="s">
        <v>215</v>
      </c>
      <c r="E5" s="24"/>
      <c r="F5" s="14">
        <v>0.33</v>
      </c>
      <c r="G5" s="28">
        <f t="shared" si="1"/>
        <v>0.4566666667</v>
      </c>
      <c r="H5" s="14">
        <v>13.0</v>
      </c>
      <c r="I5" s="14">
        <v>0.33</v>
      </c>
      <c r="J5" s="14">
        <v>0.71</v>
      </c>
      <c r="K5" s="14">
        <v>45.0</v>
      </c>
      <c r="L5" s="14">
        <v>0.0</v>
      </c>
      <c r="M5" s="14">
        <v>0.0</v>
      </c>
      <c r="N5" s="15" t="s">
        <v>188</v>
      </c>
      <c r="O5" s="14">
        <v>13.0</v>
      </c>
      <c r="P5" s="14">
        <v>2.0</v>
      </c>
      <c r="Q5" s="14">
        <v>13.0</v>
      </c>
      <c r="R5" s="14">
        <v>3.0</v>
      </c>
      <c r="S5" s="14">
        <v>5.0</v>
      </c>
      <c r="T5" s="24">
        <f t="shared" si="2"/>
        <v>13.39615385</v>
      </c>
      <c r="U5" s="24">
        <f t="shared" si="3"/>
        <v>13</v>
      </c>
      <c r="V5" s="14">
        <v>10.76</v>
      </c>
      <c r="W5" s="14">
        <v>32.29</v>
      </c>
      <c r="X5" s="14">
        <v>3.0</v>
      </c>
      <c r="Y5" s="14">
        <v>14.0</v>
      </c>
      <c r="Z5" s="14">
        <v>42.0</v>
      </c>
      <c r="AA5" s="14">
        <v>3.0</v>
      </c>
      <c r="AB5" s="14">
        <v>14.27</v>
      </c>
      <c r="AC5" s="14">
        <v>99.86</v>
      </c>
      <c r="AD5" s="14">
        <v>7.0</v>
      </c>
      <c r="AE5" s="14">
        <v>16.8</v>
      </c>
      <c r="AF5" s="14">
        <v>2.0</v>
      </c>
      <c r="AG5" s="14">
        <v>5.0</v>
      </c>
      <c r="AH5" s="15" t="s">
        <v>216</v>
      </c>
      <c r="AI5" s="19">
        <v>44.26</v>
      </c>
    </row>
    <row r="6">
      <c r="A6" s="14">
        <v>1.0</v>
      </c>
      <c r="B6" s="15" t="s">
        <v>34</v>
      </c>
      <c r="D6" s="19" t="s">
        <v>218</v>
      </c>
      <c r="E6" s="24"/>
      <c r="F6" s="14">
        <v>0.0</v>
      </c>
      <c r="G6" s="28">
        <f t="shared" si="1"/>
        <v>0.5</v>
      </c>
      <c r="H6" s="14">
        <v>8.0</v>
      </c>
      <c r="I6" s="14">
        <v>0.5</v>
      </c>
      <c r="J6" s="14">
        <v>1.0</v>
      </c>
      <c r="K6" s="14">
        <v>41.0</v>
      </c>
      <c r="L6" s="14">
        <v>0.0</v>
      </c>
      <c r="M6" s="14">
        <v>1.0</v>
      </c>
      <c r="N6" s="15" t="s">
        <v>189</v>
      </c>
      <c r="O6" s="14">
        <v>25.0</v>
      </c>
      <c r="P6" s="14">
        <v>1.0</v>
      </c>
      <c r="Q6" s="14">
        <v>9.0</v>
      </c>
      <c r="R6" s="14">
        <v>1.0</v>
      </c>
      <c r="S6" s="14">
        <v>2.0</v>
      </c>
      <c r="T6" s="24">
        <f t="shared" si="2"/>
        <v>13.7025</v>
      </c>
      <c r="U6" s="24">
        <f t="shared" si="3"/>
        <v>12</v>
      </c>
      <c r="V6" s="14">
        <v>9.79</v>
      </c>
      <c r="W6" s="14">
        <v>19.57</v>
      </c>
      <c r="X6" s="14">
        <v>2.0</v>
      </c>
      <c r="Y6" s="14">
        <v>14.89</v>
      </c>
      <c r="Z6" s="14">
        <v>59.57</v>
      </c>
      <c r="AA6" s="14">
        <v>4.0</v>
      </c>
      <c r="AB6" s="14">
        <v>14.22</v>
      </c>
      <c r="AC6" s="14">
        <v>85.29</v>
      </c>
      <c r="AD6" s="14">
        <v>6.0</v>
      </c>
      <c r="AE6" s="14">
        <v>17.83</v>
      </c>
      <c r="AF6" s="14">
        <v>3.0</v>
      </c>
      <c r="AG6" s="14">
        <v>9.0</v>
      </c>
      <c r="AH6" s="15" t="s">
        <v>217</v>
      </c>
      <c r="AI6" s="19">
        <v>90.24</v>
      </c>
    </row>
    <row r="7">
      <c r="A7" s="14">
        <v>1.0</v>
      </c>
      <c r="B7" s="15" t="s">
        <v>27</v>
      </c>
      <c r="D7" s="19" t="s">
        <v>215</v>
      </c>
      <c r="E7" s="24"/>
      <c r="F7" s="14">
        <v>0.5</v>
      </c>
      <c r="G7" s="28">
        <f t="shared" si="1"/>
        <v>0.3333333333</v>
      </c>
      <c r="H7" s="14">
        <v>6.0</v>
      </c>
      <c r="I7" s="14">
        <v>0.0</v>
      </c>
      <c r="J7" s="14">
        <v>0.5</v>
      </c>
      <c r="K7" s="14">
        <v>44.0</v>
      </c>
      <c r="L7" s="14">
        <v>0.0</v>
      </c>
      <c r="M7" s="14">
        <v>0.0</v>
      </c>
      <c r="N7" s="15" t="s">
        <v>190</v>
      </c>
      <c r="O7" s="14">
        <v>13.0</v>
      </c>
      <c r="P7" s="14">
        <v>13.0</v>
      </c>
      <c r="Q7" s="14">
        <v>25.0</v>
      </c>
      <c r="R7" s="14">
        <v>0.0</v>
      </c>
      <c r="S7" s="14">
        <v>0.0</v>
      </c>
      <c r="T7" s="24">
        <f t="shared" si="2"/>
        <v>11.94166667</v>
      </c>
      <c r="U7" s="24">
        <f t="shared" si="3"/>
        <v>6</v>
      </c>
      <c r="V7" s="14">
        <v>11.1</v>
      </c>
      <c r="W7" s="14">
        <v>22.2</v>
      </c>
      <c r="X7" s="14">
        <v>2.0</v>
      </c>
      <c r="Y7" s="14">
        <v>13.0</v>
      </c>
      <c r="Z7" s="14">
        <v>26.11</v>
      </c>
      <c r="AA7" s="14">
        <v>2.0</v>
      </c>
      <c r="AB7" s="14">
        <v>11.67</v>
      </c>
      <c r="AC7" s="14">
        <v>23.34</v>
      </c>
      <c r="AD7" s="14">
        <v>2.0</v>
      </c>
      <c r="AE7" s="14">
        <v>15.4</v>
      </c>
      <c r="AF7" s="14">
        <v>0.0</v>
      </c>
      <c r="AG7" s="14">
        <v>8.0</v>
      </c>
      <c r="AH7" s="15" t="s">
        <v>217</v>
      </c>
      <c r="AI7" s="19">
        <v>23.47</v>
      </c>
    </row>
    <row r="8">
      <c r="A8" s="14">
        <v>1.0</v>
      </c>
      <c r="B8" s="15" t="s">
        <v>37</v>
      </c>
      <c r="D8" s="19" t="s">
        <v>215</v>
      </c>
      <c r="E8" s="24"/>
      <c r="F8" s="14">
        <v>0.6</v>
      </c>
      <c r="G8" s="28">
        <f t="shared" si="1"/>
        <v>0.31</v>
      </c>
      <c r="H8" s="14">
        <v>10.0</v>
      </c>
      <c r="I8" s="14">
        <v>0.33</v>
      </c>
      <c r="J8" s="14">
        <v>0.0</v>
      </c>
      <c r="K8" s="14">
        <v>38.0</v>
      </c>
      <c r="L8" s="14">
        <v>0.0</v>
      </c>
      <c r="M8" s="14">
        <v>0.0</v>
      </c>
      <c r="N8" s="15" t="s">
        <v>188</v>
      </c>
      <c r="O8" s="14">
        <v>5.0</v>
      </c>
      <c r="P8" s="14">
        <v>25.0</v>
      </c>
      <c r="Q8" s="14">
        <v>13.0</v>
      </c>
      <c r="R8" s="14">
        <v>0.0</v>
      </c>
      <c r="S8" s="14">
        <v>0.0</v>
      </c>
      <c r="T8" s="24">
        <f t="shared" si="2"/>
        <v>13.664</v>
      </c>
      <c r="U8" s="24">
        <f t="shared" si="3"/>
        <v>10</v>
      </c>
      <c r="V8" s="14">
        <v>14.75</v>
      </c>
      <c r="W8" s="14">
        <v>73.74</v>
      </c>
      <c r="X8" s="14">
        <v>5.0</v>
      </c>
      <c r="Y8" s="14">
        <v>12.18</v>
      </c>
      <c r="Z8" s="14">
        <v>36.53</v>
      </c>
      <c r="AA8" s="14">
        <v>3.0</v>
      </c>
      <c r="AB8" s="14">
        <v>13.19</v>
      </c>
      <c r="AC8" s="14">
        <v>26.37</v>
      </c>
      <c r="AD8" s="14">
        <v>2.0</v>
      </c>
      <c r="AE8" s="14">
        <v>19.83</v>
      </c>
      <c r="AF8" s="14">
        <v>2.0</v>
      </c>
      <c r="AG8" s="14">
        <v>27.0</v>
      </c>
      <c r="AH8" s="15" t="s">
        <v>217</v>
      </c>
      <c r="AI8" s="19">
        <v>80.73</v>
      </c>
    </row>
    <row r="9">
      <c r="A9" s="14">
        <v>1.0</v>
      </c>
      <c r="B9" s="15" t="s">
        <v>31</v>
      </c>
      <c r="D9" s="19" t="s">
        <v>215</v>
      </c>
      <c r="E9" s="24"/>
      <c r="F9" s="14">
        <v>0.33</v>
      </c>
      <c r="G9" s="28">
        <f t="shared" si="1"/>
        <v>0.3866666667</v>
      </c>
      <c r="H9" s="14">
        <v>11.0</v>
      </c>
      <c r="I9" s="14">
        <v>0.83</v>
      </c>
      <c r="J9" s="14">
        <v>0.0</v>
      </c>
      <c r="K9" s="14">
        <v>43.0</v>
      </c>
      <c r="L9" s="14">
        <v>0.0</v>
      </c>
      <c r="M9" s="14">
        <v>1.0</v>
      </c>
      <c r="N9" s="15" t="s">
        <v>189</v>
      </c>
      <c r="O9" s="14">
        <v>13.0</v>
      </c>
      <c r="P9" s="14">
        <v>25.0</v>
      </c>
      <c r="Q9" s="14">
        <v>2.0</v>
      </c>
      <c r="R9" s="14">
        <v>0.0</v>
      </c>
      <c r="S9" s="14">
        <v>0.0</v>
      </c>
      <c r="T9" s="24">
        <f t="shared" si="2"/>
        <v>13.37727273</v>
      </c>
      <c r="U9" s="24">
        <f t="shared" si="3"/>
        <v>11</v>
      </c>
      <c r="V9" s="14">
        <v>13.11</v>
      </c>
      <c r="W9" s="14">
        <v>39.32</v>
      </c>
      <c r="X9" s="14">
        <v>3.0</v>
      </c>
      <c r="Y9" s="14">
        <v>15.0</v>
      </c>
      <c r="Z9" s="14">
        <v>89.9</v>
      </c>
      <c r="AA9" s="14">
        <v>6.0</v>
      </c>
      <c r="AB9" s="14">
        <v>8.97</v>
      </c>
      <c r="AC9" s="14">
        <v>17.93</v>
      </c>
      <c r="AD9" s="14">
        <v>2.0</v>
      </c>
      <c r="AE9" s="14">
        <v>18.57</v>
      </c>
      <c r="AF9" s="14">
        <v>2.0</v>
      </c>
      <c r="AG9" s="14">
        <v>6.0</v>
      </c>
      <c r="AH9" s="15" t="s">
        <v>217</v>
      </c>
      <c r="AI9" s="19">
        <v>31.5</v>
      </c>
    </row>
    <row r="10">
      <c r="A10" s="14">
        <v>1.0</v>
      </c>
      <c r="B10" s="15" t="s">
        <v>39</v>
      </c>
      <c r="D10" s="19" t="s">
        <v>215</v>
      </c>
      <c r="E10" s="24"/>
      <c r="F10" s="14">
        <v>0.83</v>
      </c>
      <c r="G10" s="28">
        <f t="shared" si="1"/>
        <v>0.6433333333</v>
      </c>
      <c r="H10" s="14">
        <v>13.0</v>
      </c>
      <c r="I10" s="14">
        <v>0.5</v>
      </c>
      <c r="J10" s="14">
        <v>0.6</v>
      </c>
      <c r="K10" s="14">
        <v>38.0</v>
      </c>
      <c r="L10" s="14">
        <v>1.0</v>
      </c>
      <c r="M10" s="14">
        <v>1.0</v>
      </c>
      <c r="N10" s="15" t="s">
        <v>189</v>
      </c>
      <c r="O10" s="14">
        <v>2.0</v>
      </c>
      <c r="P10" s="14">
        <v>5.0</v>
      </c>
      <c r="Q10" s="14">
        <v>13.0</v>
      </c>
      <c r="R10" s="14">
        <v>1.0</v>
      </c>
      <c r="S10" s="14">
        <v>5.0</v>
      </c>
      <c r="T10" s="24">
        <f t="shared" si="2"/>
        <v>14.97</v>
      </c>
      <c r="U10" s="24">
        <f t="shared" si="3"/>
        <v>13</v>
      </c>
      <c r="V10" s="14">
        <v>16.16</v>
      </c>
      <c r="W10" s="14">
        <v>96.93</v>
      </c>
      <c r="X10" s="14">
        <v>6.0</v>
      </c>
      <c r="Y10" s="14">
        <v>12.55</v>
      </c>
      <c r="Z10" s="14">
        <v>25.09</v>
      </c>
      <c r="AA10" s="14">
        <v>2.0</v>
      </c>
      <c r="AB10" s="14">
        <v>14.52</v>
      </c>
      <c r="AC10" s="14">
        <v>72.59</v>
      </c>
      <c r="AD10" s="14">
        <v>5.0</v>
      </c>
      <c r="AE10" s="14">
        <v>19.93</v>
      </c>
      <c r="AF10" s="14">
        <v>4.0</v>
      </c>
      <c r="AG10" s="14">
        <v>16.0</v>
      </c>
      <c r="AH10" s="15" t="s">
        <v>217</v>
      </c>
      <c r="AI10" s="19">
        <v>73.43</v>
      </c>
    </row>
    <row r="11">
      <c r="A11" s="14">
        <v>1.0</v>
      </c>
      <c r="B11" s="15" t="s">
        <v>33</v>
      </c>
      <c r="D11" s="19" t="s">
        <v>215</v>
      </c>
      <c r="E11" s="24"/>
      <c r="F11" s="14">
        <v>0.0</v>
      </c>
      <c r="G11" s="28">
        <f t="shared" si="1"/>
        <v>0.5533333333</v>
      </c>
      <c r="H11" s="14">
        <v>14.0</v>
      </c>
      <c r="I11" s="14">
        <v>0.86</v>
      </c>
      <c r="J11" s="14">
        <v>0.8</v>
      </c>
      <c r="K11" s="14">
        <v>36.0</v>
      </c>
      <c r="L11" s="14">
        <v>0.0</v>
      </c>
      <c r="M11" s="14">
        <v>0.0</v>
      </c>
      <c r="N11" s="15" t="s">
        <v>187</v>
      </c>
      <c r="O11" s="14">
        <v>25.0</v>
      </c>
      <c r="P11" s="14">
        <v>3.0</v>
      </c>
      <c r="Q11" s="14">
        <v>1.0</v>
      </c>
      <c r="R11" s="14">
        <v>2.0</v>
      </c>
      <c r="S11" s="14">
        <v>3.0</v>
      </c>
      <c r="T11" s="24">
        <f t="shared" si="2"/>
        <v>15.34714286</v>
      </c>
      <c r="U11" s="24">
        <f t="shared" si="3"/>
        <v>14</v>
      </c>
      <c r="V11" s="14">
        <v>10.19</v>
      </c>
      <c r="W11" s="14">
        <v>20.37</v>
      </c>
      <c r="X11" s="14">
        <v>2.0</v>
      </c>
      <c r="Y11" s="14">
        <v>16.96</v>
      </c>
      <c r="Z11" s="14">
        <v>118.72</v>
      </c>
      <c r="AA11" s="14">
        <v>7.0</v>
      </c>
      <c r="AB11" s="14">
        <v>15.15</v>
      </c>
      <c r="AC11" s="14">
        <v>75.77</v>
      </c>
      <c r="AD11" s="14">
        <v>5.0</v>
      </c>
      <c r="AE11" s="14">
        <v>19.6</v>
      </c>
      <c r="AF11" s="14">
        <v>8.0</v>
      </c>
      <c r="AG11" s="14">
        <v>4.0</v>
      </c>
      <c r="AH11" s="15" t="s">
        <v>216</v>
      </c>
      <c r="AI11" s="19">
        <v>26.87</v>
      </c>
    </row>
    <row r="12">
      <c r="A12" s="14">
        <v>1.0</v>
      </c>
      <c r="B12" s="15" t="s">
        <v>42</v>
      </c>
      <c r="D12" s="19" t="s">
        <v>215</v>
      </c>
      <c r="E12" s="24"/>
      <c r="F12" s="14">
        <v>0.66</v>
      </c>
      <c r="G12" s="28">
        <f t="shared" si="1"/>
        <v>0.5766666667</v>
      </c>
      <c r="H12" s="14">
        <v>19.0</v>
      </c>
      <c r="I12" s="14">
        <v>0.57</v>
      </c>
      <c r="J12" s="14">
        <v>0.5</v>
      </c>
      <c r="K12" s="14">
        <v>41.0</v>
      </c>
      <c r="L12" s="14">
        <v>0.0</v>
      </c>
      <c r="M12" s="14">
        <v>0.0</v>
      </c>
      <c r="N12" s="15" t="s">
        <v>187</v>
      </c>
      <c r="O12" s="14">
        <v>3.0</v>
      </c>
      <c r="P12" s="14">
        <v>5.0</v>
      </c>
      <c r="Q12" s="14">
        <v>3.0</v>
      </c>
      <c r="R12" s="14">
        <v>1.0</v>
      </c>
      <c r="S12" s="14">
        <v>1.0</v>
      </c>
      <c r="T12" s="24">
        <f t="shared" si="2"/>
        <v>14.845</v>
      </c>
      <c r="U12" s="24">
        <f t="shared" si="3"/>
        <v>18</v>
      </c>
      <c r="V12" s="14">
        <v>13.97</v>
      </c>
      <c r="W12" s="14">
        <v>83.78</v>
      </c>
      <c r="X12" s="14">
        <v>6.0</v>
      </c>
      <c r="Y12" s="14">
        <v>16.66</v>
      </c>
      <c r="Z12" s="14">
        <v>99.97</v>
      </c>
      <c r="AA12" s="14">
        <v>6.0</v>
      </c>
      <c r="AB12" s="14">
        <v>13.91</v>
      </c>
      <c r="AC12" s="14">
        <v>83.46</v>
      </c>
      <c r="AD12" s="14">
        <v>6.0</v>
      </c>
      <c r="AE12" s="14">
        <v>18.94</v>
      </c>
      <c r="AF12" s="14">
        <v>4.0</v>
      </c>
      <c r="AG12" s="14">
        <v>11.0</v>
      </c>
      <c r="AH12" s="15" t="s">
        <v>217</v>
      </c>
      <c r="AI12" s="19">
        <v>58.5</v>
      </c>
    </row>
    <row r="13">
      <c r="A13" s="14">
        <v>1.0</v>
      </c>
      <c r="B13" s="15" t="s">
        <v>38</v>
      </c>
      <c r="D13" s="19" t="s">
        <v>215</v>
      </c>
      <c r="E13" s="24"/>
      <c r="F13" s="14">
        <v>0.0</v>
      </c>
      <c r="G13" s="28">
        <f t="shared" si="1"/>
        <v>0.3</v>
      </c>
      <c r="H13" s="14">
        <v>9.0</v>
      </c>
      <c r="I13" s="14">
        <v>0.5</v>
      </c>
      <c r="J13" s="14">
        <v>0.4</v>
      </c>
      <c r="K13" s="14">
        <v>40.0</v>
      </c>
      <c r="L13" s="14">
        <v>0.0</v>
      </c>
      <c r="M13" s="14">
        <v>0.0</v>
      </c>
      <c r="N13" s="15" t="s">
        <v>185</v>
      </c>
      <c r="O13" s="14">
        <v>25.0</v>
      </c>
      <c r="P13" s="14">
        <v>9.0</v>
      </c>
      <c r="Q13" s="14">
        <v>13.0</v>
      </c>
      <c r="R13" s="14">
        <v>0.0</v>
      </c>
      <c r="S13" s="14">
        <v>2.0</v>
      </c>
      <c r="T13" s="24">
        <f t="shared" si="2"/>
        <v>12.82222222</v>
      </c>
      <c r="U13" s="24">
        <f t="shared" si="3"/>
        <v>9</v>
      </c>
      <c r="V13" s="14">
        <v>10.2</v>
      </c>
      <c r="W13" s="14">
        <v>20.4</v>
      </c>
      <c r="X13" s="14">
        <v>2.0</v>
      </c>
      <c r="Y13" s="14">
        <v>13.25</v>
      </c>
      <c r="Z13" s="14">
        <v>26.5</v>
      </c>
      <c r="AA13" s="14">
        <v>2.0</v>
      </c>
      <c r="AB13" s="14">
        <v>13.7</v>
      </c>
      <c r="AC13" s="14">
        <v>68.5</v>
      </c>
      <c r="AD13" s="14">
        <v>5.0</v>
      </c>
      <c r="AE13" s="14">
        <v>16.4</v>
      </c>
      <c r="AF13" s="14">
        <v>0.0</v>
      </c>
      <c r="AG13" s="14">
        <v>5.0</v>
      </c>
      <c r="AH13" s="15" t="s">
        <v>216</v>
      </c>
      <c r="AI13" s="19">
        <v>42.8</v>
      </c>
    </row>
    <row r="14">
      <c r="A14" s="14">
        <v>1.0</v>
      </c>
      <c r="B14" s="15" t="s">
        <v>45</v>
      </c>
      <c r="C14" s="24"/>
      <c r="D14" s="19" t="s">
        <v>215</v>
      </c>
      <c r="E14" s="24"/>
      <c r="F14" s="14">
        <v>0.5</v>
      </c>
      <c r="G14" s="28">
        <f t="shared" si="1"/>
        <v>0.3866666667</v>
      </c>
      <c r="H14" s="14">
        <v>9.0</v>
      </c>
      <c r="I14" s="14">
        <v>0.33</v>
      </c>
      <c r="J14" s="14">
        <v>0.33</v>
      </c>
      <c r="K14" s="14">
        <v>40.0</v>
      </c>
      <c r="L14" s="14">
        <v>0.0</v>
      </c>
      <c r="M14" s="14">
        <v>0.0</v>
      </c>
      <c r="N14" s="15" t="s">
        <v>188</v>
      </c>
      <c r="O14" s="14">
        <v>9.0</v>
      </c>
      <c r="P14" s="14">
        <v>13.0</v>
      </c>
      <c r="Q14" s="14">
        <v>13.0</v>
      </c>
      <c r="R14" s="14">
        <v>0.0</v>
      </c>
      <c r="S14" s="14">
        <v>2.0</v>
      </c>
      <c r="T14" s="24">
        <f t="shared" si="2"/>
        <v>11.938</v>
      </c>
      <c r="U14" s="24">
        <f t="shared" si="3"/>
        <v>10</v>
      </c>
      <c r="V14" s="14">
        <v>14.0</v>
      </c>
      <c r="W14" s="14">
        <v>55.98</v>
      </c>
      <c r="X14" s="14">
        <v>4.0</v>
      </c>
      <c r="Y14" s="14">
        <v>10.01</v>
      </c>
      <c r="Z14" s="14">
        <v>30.04</v>
      </c>
      <c r="AA14" s="14">
        <v>3.0</v>
      </c>
      <c r="AB14" s="14">
        <v>11.12</v>
      </c>
      <c r="AC14" s="14">
        <v>33.36</v>
      </c>
      <c r="AD14" s="14">
        <v>3.0</v>
      </c>
      <c r="AE14" s="14">
        <v>14.33</v>
      </c>
      <c r="AF14" s="14">
        <v>0.0</v>
      </c>
      <c r="AG14" s="14">
        <v>6.0</v>
      </c>
      <c r="AH14" s="15" t="s">
        <v>217</v>
      </c>
      <c r="AI14" s="19">
        <v>21.43</v>
      </c>
    </row>
    <row r="15">
      <c r="A15" s="14">
        <v>1.0</v>
      </c>
      <c r="B15" s="15" t="s">
        <v>47</v>
      </c>
      <c r="D15" s="19" t="s">
        <v>218</v>
      </c>
      <c r="E15" s="24"/>
      <c r="F15" s="14">
        <v>0.5</v>
      </c>
      <c r="G15" s="28">
        <f t="shared" si="1"/>
        <v>0.3333333333</v>
      </c>
      <c r="H15" s="14">
        <v>10.0</v>
      </c>
      <c r="I15" s="14">
        <v>0.0</v>
      </c>
      <c r="J15" s="14">
        <v>0.5</v>
      </c>
      <c r="K15" s="14">
        <v>40.0</v>
      </c>
      <c r="L15" s="14">
        <v>0.0</v>
      </c>
      <c r="M15" s="14">
        <v>1.0</v>
      </c>
      <c r="N15" s="15" t="s">
        <v>189</v>
      </c>
      <c r="O15" s="14">
        <v>13.0</v>
      </c>
      <c r="P15" s="14">
        <v>5.0</v>
      </c>
      <c r="Q15" s="14">
        <v>25.0</v>
      </c>
      <c r="R15" s="14">
        <v>1.0</v>
      </c>
      <c r="S15" s="14">
        <v>4.0</v>
      </c>
      <c r="T15" s="24">
        <f t="shared" si="2"/>
        <v>11.076</v>
      </c>
      <c r="U15" s="24">
        <f t="shared" si="3"/>
        <v>10</v>
      </c>
      <c r="V15" s="14">
        <v>8.34</v>
      </c>
      <c r="W15" s="14">
        <v>16.67</v>
      </c>
      <c r="X15" s="14">
        <v>2.0</v>
      </c>
      <c r="Y15" s="14">
        <v>8.07</v>
      </c>
      <c r="Z15" s="14">
        <v>16.14</v>
      </c>
      <c r="AA15" s="14">
        <v>2.0</v>
      </c>
      <c r="AB15" s="14">
        <v>12.99</v>
      </c>
      <c r="AC15" s="14">
        <v>77.95</v>
      </c>
      <c r="AD15" s="14">
        <v>6.0</v>
      </c>
      <c r="AE15" s="14">
        <v>17.17</v>
      </c>
      <c r="AF15" s="14">
        <v>1.0</v>
      </c>
      <c r="AG15" s="14">
        <v>7.0</v>
      </c>
      <c r="AH15" s="15" t="s">
        <v>217</v>
      </c>
      <c r="AI15" s="19">
        <v>29.4</v>
      </c>
    </row>
    <row r="16">
      <c r="A16" s="14">
        <v>1.0</v>
      </c>
      <c r="B16" s="15" t="s">
        <v>17</v>
      </c>
      <c r="D16" s="19" t="s">
        <v>218</v>
      </c>
      <c r="E16" s="24"/>
      <c r="F16" s="14">
        <v>0.0</v>
      </c>
      <c r="G16" s="28">
        <f t="shared" si="1"/>
        <v>0.3</v>
      </c>
      <c r="H16" s="14">
        <v>7.0</v>
      </c>
      <c r="I16" s="14">
        <v>0.4</v>
      </c>
      <c r="J16" s="14">
        <v>0.5</v>
      </c>
      <c r="K16" s="14">
        <v>34.0</v>
      </c>
      <c r="L16" s="14">
        <v>0.0</v>
      </c>
      <c r="M16" s="14">
        <v>0.0</v>
      </c>
      <c r="N16" s="15" t="s">
        <v>187</v>
      </c>
      <c r="O16" s="14">
        <v>99.0</v>
      </c>
      <c r="P16" s="14">
        <v>13.0</v>
      </c>
      <c r="Q16" s="14">
        <v>9.0</v>
      </c>
      <c r="R16" s="14">
        <v>0.0</v>
      </c>
      <c r="S16" s="14">
        <v>0.0</v>
      </c>
      <c r="T16" s="24">
        <f t="shared" si="2"/>
        <v>13.47714286</v>
      </c>
      <c r="U16" s="24">
        <f t="shared" si="3"/>
        <v>7</v>
      </c>
      <c r="V16" s="14">
        <v>0.0</v>
      </c>
      <c r="W16" s="14">
        <v>0.0</v>
      </c>
      <c r="X16" s="14">
        <v>0.0</v>
      </c>
      <c r="Y16" s="14">
        <v>13.7</v>
      </c>
      <c r="Z16" s="14">
        <v>68.51</v>
      </c>
      <c r="AA16" s="14">
        <v>5.0</v>
      </c>
      <c r="AB16" s="14">
        <v>12.92</v>
      </c>
      <c r="AC16" s="14">
        <v>25.83</v>
      </c>
      <c r="AD16" s="14">
        <v>2.0</v>
      </c>
      <c r="AE16" s="14">
        <v>15.8</v>
      </c>
      <c r="AF16" s="14">
        <v>0.0</v>
      </c>
      <c r="AG16" s="14">
        <v>2.0</v>
      </c>
      <c r="AH16" s="15" t="s">
        <v>216</v>
      </c>
      <c r="AI16" s="19">
        <v>82.32</v>
      </c>
    </row>
    <row r="17">
      <c r="A17" s="14">
        <v>1.0</v>
      </c>
      <c r="B17" s="15" t="s">
        <v>40</v>
      </c>
      <c r="D17" s="19" t="s">
        <v>215</v>
      </c>
      <c r="E17" s="24"/>
      <c r="F17" s="14">
        <v>0.0</v>
      </c>
      <c r="G17" s="28">
        <f t="shared" si="1"/>
        <v>0</v>
      </c>
      <c r="H17" s="14">
        <v>5.0</v>
      </c>
      <c r="I17" s="14">
        <v>0.0</v>
      </c>
      <c r="J17" s="14">
        <v>0.0</v>
      </c>
      <c r="K17" s="14">
        <v>39.0</v>
      </c>
      <c r="L17" s="14">
        <v>0.0</v>
      </c>
      <c r="M17" s="14">
        <v>0.0</v>
      </c>
      <c r="N17" s="15" t="s">
        <v>187</v>
      </c>
      <c r="O17" s="14">
        <v>99.0</v>
      </c>
      <c r="P17" s="14">
        <v>9.0</v>
      </c>
      <c r="Q17" s="14">
        <v>99.0</v>
      </c>
      <c r="R17" s="14">
        <v>0.0</v>
      </c>
      <c r="S17" s="14">
        <v>0.0</v>
      </c>
      <c r="T17" s="24">
        <f t="shared" si="2"/>
        <v>11.052</v>
      </c>
      <c r="U17" s="24">
        <f t="shared" si="3"/>
        <v>5</v>
      </c>
      <c r="V17" s="14">
        <v>0.0</v>
      </c>
      <c r="W17" s="14">
        <v>0.0</v>
      </c>
      <c r="X17" s="14">
        <v>0.0</v>
      </c>
      <c r="Y17" s="14">
        <v>0.0</v>
      </c>
      <c r="Z17" s="14">
        <v>0.0</v>
      </c>
      <c r="AA17" s="14">
        <v>0.0</v>
      </c>
      <c r="AB17" s="14">
        <v>11.05</v>
      </c>
      <c r="AC17" s="14">
        <v>55.26</v>
      </c>
      <c r="AD17" s="14">
        <v>5.0</v>
      </c>
      <c r="AE17" s="14">
        <v>13.92</v>
      </c>
      <c r="AF17" s="14">
        <v>0.0</v>
      </c>
      <c r="AG17" s="14">
        <v>2.0</v>
      </c>
      <c r="AH17" s="15" t="s">
        <v>216</v>
      </c>
      <c r="AI17" s="19">
        <v>40.97</v>
      </c>
    </row>
    <row r="18">
      <c r="A18" s="14">
        <v>1.0</v>
      </c>
      <c r="B18" s="15" t="s">
        <v>41</v>
      </c>
      <c r="D18" s="19" t="s">
        <v>215</v>
      </c>
      <c r="E18" s="24"/>
      <c r="F18" s="14">
        <v>0.5</v>
      </c>
      <c r="G18" s="28">
        <f t="shared" si="1"/>
        <v>0.5333333333</v>
      </c>
      <c r="H18" s="14">
        <v>13.0</v>
      </c>
      <c r="I18" s="14">
        <v>0.6</v>
      </c>
      <c r="J18" s="14">
        <v>0.5</v>
      </c>
      <c r="K18" s="14">
        <v>22.0</v>
      </c>
      <c r="L18" s="14">
        <v>1.0</v>
      </c>
      <c r="M18" s="14">
        <v>1.0</v>
      </c>
      <c r="N18" s="15" t="s">
        <v>189</v>
      </c>
      <c r="O18" s="14">
        <v>5.0</v>
      </c>
      <c r="P18" s="14">
        <v>13.0</v>
      </c>
      <c r="Q18" s="14">
        <v>5.0</v>
      </c>
      <c r="R18" s="14">
        <v>1.0</v>
      </c>
      <c r="S18" s="14">
        <v>2.0</v>
      </c>
      <c r="T18" s="24">
        <f t="shared" si="2"/>
        <v>15.41461538</v>
      </c>
      <c r="U18" s="24">
        <f t="shared" si="3"/>
        <v>13</v>
      </c>
      <c r="V18" s="14">
        <v>15.13</v>
      </c>
      <c r="W18" s="14">
        <v>90.8</v>
      </c>
      <c r="X18" s="14">
        <v>6.0</v>
      </c>
      <c r="Y18" s="14">
        <v>15.97</v>
      </c>
      <c r="Z18" s="14">
        <v>79.85</v>
      </c>
      <c r="AA18" s="14">
        <v>5.0</v>
      </c>
      <c r="AB18" s="14">
        <v>14.87</v>
      </c>
      <c r="AC18" s="14">
        <v>29.74</v>
      </c>
      <c r="AD18" s="14">
        <v>2.0</v>
      </c>
      <c r="AE18" s="14">
        <v>19.6</v>
      </c>
      <c r="AF18" s="14">
        <v>5.0</v>
      </c>
      <c r="AG18" s="14">
        <v>15.0</v>
      </c>
      <c r="AH18" s="15" t="s">
        <v>217</v>
      </c>
      <c r="AI18" s="19">
        <v>28.27</v>
      </c>
    </row>
    <row r="19">
      <c r="A19" s="14">
        <v>1.0</v>
      </c>
      <c r="B19" s="15" t="s">
        <v>52</v>
      </c>
      <c r="D19" s="19" t="s">
        <v>215</v>
      </c>
      <c r="E19" s="24"/>
      <c r="F19" s="14">
        <v>0.0</v>
      </c>
      <c r="G19" s="28">
        <f t="shared" si="1"/>
        <v>0</v>
      </c>
      <c r="H19" s="14">
        <v>5.0</v>
      </c>
      <c r="I19" s="14">
        <v>0.0</v>
      </c>
      <c r="J19" s="14">
        <v>0.0</v>
      </c>
      <c r="K19" s="14">
        <v>38.0</v>
      </c>
      <c r="L19" s="14">
        <v>0.0</v>
      </c>
      <c r="M19" s="14">
        <v>0.0</v>
      </c>
      <c r="N19" s="15" t="s">
        <v>188</v>
      </c>
      <c r="O19" s="14">
        <v>99.0</v>
      </c>
      <c r="P19" s="14">
        <v>9.0</v>
      </c>
      <c r="Q19" s="14">
        <v>99.0</v>
      </c>
      <c r="R19" s="14">
        <v>0.0</v>
      </c>
      <c r="S19" s="14">
        <v>1.0</v>
      </c>
      <c r="T19" s="24">
        <f t="shared" si="2"/>
        <v>12.768</v>
      </c>
      <c r="U19" s="24">
        <f t="shared" si="3"/>
        <v>5</v>
      </c>
      <c r="V19" s="14">
        <v>0.0</v>
      </c>
      <c r="W19" s="14">
        <v>0.0</v>
      </c>
      <c r="X19" s="14">
        <v>0.0</v>
      </c>
      <c r="Y19" s="14">
        <v>0.0</v>
      </c>
      <c r="Z19" s="14">
        <v>0.0</v>
      </c>
      <c r="AA19" s="14">
        <v>0.0</v>
      </c>
      <c r="AB19" s="14">
        <v>12.77</v>
      </c>
      <c r="AC19" s="14">
        <v>63.84</v>
      </c>
      <c r="AD19" s="14">
        <v>5.0</v>
      </c>
      <c r="AE19" s="14">
        <v>14.33</v>
      </c>
      <c r="AF19" s="14">
        <v>0.0</v>
      </c>
      <c r="AG19" s="14">
        <v>1.0</v>
      </c>
      <c r="AH19" s="15" t="s">
        <v>216</v>
      </c>
      <c r="AI19" s="19">
        <v>63.3</v>
      </c>
    </row>
    <row r="20">
      <c r="A20" s="14">
        <v>1.0</v>
      </c>
      <c r="B20" s="15" t="s">
        <v>36</v>
      </c>
      <c r="D20" s="19" t="s">
        <v>215</v>
      </c>
      <c r="E20" s="24"/>
      <c r="F20" s="14">
        <v>0.0</v>
      </c>
      <c r="G20" s="28">
        <f t="shared" si="1"/>
        <v>0</v>
      </c>
      <c r="H20" s="14">
        <v>7.0</v>
      </c>
      <c r="I20" s="14">
        <v>0.0</v>
      </c>
      <c r="J20" s="14">
        <v>0.0</v>
      </c>
      <c r="K20" s="14">
        <v>38.0</v>
      </c>
      <c r="L20" s="14">
        <v>0.0</v>
      </c>
      <c r="M20" s="14">
        <v>0.0</v>
      </c>
      <c r="N20" s="15" t="s">
        <v>188</v>
      </c>
      <c r="O20" s="14">
        <v>99.0</v>
      </c>
      <c r="P20" s="14">
        <v>3.0</v>
      </c>
      <c r="Q20" s="14">
        <v>99.0</v>
      </c>
      <c r="R20" s="14">
        <v>2.0</v>
      </c>
      <c r="S20" s="14">
        <v>7.0</v>
      </c>
      <c r="T20" s="24">
        <f t="shared" si="2"/>
        <v>14.53285714</v>
      </c>
      <c r="U20" s="24">
        <f t="shared" si="3"/>
        <v>7</v>
      </c>
      <c r="V20" s="14">
        <v>0.0</v>
      </c>
      <c r="W20" s="14">
        <v>0.0</v>
      </c>
      <c r="X20" s="14">
        <v>0.0</v>
      </c>
      <c r="Y20" s="14">
        <v>0.0</v>
      </c>
      <c r="Z20" s="14">
        <v>0.0</v>
      </c>
      <c r="AA20" s="14">
        <v>0.0</v>
      </c>
      <c r="AB20" s="14">
        <v>14.53</v>
      </c>
      <c r="AC20" s="14">
        <v>101.73</v>
      </c>
      <c r="AD20" s="14">
        <v>7.0</v>
      </c>
      <c r="AE20" s="14">
        <v>17.67</v>
      </c>
      <c r="AF20" s="14">
        <v>2.0</v>
      </c>
      <c r="AG20" s="14">
        <v>1.0</v>
      </c>
      <c r="AH20" s="15" t="s">
        <v>216</v>
      </c>
      <c r="AI20" s="19">
        <v>37.17</v>
      </c>
    </row>
    <row r="21">
      <c r="A21" s="14">
        <v>1.0</v>
      </c>
      <c r="B21" s="19" t="s">
        <v>53</v>
      </c>
      <c r="D21" s="19" t="s">
        <v>215</v>
      </c>
      <c r="E21" s="24"/>
      <c r="F21" s="14">
        <v>0.0</v>
      </c>
      <c r="G21" s="28">
        <f t="shared" si="1"/>
        <v>0</v>
      </c>
      <c r="H21" s="14">
        <v>5.0</v>
      </c>
      <c r="I21" s="14">
        <v>0.0</v>
      </c>
      <c r="J21" s="14">
        <v>0.0</v>
      </c>
      <c r="K21" s="14">
        <v>36.0</v>
      </c>
      <c r="L21" s="14">
        <v>0.0</v>
      </c>
      <c r="M21" s="14">
        <v>0.0</v>
      </c>
      <c r="N21" s="15" t="s">
        <v>191</v>
      </c>
      <c r="O21" s="14">
        <v>99.0</v>
      </c>
      <c r="P21" s="14">
        <v>9.0</v>
      </c>
      <c r="Q21" s="14">
        <v>99.0</v>
      </c>
      <c r="R21" s="14">
        <v>0.0</v>
      </c>
      <c r="S21" s="14">
        <v>0.0</v>
      </c>
      <c r="T21" s="24">
        <f t="shared" si="2"/>
        <v>10.316</v>
      </c>
      <c r="U21" s="24">
        <f t="shared" si="3"/>
        <v>5</v>
      </c>
      <c r="V21" s="14">
        <v>0.0</v>
      </c>
      <c r="W21" s="14">
        <v>0.0</v>
      </c>
      <c r="X21" s="14">
        <v>0.0</v>
      </c>
      <c r="Y21" s="14">
        <v>0.0</v>
      </c>
      <c r="Z21" s="14">
        <v>0.0</v>
      </c>
      <c r="AA21" s="14">
        <v>0.0</v>
      </c>
      <c r="AB21" s="14">
        <v>10.32</v>
      </c>
      <c r="AC21" s="14">
        <v>51.58</v>
      </c>
      <c r="AD21" s="14">
        <v>5.0</v>
      </c>
      <c r="AE21" s="14">
        <v>15.26</v>
      </c>
      <c r="AF21" s="14">
        <v>0.0</v>
      </c>
      <c r="AG21" s="14">
        <v>1.0</v>
      </c>
      <c r="AH21" s="15" t="s">
        <v>216</v>
      </c>
      <c r="AI21" s="19">
        <v>16.77</v>
      </c>
    </row>
    <row r="22">
      <c r="A22" s="14">
        <v>1.0</v>
      </c>
      <c r="B22" s="15" t="s">
        <v>54</v>
      </c>
      <c r="D22" s="19" t="s">
        <v>218</v>
      </c>
      <c r="E22" s="24"/>
      <c r="F22" s="14">
        <v>0.0</v>
      </c>
      <c r="G22" s="28">
        <f t="shared" si="1"/>
        <v>0.3333333333</v>
      </c>
      <c r="H22" s="14">
        <v>8.0</v>
      </c>
      <c r="I22" s="14">
        <v>0.5</v>
      </c>
      <c r="J22" s="14">
        <v>0.5</v>
      </c>
      <c r="K22" s="14">
        <v>32.0</v>
      </c>
      <c r="L22" s="14">
        <v>0.0</v>
      </c>
      <c r="M22" s="14">
        <v>0.0</v>
      </c>
      <c r="N22" s="15" t="s">
        <v>187</v>
      </c>
      <c r="O22" s="14">
        <v>99.0</v>
      </c>
      <c r="P22" s="14">
        <v>13.0</v>
      </c>
      <c r="Q22" s="14">
        <v>5.0</v>
      </c>
      <c r="R22" s="14">
        <v>1.0</v>
      </c>
      <c r="S22" s="14">
        <v>2.0</v>
      </c>
      <c r="T22" s="24">
        <f t="shared" si="2"/>
        <v>15.2875</v>
      </c>
      <c r="U22" s="24">
        <f t="shared" si="3"/>
        <v>8</v>
      </c>
      <c r="V22" s="14">
        <v>0.0</v>
      </c>
      <c r="W22" s="14">
        <v>0.0</v>
      </c>
      <c r="X22" s="14">
        <v>0.0</v>
      </c>
      <c r="Y22" s="14">
        <v>15.2</v>
      </c>
      <c r="Z22" s="14">
        <v>91.34</v>
      </c>
      <c r="AA22" s="14">
        <v>6.0</v>
      </c>
      <c r="AB22" s="14">
        <v>15.48</v>
      </c>
      <c r="AC22" s="14">
        <v>30.96</v>
      </c>
      <c r="AD22" s="14">
        <v>2.0</v>
      </c>
      <c r="AE22" s="14">
        <v>17.34</v>
      </c>
      <c r="AF22" s="14">
        <v>3.0</v>
      </c>
      <c r="AG22" s="14">
        <v>2.0</v>
      </c>
      <c r="AH22" s="15" t="s">
        <v>216</v>
      </c>
      <c r="AI22" s="19">
        <v>24.0</v>
      </c>
    </row>
    <row r="23">
      <c r="A23" s="14">
        <v>1.0</v>
      </c>
      <c r="B23" s="15" t="s">
        <v>55</v>
      </c>
      <c r="D23" s="19" t="s">
        <v>218</v>
      </c>
      <c r="E23" s="24"/>
      <c r="F23" s="14">
        <v>0.5</v>
      </c>
      <c r="G23" s="28">
        <f t="shared" si="1"/>
        <v>0.39</v>
      </c>
      <c r="H23" s="14">
        <v>14.0</v>
      </c>
      <c r="I23" s="14">
        <v>0.67</v>
      </c>
      <c r="J23" s="14">
        <v>0.0</v>
      </c>
      <c r="K23" s="14">
        <v>33.0</v>
      </c>
      <c r="L23" s="14">
        <v>0.0</v>
      </c>
      <c r="M23" s="14">
        <v>0.0</v>
      </c>
      <c r="N23" s="15" t="s">
        <v>187</v>
      </c>
      <c r="O23" s="14">
        <v>5.0</v>
      </c>
      <c r="P23" s="14">
        <v>25.0</v>
      </c>
      <c r="Q23" s="14">
        <v>3.0</v>
      </c>
      <c r="R23" s="14">
        <v>0.0</v>
      </c>
      <c r="S23" s="14">
        <v>0.0</v>
      </c>
      <c r="T23" s="24">
        <f t="shared" si="2"/>
        <v>13.56214286</v>
      </c>
      <c r="U23" s="24">
        <f t="shared" si="3"/>
        <v>14</v>
      </c>
      <c r="V23" s="14">
        <v>13.84</v>
      </c>
      <c r="W23" s="14">
        <v>83.03</v>
      </c>
      <c r="X23" s="14">
        <v>6.0</v>
      </c>
      <c r="Y23" s="14">
        <v>14.22</v>
      </c>
      <c r="Z23" s="14">
        <v>85.3</v>
      </c>
      <c r="AA23" s="14">
        <v>6.0</v>
      </c>
      <c r="AB23" s="14">
        <v>10.77</v>
      </c>
      <c r="AC23" s="14">
        <v>21.54</v>
      </c>
      <c r="AD23" s="14">
        <v>2.0</v>
      </c>
      <c r="AE23" s="14">
        <v>17.23</v>
      </c>
      <c r="AF23" s="14">
        <v>3.0</v>
      </c>
      <c r="AG23" s="14">
        <v>6.0</v>
      </c>
      <c r="AH23" s="15" t="s">
        <v>217</v>
      </c>
      <c r="AI23" s="19">
        <v>41.08</v>
      </c>
    </row>
    <row r="24">
      <c r="A24" s="14">
        <v>1.0</v>
      </c>
      <c r="B24" s="15" t="s">
        <v>57</v>
      </c>
      <c r="D24" s="19" t="s">
        <v>218</v>
      </c>
      <c r="E24" s="24"/>
      <c r="F24" s="14">
        <v>0.33</v>
      </c>
      <c r="G24" s="28">
        <f t="shared" si="1"/>
        <v>0.22</v>
      </c>
      <c r="H24" s="14">
        <v>6.0</v>
      </c>
      <c r="I24" s="14">
        <v>0.33</v>
      </c>
      <c r="J24" s="14">
        <v>0.0</v>
      </c>
      <c r="K24" s="14">
        <v>0.0</v>
      </c>
      <c r="L24" s="14">
        <v>0.0</v>
      </c>
      <c r="M24" s="14">
        <v>1.0</v>
      </c>
      <c r="N24" s="15" t="s">
        <v>189</v>
      </c>
      <c r="O24" s="14">
        <v>13.0</v>
      </c>
      <c r="P24" s="14">
        <v>99.0</v>
      </c>
      <c r="Q24" s="14">
        <v>13.0</v>
      </c>
      <c r="R24" s="14">
        <v>0.0</v>
      </c>
      <c r="S24" s="14">
        <v>0.0</v>
      </c>
      <c r="T24" s="24">
        <f t="shared" si="2"/>
        <v>12.995</v>
      </c>
      <c r="U24" s="24">
        <f t="shared" si="3"/>
        <v>6</v>
      </c>
      <c r="V24" s="14">
        <v>12.62</v>
      </c>
      <c r="W24" s="14">
        <v>37.87</v>
      </c>
      <c r="X24" s="14">
        <v>3.0</v>
      </c>
      <c r="Y24" s="14">
        <v>13.37</v>
      </c>
      <c r="Z24" s="14">
        <v>40.1</v>
      </c>
      <c r="AA24" s="14">
        <v>3.0</v>
      </c>
      <c r="AB24" s="14">
        <v>0.0</v>
      </c>
      <c r="AC24" s="14">
        <v>0.0</v>
      </c>
      <c r="AD24" s="14">
        <v>0.0</v>
      </c>
      <c r="AE24" s="14">
        <v>17.0</v>
      </c>
      <c r="AF24" s="14">
        <v>1.0</v>
      </c>
      <c r="AG24" s="14">
        <v>8.0</v>
      </c>
      <c r="AH24" s="15" t="s">
        <v>217</v>
      </c>
      <c r="AI24" s="19">
        <v>100.75</v>
      </c>
    </row>
    <row r="25">
      <c r="A25" s="14">
        <v>1.0</v>
      </c>
      <c r="B25" s="15" t="s">
        <v>59</v>
      </c>
      <c r="D25" s="19" t="s">
        <v>215</v>
      </c>
      <c r="E25" s="24"/>
      <c r="F25" s="14">
        <v>0.0</v>
      </c>
      <c r="G25" s="28">
        <f t="shared" si="1"/>
        <v>0.2</v>
      </c>
      <c r="H25" s="14">
        <v>5.0</v>
      </c>
      <c r="I25" s="14">
        <v>0.6</v>
      </c>
      <c r="J25" s="14">
        <v>0.0</v>
      </c>
      <c r="K25" s="14">
        <v>3.0</v>
      </c>
      <c r="L25" s="14">
        <v>0.0</v>
      </c>
      <c r="M25" s="14">
        <v>1.0</v>
      </c>
      <c r="N25" s="15" t="s">
        <v>189</v>
      </c>
      <c r="O25" s="14">
        <v>25.0</v>
      </c>
      <c r="P25" s="14">
        <v>99.0</v>
      </c>
      <c r="Q25" s="14">
        <v>5.0</v>
      </c>
      <c r="R25" s="14">
        <v>0.0</v>
      </c>
      <c r="S25" s="14">
        <v>0.0</v>
      </c>
      <c r="T25" s="24">
        <f t="shared" si="2"/>
        <v>15.04714286</v>
      </c>
      <c r="U25" s="24">
        <f t="shared" si="3"/>
        <v>7</v>
      </c>
      <c r="V25" s="14">
        <v>12.89</v>
      </c>
      <c r="W25" s="14">
        <v>25.77</v>
      </c>
      <c r="X25" s="14">
        <v>2.0</v>
      </c>
      <c r="Y25" s="14">
        <v>15.91</v>
      </c>
      <c r="Z25" s="14">
        <v>79.56</v>
      </c>
      <c r="AA25" s="14">
        <v>5.0</v>
      </c>
      <c r="AB25" s="14">
        <v>0.0</v>
      </c>
      <c r="AC25" s="14">
        <v>0.0</v>
      </c>
      <c r="AD25" s="14">
        <v>0.0</v>
      </c>
      <c r="AE25" s="14">
        <v>19.4</v>
      </c>
      <c r="AF25" s="14">
        <v>2.0</v>
      </c>
      <c r="AG25" s="14">
        <v>12.0</v>
      </c>
      <c r="AH25" s="15" t="s">
        <v>217</v>
      </c>
      <c r="AI25" s="19">
        <v>28.17</v>
      </c>
    </row>
    <row r="26">
      <c r="A26" s="14">
        <v>1.0</v>
      </c>
      <c r="B26" s="15" t="s">
        <v>61</v>
      </c>
      <c r="D26" s="19" t="s">
        <v>218</v>
      </c>
      <c r="E26" s="24"/>
      <c r="F26" s="14">
        <v>0.0</v>
      </c>
      <c r="G26" s="28">
        <f t="shared" si="1"/>
        <v>0</v>
      </c>
      <c r="H26" s="14">
        <v>0.0</v>
      </c>
      <c r="I26" s="14">
        <v>0.0</v>
      </c>
      <c r="J26" s="14">
        <v>0.0</v>
      </c>
      <c r="K26" s="14">
        <v>0.0</v>
      </c>
      <c r="L26" s="14">
        <v>0.0</v>
      </c>
      <c r="M26" s="14">
        <v>1.0</v>
      </c>
      <c r="N26" s="15" t="s">
        <v>192</v>
      </c>
      <c r="O26" s="14">
        <v>99.0</v>
      </c>
      <c r="P26" s="14">
        <v>99.0</v>
      </c>
      <c r="Q26" s="14">
        <v>99.0</v>
      </c>
      <c r="R26" s="14">
        <v>0.0</v>
      </c>
      <c r="S26" s="14">
        <v>0.0</v>
      </c>
      <c r="T26" s="19">
        <v>0.0</v>
      </c>
      <c r="U26" s="24">
        <f t="shared" si="3"/>
        <v>0</v>
      </c>
      <c r="V26" s="14">
        <v>0.0</v>
      </c>
      <c r="W26" s="14">
        <v>0.0</v>
      </c>
      <c r="X26" s="14">
        <v>0.0</v>
      </c>
      <c r="Y26" s="14">
        <v>0.0</v>
      </c>
      <c r="Z26" s="14">
        <v>0.0</v>
      </c>
      <c r="AA26" s="14">
        <v>0.0</v>
      </c>
      <c r="AB26" s="14">
        <v>0.0</v>
      </c>
      <c r="AC26" s="14">
        <v>0.0</v>
      </c>
      <c r="AD26" s="14">
        <v>0.0</v>
      </c>
      <c r="AE26" s="14">
        <v>15.03</v>
      </c>
      <c r="AF26" s="14">
        <v>0.0</v>
      </c>
      <c r="AG26" s="14">
        <v>0.0</v>
      </c>
      <c r="AH26" s="15" t="s">
        <v>219</v>
      </c>
      <c r="AI26" s="19">
        <v>60.69</v>
      </c>
    </row>
    <row r="27">
      <c r="A27" s="14">
        <v>1.0</v>
      </c>
      <c r="B27" s="15" t="s">
        <v>63</v>
      </c>
      <c r="D27" s="19" t="s">
        <v>215</v>
      </c>
      <c r="E27" s="24"/>
      <c r="F27" s="14">
        <v>0.0</v>
      </c>
      <c r="G27" s="28">
        <f t="shared" si="1"/>
        <v>0</v>
      </c>
      <c r="H27" s="14">
        <v>0.0</v>
      </c>
      <c r="I27" s="14">
        <v>0.0</v>
      </c>
      <c r="J27" s="14">
        <v>0.0</v>
      </c>
      <c r="K27" s="14">
        <v>0.0</v>
      </c>
      <c r="L27" s="14">
        <v>0.0</v>
      </c>
      <c r="M27" s="14">
        <v>1.0</v>
      </c>
      <c r="N27" s="15" t="s">
        <v>189</v>
      </c>
      <c r="O27" s="14">
        <v>99.0</v>
      </c>
      <c r="P27" s="14">
        <v>99.0</v>
      </c>
      <c r="Q27" s="14">
        <v>99.0</v>
      </c>
      <c r="R27" s="14">
        <v>0.0</v>
      </c>
      <c r="S27" s="14">
        <v>0.0</v>
      </c>
      <c r="T27" s="19">
        <v>0.0</v>
      </c>
      <c r="U27" s="24">
        <f t="shared" si="3"/>
        <v>0</v>
      </c>
      <c r="V27" s="14">
        <v>0.0</v>
      </c>
      <c r="W27" s="14">
        <v>0.0</v>
      </c>
      <c r="X27" s="14">
        <v>0.0</v>
      </c>
      <c r="Y27" s="14">
        <v>0.0</v>
      </c>
      <c r="Z27" s="14">
        <v>0.0</v>
      </c>
      <c r="AA27" s="14">
        <v>0.0</v>
      </c>
      <c r="AB27" s="14">
        <v>0.0</v>
      </c>
      <c r="AC27" s="14">
        <v>0.0</v>
      </c>
      <c r="AD27" s="14">
        <v>0.0</v>
      </c>
      <c r="AE27" s="14">
        <v>15.27</v>
      </c>
      <c r="AF27" s="14">
        <v>0.0</v>
      </c>
      <c r="AG27" s="14">
        <v>0.0</v>
      </c>
      <c r="AH27" s="15" t="s">
        <v>219</v>
      </c>
      <c r="AI27" s="19">
        <v>28.64</v>
      </c>
    </row>
    <row r="28">
      <c r="A28" s="14">
        <v>1.0</v>
      </c>
      <c r="B28" s="15" t="s">
        <v>64</v>
      </c>
      <c r="D28" s="19" t="s">
        <v>215</v>
      </c>
      <c r="E28" s="24"/>
      <c r="F28" s="14">
        <v>0.0</v>
      </c>
      <c r="G28" s="28">
        <f t="shared" si="1"/>
        <v>0</v>
      </c>
      <c r="H28" s="14">
        <v>0.0</v>
      </c>
      <c r="I28" s="14">
        <v>0.0</v>
      </c>
      <c r="J28" s="14">
        <v>0.0</v>
      </c>
      <c r="K28" s="14">
        <v>4.0</v>
      </c>
      <c r="L28" s="14">
        <v>0.0</v>
      </c>
      <c r="M28" s="14">
        <v>0.0</v>
      </c>
      <c r="N28" s="15" t="s">
        <v>193</v>
      </c>
      <c r="O28" s="14">
        <v>99.0</v>
      </c>
      <c r="P28" s="14">
        <v>99.0</v>
      </c>
      <c r="Q28" s="14">
        <v>99.0</v>
      </c>
      <c r="R28" s="14">
        <v>0.0</v>
      </c>
      <c r="S28" s="14">
        <v>0.0</v>
      </c>
      <c r="T28" s="19">
        <v>0.0</v>
      </c>
      <c r="U28" s="24">
        <f t="shared" si="3"/>
        <v>0</v>
      </c>
      <c r="V28" s="14">
        <v>0.0</v>
      </c>
      <c r="W28" s="14">
        <v>0.0</v>
      </c>
      <c r="X28" s="14">
        <v>0.0</v>
      </c>
      <c r="Y28" s="14">
        <v>0.0</v>
      </c>
      <c r="Z28" s="14">
        <v>0.0</v>
      </c>
      <c r="AA28" s="14">
        <v>0.0</v>
      </c>
      <c r="AB28" s="14">
        <v>0.0</v>
      </c>
      <c r="AC28" s="14">
        <v>0.0</v>
      </c>
      <c r="AD28" s="14">
        <v>0.0</v>
      </c>
      <c r="AE28" s="14">
        <v>15.7</v>
      </c>
      <c r="AF28" s="14">
        <v>0.0</v>
      </c>
      <c r="AG28" s="14">
        <v>0.0</v>
      </c>
      <c r="AH28" s="15" t="s">
        <v>219</v>
      </c>
      <c r="AI28" s="19">
        <v>28.87</v>
      </c>
    </row>
    <row r="29">
      <c r="A29" s="14">
        <v>1.0</v>
      </c>
      <c r="B29" s="15" t="s">
        <v>65</v>
      </c>
      <c r="D29" s="19" t="s">
        <v>218</v>
      </c>
      <c r="E29" s="24"/>
      <c r="F29" s="14">
        <v>0.0</v>
      </c>
      <c r="G29" s="28">
        <f t="shared" si="1"/>
        <v>0</v>
      </c>
      <c r="H29" s="14">
        <v>0.0</v>
      </c>
      <c r="I29" s="14">
        <v>0.0</v>
      </c>
      <c r="J29" s="14">
        <v>0.0</v>
      </c>
      <c r="K29" s="14">
        <v>2.0</v>
      </c>
      <c r="L29" s="14">
        <v>0.0</v>
      </c>
      <c r="M29" s="14">
        <v>0.0</v>
      </c>
      <c r="N29" s="15" t="s">
        <v>194</v>
      </c>
      <c r="O29" s="14">
        <v>99.0</v>
      </c>
      <c r="P29" s="14">
        <v>99.0</v>
      </c>
      <c r="Q29" s="14">
        <v>99.0</v>
      </c>
      <c r="R29" s="14">
        <v>0.0</v>
      </c>
      <c r="S29" s="14">
        <v>0.0</v>
      </c>
      <c r="T29" s="19">
        <v>0.0</v>
      </c>
      <c r="U29" s="24">
        <f t="shared" si="3"/>
        <v>0</v>
      </c>
      <c r="V29" s="14">
        <v>0.0</v>
      </c>
      <c r="W29" s="14">
        <v>0.0</v>
      </c>
      <c r="X29" s="14">
        <v>0.0</v>
      </c>
      <c r="Y29" s="14">
        <v>0.0</v>
      </c>
      <c r="Z29" s="14">
        <v>0.0</v>
      </c>
      <c r="AA29" s="14">
        <v>0.0</v>
      </c>
      <c r="AB29" s="14">
        <v>0.0</v>
      </c>
      <c r="AC29" s="14">
        <v>0.0</v>
      </c>
      <c r="AD29" s="14">
        <v>0.0</v>
      </c>
      <c r="AE29" s="14">
        <v>16.4</v>
      </c>
      <c r="AF29" s="14">
        <v>0.0</v>
      </c>
      <c r="AG29" s="14">
        <v>0.0</v>
      </c>
      <c r="AH29" s="15" t="s">
        <v>219</v>
      </c>
      <c r="AI29" s="19">
        <v>26.93</v>
      </c>
    </row>
    <row r="30">
      <c r="A30" s="14">
        <v>1.0</v>
      </c>
      <c r="B30" s="19" t="s">
        <v>66</v>
      </c>
      <c r="D30" s="19" t="s">
        <v>215</v>
      </c>
      <c r="E30" s="24"/>
      <c r="F30" s="14">
        <v>0.0</v>
      </c>
      <c r="G30" s="28">
        <f t="shared" si="1"/>
        <v>0</v>
      </c>
      <c r="H30" s="14">
        <v>0.0</v>
      </c>
      <c r="I30" s="14">
        <v>0.0</v>
      </c>
      <c r="J30" s="14">
        <v>0.0</v>
      </c>
      <c r="K30" s="14">
        <v>10.0</v>
      </c>
      <c r="L30" s="14">
        <v>0.0</v>
      </c>
      <c r="M30" s="14">
        <v>0.0</v>
      </c>
      <c r="N30" s="15" t="s">
        <v>195</v>
      </c>
      <c r="O30" s="14">
        <v>99.0</v>
      </c>
      <c r="P30" s="14">
        <v>99.0</v>
      </c>
      <c r="Q30" s="14">
        <v>99.0</v>
      </c>
      <c r="R30" s="14">
        <v>0.0</v>
      </c>
      <c r="S30" s="14">
        <v>0.0</v>
      </c>
      <c r="T30" s="19">
        <v>0.0</v>
      </c>
      <c r="U30" s="24">
        <f t="shared" si="3"/>
        <v>0</v>
      </c>
      <c r="V30" s="14">
        <v>0.0</v>
      </c>
      <c r="W30" s="14">
        <v>0.0</v>
      </c>
      <c r="X30" s="14">
        <v>0.0</v>
      </c>
      <c r="Y30" s="14">
        <v>0.0</v>
      </c>
      <c r="Z30" s="14">
        <v>0.0</v>
      </c>
      <c r="AA30" s="14">
        <v>0.0</v>
      </c>
      <c r="AB30" s="14">
        <v>0.0</v>
      </c>
      <c r="AC30" s="14">
        <v>0.0</v>
      </c>
      <c r="AD30" s="14">
        <v>0.0</v>
      </c>
      <c r="AE30" s="14">
        <v>15.0</v>
      </c>
      <c r="AF30" s="14">
        <v>0.0</v>
      </c>
      <c r="AG30" s="14">
        <v>0.0</v>
      </c>
      <c r="AH30" s="15" t="s">
        <v>219</v>
      </c>
      <c r="AI30" s="19">
        <v>23.77</v>
      </c>
    </row>
    <row r="31">
      <c r="A31" s="14">
        <v>1.0</v>
      </c>
      <c r="B31" s="15" t="s">
        <v>50</v>
      </c>
      <c r="D31" s="19" t="s">
        <v>215</v>
      </c>
      <c r="E31" s="24"/>
      <c r="F31" s="14">
        <v>0.5</v>
      </c>
      <c r="G31" s="28">
        <f t="shared" si="1"/>
        <v>0.3333333333</v>
      </c>
      <c r="H31" s="14">
        <v>6.0</v>
      </c>
      <c r="I31" s="14">
        <v>0.0</v>
      </c>
      <c r="J31" s="14">
        <v>0.5</v>
      </c>
      <c r="K31" s="14">
        <v>29.0</v>
      </c>
      <c r="L31" s="14">
        <v>0.0</v>
      </c>
      <c r="M31" s="14">
        <v>0.0</v>
      </c>
      <c r="N31" s="15" t="s">
        <v>194</v>
      </c>
      <c r="O31" s="14">
        <v>25.0</v>
      </c>
      <c r="P31" s="14">
        <v>13.0</v>
      </c>
      <c r="Q31" s="14">
        <v>25.0</v>
      </c>
      <c r="R31" s="14">
        <v>0.0</v>
      </c>
      <c r="S31" s="14">
        <v>1.0</v>
      </c>
      <c r="T31" s="24">
        <f t="shared" ref="T31:T32" si="4">SUM(W31,Z31,AC31)/SUM(X31,AA31,AD31)</f>
        <v>12.67</v>
      </c>
      <c r="U31" s="24">
        <f t="shared" si="3"/>
        <v>6</v>
      </c>
      <c r="V31" s="14">
        <v>9.55</v>
      </c>
      <c r="W31" s="14">
        <v>19.09</v>
      </c>
      <c r="X31" s="14">
        <v>2.0</v>
      </c>
      <c r="Y31" s="14">
        <v>14.1</v>
      </c>
      <c r="Z31" s="14">
        <v>28.2</v>
      </c>
      <c r="AA31" s="14">
        <v>2.0</v>
      </c>
      <c r="AB31" s="14">
        <v>14.37</v>
      </c>
      <c r="AC31" s="14">
        <v>28.73</v>
      </c>
      <c r="AD31" s="14">
        <v>2.0</v>
      </c>
      <c r="AE31" s="14">
        <v>15.5</v>
      </c>
      <c r="AF31" s="14">
        <v>0.0</v>
      </c>
      <c r="AG31" s="14">
        <v>10.0</v>
      </c>
      <c r="AH31" s="15" t="s">
        <v>217</v>
      </c>
      <c r="AI31" s="19">
        <v>28.73</v>
      </c>
    </row>
    <row r="32">
      <c r="A32" s="14">
        <v>1.0</v>
      </c>
      <c r="B32" s="15" t="s">
        <v>35</v>
      </c>
      <c r="D32" s="19" t="s">
        <v>218</v>
      </c>
      <c r="E32" s="24"/>
      <c r="F32" s="14">
        <v>0.33</v>
      </c>
      <c r="G32" s="28">
        <f t="shared" si="1"/>
        <v>0.22</v>
      </c>
      <c r="H32" s="14">
        <v>8.0</v>
      </c>
      <c r="I32" s="14">
        <v>0.0</v>
      </c>
      <c r="J32" s="14">
        <v>0.33</v>
      </c>
      <c r="K32" s="14">
        <v>29.0</v>
      </c>
      <c r="L32" s="14">
        <v>0.0</v>
      </c>
      <c r="M32" s="14">
        <v>0.0</v>
      </c>
      <c r="N32" s="15" t="s">
        <v>187</v>
      </c>
      <c r="O32" s="14">
        <v>13.0</v>
      </c>
      <c r="P32" s="14">
        <v>99.0</v>
      </c>
      <c r="Q32" s="14">
        <v>25.0</v>
      </c>
      <c r="R32" s="14">
        <v>0.0</v>
      </c>
      <c r="S32" s="14">
        <v>0.0</v>
      </c>
      <c r="T32" s="24">
        <f t="shared" si="4"/>
        <v>11.55375</v>
      </c>
      <c r="U32" s="24">
        <f t="shared" si="3"/>
        <v>8</v>
      </c>
      <c r="V32" s="14">
        <v>10.49</v>
      </c>
      <c r="W32" s="14">
        <v>31.47</v>
      </c>
      <c r="X32" s="14">
        <v>3.0</v>
      </c>
      <c r="Y32" s="14">
        <v>11.24</v>
      </c>
      <c r="Z32" s="14">
        <v>22.57</v>
      </c>
      <c r="AA32" s="14">
        <v>2.0</v>
      </c>
      <c r="AB32" s="14">
        <v>12.8</v>
      </c>
      <c r="AC32" s="14">
        <v>38.39</v>
      </c>
      <c r="AD32" s="14">
        <v>3.0</v>
      </c>
      <c r="AE32" s="14">
        <v>15.8</v>
      </c>
      <c r="AF32" s="14">
        <v>0.0</v>
      </c>
      <c r="AG32" s="14">
        <v>7.0</v>
      </c>
      <c r="AH32" s="15" t="s">
        <v>217</v>
      </c>
      <c r="AI32" s="19">
        <v>24.3</v>
      </c>
    </row>
    <row r="33">
      <c r="A33" s="14">
        <v>1.0</v>
      </c>
      <c r="B33" s="15" t="s">
        <v>67</v>
      </c>
      <c r="D33" s="19" t="s">
        <v>218</v>
      </c>
      <c r="E33" s="24"/>
      <c r="F33" s="14">
        <v>0.0</v>
      </c>
      <c r="G33" s="28">
        <f t="shared" si="1"/>
        <v>0</v>
      </c>
      <c r="H33" s="14">
        <v>0.0</v>
      </c>
      <c r="I33" s="14">
        <v>0.0</v>
      </c>
      <c r="J33" s="14">
        <v>0.0</v>
      </c>
      <c r="K33" s="14">
        <v>0.0</v>
      </c>
      <c r="L33" s="14">
        <v>0.0</v>
      </c>
      <c r="M33" s="14">
        <v>0.0</v>
      </c>
      <c r="N33" s="15" t="s">
        <v>187</v>
      </c>
      <c r="O33" s="14">
        <v>99.0</v>
      </c>
      <c r="P33" s="14">
        <v>99.0</v>
      </c>
      <c r="Q33" s="14">
        <v>99.0</v>
      </c>
      <c r="R33" s="14">
        <v>0.0</v>
      </c>
      <c r="S33" s="14">
        <v>0.0</v>
      </c>
      <c r="T33" s="19">
        <v>0.0</v>
      </c>
      <c r="U33" s="24">
        <f t="shared" si="3"/>
        <v>0</v>
      </c>
      <c r="V33" s="14">
        <v>0.0</v>
      </c>
      <c r="W33" s="14">
        <v>0.0</v>
      </c>
      <c r="X33" s="14">
        <v>0.0</v>
      </c>
      <c r="Y33" s="14">
        <v>0.0</v>
      </c>
      <c r="Z33" s="14">
        <v>0.0</v>
      </c>
      <c r="AA33" s="14">
        <v>0.0</v>
      </c>
      <c r="AB33" s="14">
        <v>0.0</v>
      </c>
      <c r="AC33" s="14">
        <v>0.0</v>
      </c>
      <c r="AD33" s="14">
        <v>0.0</v>
      </c>
      <c r="AE33" s="14">
        <v>14.56</v>
      </c>
      <c r="AF33" s="14">
        <v>0.0</v>
      </c>
      <c r="AG33" s="14">
        <v>0.0</v>
      </c>
      <c r="AH33" s="15" t="s">
        <v>219</v>
      </c>
      <c r="AI33" s="19">
        <v>34.26</v>
      </c>
    </row>
    <row r="34">
      <c r="A34" s="14">
        <v>1.0</v>
      </c>
      <c r="B34" s="15" t="s">
        <v>68</v>
      </c>
      <c r="D34" s="19" t="s">
        <v>215</v>
      </c>
      <c r="E34" s="24"/>
      <c r="F34" s="14">
        <v>0.0</v>
      </c>
      <c r="G34" s="28">
        <f t="shared" si="1"/>
        <v>0</v>
      </c>
      <c r="H34" s="14">
        <v>4.0</v>
      </c>
      <c r="I34" s="14">
        <v>0.0</v>
      </c>
      <c r="J34" s="14">
        <v>0.0</v>
      </c>
      <c r="K34" s="14">
        <v>25.0</v>
      </c>
      <c r="L34" s="14">
        <v>0.0</v>
      </c>
      <c r="M34" s="14">
        <v>1.0</v>
      </c>
      <c r="N34" s="15" t="s">
        <v>189</v>
      </c>
      <c r="O34" s="14">
        <v>99.0</v>
      </c>
      <c r="P34" s="14">
        <v>25.0</v>
      </c>
      <c r="Q34" s="14">
        <v>25.0</v>
      </c>
      <c r="R34" s="14">
        <v>0.0</v>
      </c>
      <c r="S34" s="14">
        <v>0.0</v>
      </c>
      <c r="T34" s="24">
        <f>SUM(W34,Z34,AC34)/SUM(X34,AA34,AD34)</f>
        <v>12.645</v>
      </c>
      <c r="U34" s="24">
        <f t="shared" si="3"/>
        <v>4</v>
      </c>
      <c r="V34" s="14">
        <v>0.0</v>
      </c>
      <c r="W34" s="14">
        <v>0.0</v>
      </c>
      <c r="X34" s="14">
        <v>0.0</v>
      </c>
      <c r="Y34" s="14">
        <v>13.23</v>
      </c>
      <c r="Z34" s="14">
        <v>26.46</v>
      </c>
      <c r="AA34" s="14">
        <v>2.0</v>
      </c>
      <c r="AB34" s="14">
        <v>12.12</v>
      </c>
      <c r="AC34" s="14">
        <v>24.12</v>
      </c>
      <c r="AD34" s="14">
        <v>2.0</v>
      </c>
      <c r="AE34" s="14">
        <v>15.83</v>
      </c>
      <c r="AF34" s="14">
        <v>0.0</v>
      </c>
      <c r="AG34" s="14">
        <v>1.0</v>
      </c>
      <c r="AH34" s="15" t="s">
        <v>216</v>
      </c>
      <c r="AI34" s="19">
        <v>24.67</v>
      </c>
    </row>
    <row r="35">
      <c r="A35" s="14">
        <v>1.0</v>
      </c>
      <c r="B35" s="15" t="s">
        <v>69</v>
      </c>
      <c r="D35" s="19" t="s">
        <v>215</v>
      </c>
      <c r="E35" s="24"/>
      <c r="F35" s="14">
        <v>0.0</v>
      </c>
      <c r="G35" s="28">
        <f t="shared" si="1"/>
        <v>0</v>
      </c>
      <c r="H35" s="14">
        <v>0.0</v>
      </c>
      <c r="I35" s="14">
        <v>0.0</v>
      </c>
      <c r="J35" s="14">
        <v>0.0</v>
      </c>
      <c r="K35" s="14">
        <v>0.0</v>
      </c>
      <c r="L35" s="14">
        <v>0.0</v>
      </c>
      <c r="M35" s="14">
        <v>0.0</v>
      </c>
      <c r="N35" s="15" t="s">
        <v>185</v>
      </c>
      <c r="O35" s="14">
        <v>99.0</v>
      </c>
      <c r="P35" s="14">
        <v>99.0</v>
      </c>
      <c r="Q35" s="14">
        <v>99.0</v>
      </c>
      <c r="R35" s="14">
        <v>0.0</v>
      </c>
      <c r="S35" s="14">
        <v>0.0</v>
      </c>
      <c r="T35" s="19">
        <v>0.0</v>
      </c>
      <c r="U35" s="24">
        <f t="shared" si="3"/>
        <v>0</v>
      </c>
      <c r="V35" s="14">
        <v>0.0</v>
      </c>
      <c r="W35" s="14">
        <v>0.0</v>
      </c>
      <c r="X35" s="14">
        <v>0.0</v>
      </c>
      <c r="Y35" s="14">
        <v>0.0</v>
      </c>
      <c r="Z35" s="14">
        <v>0.0</v>
      </c>
      <c r="AA35" s="14">
        <v>0.0</v>
      </c>
      <c r="AB35" s="14">
        <v>0.0</v>
      </c>
      <c r="AC35" s="14">
        <v>0.0</v>
      </c>
      <c r="AD35" s="14">
        <v>0.0</v>
      </c>
      <c r="AE35" s="14">
        <v>15.75</v>
      </c>
      <c r="AF35" s="14">
        <v>0.0</v>
      </c>
      <c r="AG35" s="14">
        <v>0.0</v>
      </c>
      <c r="AH35" s="15" t="s">
        <v>219</v>
      </c>
      <c r="AI35" s="19">
        <v>40.03</v>
      </c>
    </row>
    <row r="36">
      <c r="A36" s="14">
        <v>1.0</v>
      </c>
      <c r="B36" s="15" t="s">
        <v>56</v>
      </c>
      <c r="D36" s="19" t="s">
        <v>218</v>
      </c>
      <c r="E36" s="24"/>
      <c r="F36" s="14">
        <v>0.5</v>
      </c>
      <c r="G36" s="28">
        <f t="shared" si="1"/>
        <v>0.5</v>
      </c>
      <c r="H36" s="14">
        <v>8.0</v>
      </c>
      <c r="I36" s="14">
        <v>0.5</v>
      </c>
      <c r="J36" s="14">
        <v>0.5</v>
      </c>
      <c r="K36" s="14">
        <v>32.0</v>
      </c>
      <c r="L36" s="14">
        <v>0.0</v>
      </c>
      <c r="M36" s="14">
        <v>0.0</v>
      </c>
      <c r="N36" s="15" t="s">
        <v>188</v>
      </c>
      <c r="O36" s="14">
        <v>9.0</v>
      </c>
      <c r="P36" s="14">
        <v>13.0</v>
      </c>
      <c r="Q36" s="14">
        <v>13.0</v>
      </c>
      <c r="R36" s="14">
        <v>0.0</v>
      </c>
      <c r="S36" s="14">
        <v>1.0</v>
      </c>
      <c r="T36" s="24">
        <f t="shared" ref="T36:T37" si="5">SUM(W36,Z36,AC36)/SUM(X36,AA36,AD36)</f>
        <v>13.38875</v>
      </c>
      <c r="U36" s="24">
        <f t="shared" si="3"/>
        <v>8</v>
      </c>
      <c r="V36" s="29">
        <v>134.925</v>
      </c>
      <c r="W36" s="14">
        <v>53.97</v>
      </c>
      <c r="X36" s="14">
        <v>4.0</v>
      </c>
      <c r="Y36" s="14">
        <v>12.37</v>
      </c>
      <c r="Z36" s="14">
        <v>24.74</v>
      </c>
      <c r="AA36" s="14">
        <v>2.0</v>
      </c>
      <c r="AB36" s="14">
        <v>14.2</v>
      </c>
      <c r="AC36" s="14">
        <v>28.4</v>
      </c>
      <c r="AD36" s="14">
        <v>2.0</v>
      </c>
      <c r="AE36" s="14">
        <v>14.8</v>
      </c>
      <c r="AF36" s="14">
        <v>0.0</v>
      </c>
      <c r="AG36" s="14">
        <v>4.0</v>
      </c>
      <c r="AH36" s="15" t="s">
        <v>216</v>
      </c>
      <c r="AI36" s="19">
        <v>23.6</v>
      </c>
    </row>
    <row r="37">
      <c r="A37" s="14">
        <v>1.0</v>
      </c>
      <c r="B37" s="15" t="s">
        <v>46</v>
      </c>
      <c r="D37" s="19" t="s">
        <v>215</v>
      </c>
      <c r="E37" s="24"/>
      <c r="F37" s="14">
        <v>0.0</v>
      </c>
      <c r="G37" s="28">
        <f t="shared" si="1"/>
        <v>0.1666666667</v>
      </c>
      <c r="H37" s="14">
        <v>2.0</v>
      </c>
      <c r="I37" s="14">
        <v>0.0</v>
      </c>
      <c r="J37" s="14">
        <v>0.5</v>
      </c>
      <c r="K37" s="14">
        <v>2.0</v>
      </c>
      <c r="L37" s="14">
        <v>1.0</v>
      </c>
      <c r="M37" s="14">
        <v>1.0</v>
      </c>
      <c r="N37" s="15" t="s">
        <v>189</v>
      </c>
      <c r="O37" s="14">
        <v>99.0</v>
      </c>
      <c r="P37" s="14">
        <v>13.0</v>
      </c>
      <c r="Q37" s="14">
        <v>99.0</v>
      </c>
      <c r="R37" s="14">
        <v>0.0</v>
      </c>
      <c r="S37" s="14">
        <v>0.0</v>
      </c>
      <c r="T37" s="24">
        <f t="shared" si="5"/>
        <v>13.89</v>
      </c>
      <c r="U37" s="24">
        <f t="shared" si="3"/>
        <v>2</v>
      </c>
      <c r="V37" s="14">
        <v>0.0</v>
      </c>
      <c r="W37" s="14">
        <v>0.0</v>
      </c>
      <c r="X37" s="14">
        <v>0.0</v>
      </c>
      <c r="Y37" s="14">
        <v>0.0</v>
      </c>
      <c r="Z37" s="14">
        <v>0.0</v>
      </c>
      <c r="AA37" s="14">
        <v>0.0</v>
      </c>
      <c r="AB37" s="14">
        <v>13.89</v>
      </c>
      <c r="AC37" s="14">
        <v>27.78</v>
      </c>
      <c r="AD37" s="14">
        <v>2.0</v>
      </c>
      <c r="AE37" s="14">
        <v>15.55</v>
      </c>
      <c r="AF37" s="14">
        <v>0.0</v>
      </c>
      <c r="AG37" s="14">
        <v>1.0</v>
      </c>
      <c r="AH37" s="15" t="s">
        <v>216</v>
      </c>
      <c r="AI37" s="19">
        <v>41.84</v>
      </c>
    </row>
  </sheetData>
  <mergeCells count="35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31:C31"/>
    <mergeCell ref="B32:C32"/>
    <mergeCell ref="B33:C33"/>
    <mergeCell ref="B34:C34"/>
    <mergeCell ref="B35:C35"/>
    <mergeCell ref="B36:C36"/>
    <mergeCell ref="B37:C37"/>
    <mergeCell ref="B24:C24"/>
    <mergeCell ref="B25:C25"/>
    <mergeCell ref="B26:C26"/>
    <mergeCell ref="B27:C27"/>
    <mergeCell ref="B28:C28"/>
    <mergeCell ref="B29:C29"/>
    <mergeCell ref="B30:C3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6" max="6" width="12.25"/>
    <col customWidth="1" min="11" max="11" width="15.75"/>
    <col customWidth="1" min="12" max="12" width="7.13"/>
    <col customWidth="1" min="13" max="13" width="8.0"/>
    <col customWidth="1" min="14" max="14" width="11.25"/>
    <col customWidth="1" min="15" max="15" width="9.5"/>
    <col customWidth="1" min="16" max="16" width="7.38"/>
    <col customWidth="1" min="17" max="17" width="7.88"/>
  </cols>
  <sheetData>
    <row r="1">
      <c r="A1" s="26" t="s">
        <v>2</v>
      </c>
      <c r="B1" s="26" t="s">
        <v>6</v>
      </c>
      <c r="C1" s="26" t="s">
        <v>196</v>
      </c>
      <c r="D1" s="27" t="s">
        <v>197</v>
      </c>
      <c r="E1" s="26" t="s">
        <v>171</v>
      </c>
      <c r="F1" s="27" t="s">
        <v>220</v>
      </c>
      <c r="G1" s="27" t="s">
        <v>221</v>
      </c>
      <c r="H1" s="27" t="s">
        <v>222</v>
      </c>
      <c r="I1" s="27" t="s">
        <v>223</v>
      </c>
      <c r="J1" s="27" t="s">
        <v>224</v>
      </c>
      <c r="K1" s="26" t="s">
        <v>176</v>
      </c>
      <c r="L1" s="26" t="s">
        <v>177</v>
      </c>
      <c r="M1" s="26" t="s">
        <v>178</v>
      </c>
      <c r="N1" s="1" t="s">
        <v>179</v>
      </c>
      <c r="O1" s="26" t="s">
        <v>182</v>
      </c>
      <c r="P1" s="26" t="s">
        <v>180</v>
      </c>
      <c r="Q1" s="26" t="s">
        <v>181</v>
      </c>
      <c r="R1" s="27" t="s">
        <v>225</v>
      </c>
      <c r="S1" s="26" t="s">
        <v>199</v>
      </c>
      <c r="T1" s="26" t="s">
        <v>201</v>
      </c>
      <c r="U1" s="26" t="s">
        <v>202</v>
      </c>
      <c r="V1" s="26" t="s">
        <v>203</v>
      </c>
      <c r="W1" s="26" t="s">
        <v>204</v>
      </c>
      <c r="X1" s="26" t="s">
        <v>205</v>
      </c>
      <c r="Y1" s="26" t="s">
        <v>206</v>
      </c>
      <c r="Z1" s="26" t="s">
        <v>207</v>
      </c>
      <c r="AA1" s="26" t="s">
        <v>208</v>
      </c>
      <c r="AB1" s="26" t="s">
        <v>209</v>
      </c>
      <c r="AC1" s="26" t="s">
        <v>210</v>
      </c>
      <c r="AD1" s="27" t="s">
        <v>226</v>
      </c>
      <c r="AE1" s="27" t="s">
        <v>227</v>
      </c>
      <c r="AF1" s="27" t="s">
        <v>228</v>
      </c>
      <c r="AG1" s="27" t="s">
        <v>213</v>
      </c>
      <c r="AH1" s="27" t="s">
        <v>229</v>
      </c>
    </row>
    <row r="2">
      <c r="A2" s="9">
        <v>2.0</v>
      </c>
      <c r="B2" s="2" t="s">
        <v>26</v>
      </c>
      <c r="D2" s="19" t="s">
        <v>215</v>
      </c>
      <c r="F2" s="2">
        <f>1/3</f>
        <v>0.3333333333</v>
      </c>
      <c r="G2" s="2">
        <f t="shared" ref="G2:G37" si="1">ROUND(AVERAGE(F2,I2,J2),2)</f>
        <v>0.56</v>
      </c>
      <c r="H2" s="2">
        <f t="shared" ref="H2:H37" si="2">V2+Y2+AB2</f>
        <v>11</v>
      </c>
      <c r="I2" s="2">
        <f>5/6</f>
        <v>0.8333333333</v>
      </c>
      <c r="J2" s="9">
        <v>0.5</v>
      </c>
      <c r="L2" s="9">
        <v>0.0</v>
      </c>
      <c r="M2" s="2">
        <f t="shared" ref="M2:M37" si="3">IF(N2="AUS",1,0)</f>
        <v>0</v>
      </c>
      <c r="N2" s="2" t="s">
        <v>185</v>
      </c>
      <c r="O2" s="9">
        <v>13.0</v>
      </c>
      <c r="P2" s="9">
        <v>13.0</v>
      </c>
      <c r="Q2" s="9">
        <v>2.0</v>
      </c>
      <c r="R2" s="9">
        <v>5.0</v>
      </c>
      <c r="S2" s="2">
        <f t="shared" ref="S2:S25" si="4">ROUND((U2+X2+AA2)/H2,2)</f>
        <v>15.83</v>
      </c>
      <c r="T2" s="2">
        <f>U2/V2</f>
        <v>15.09</v>
      </c>
      <c r="U2" s="9">
        <v>45.27</v>
      </c>
      <c r="V2" s="9">
        <v>3.0</v>
      </c>
      <c r="W2" s="2">
        <f t="shared" ref="W2:W16" si="5">ROUND(X2/Y2,2)</f>
        <v>15.74</v>
      </c>
      <c r="X2" s="9">
        <v>94.41</v>
      </c>
      <c r="Y2" s="9">
        <v>6.0</v>
      </c>
      <c r="Z2" s="2">
        <f t="shared" ref="Z2:Z10" si="6">ROUND(AA2/AB2,2)</f>
        <v>17.21</v>
      </c>
      <c r="AA2" s="9">
        <v>34.41</v>
      </c>
      <c r="AB2" s="9">
        <v>2.0</v>
      </c>
      <c r="AC2" s="9">
        <v>18.87</v>
      </c>
      <c r="AD2" s="9">
        <v>3.0</v>
      </c>
      <c r="AE2" s="9">
        <v>76.83</v>
      </c>
      <c r="AF2" s="9">
        <v>108.44</v>
      </c>
      <c r="AG2" s="9" t="str">
        <f t="shared" ref="AG2:AG37" si="7">IF(AH2=0,"Rookie", IF(AH2&lt;5,"Experienced", "Veteran"))</f>
        <v>Veteran</v>
      </c>
      <c r="AH2" s="14">
        <v>5.0</v>
      </c>
    </row>
    <row r="3">
      <c r="A3" s="9">
        <v>2.0</v>
      </c>
      <c r="B3" s="2" t="s">
        <v>28</v>
      </c>
      <c r="D3" s="19" t="s">
        <v>215</v>
      </c>
      <c r="F3" s="9">
        <v>0.6</v>
      </c>
      <c r="G3" s="2">
        <f t="shared" si="1"/>
        <v>0.5</v>
      </c>
      <c r="H3" s="2">
        <f t="shared" si="2"/>
        <v>12</v>
      </c>
      <c r="I3" s="9">
        <v>0.5</v>
      </c>
      <c r="J3" s="9">
        <v>0.4</v>
      </c>
      <c r="L3" s="9">
        <v>0.0</v>
      </c>
      <c r="M3" s="2">
        <f t="shared" si="3"/>
        <v>0</v>
      </c>
      <c r="N3" s="2" t="s">
        <v>186</v>
      </c>
      <c r="O3" s="9">
        <v>5.0</v>
      </c>
      <c r="P3" s="9">
        <v>9.0</v>
      </c>
      <c r="Q3" s="9">
        <v>13.0</v>
      </c>
      <c r="R3" s="9">
        <v>1.0</v>
      </c>
      <c r="S3" s="2">
        <f t="shared" si="4"/>
        <v>12.06</v>
      </c>
      <c r="T3" s="2">
        <f t="shared" ref="T3:T15" si="8">Round(U3/V3,2)</f>
        <v>13.12</v>
      </c>
      <c r="U3" s="9">
        <v>65.59</v>
      </c>
      <c r="V3" s="9">
        <v>5.0</v>
      </c>
      <c r="W3" s="2">
        <f t="shared" si="5"/>
        <v>3.87</v>
      </c>
      <c r="X3" s="9">
        <v>7.73</v>
      </c>
      <c r="Y3" s="9">
        <v>2.0</v>
      </c>
      <c r="Z3" s="2">
        <f t="shared" si="6"/>
        <v>14.27</v>
      </c>
      <c r="AA3" s="9">
        <v>71.35</v>
      </c>
      <c r="AB3" s="9">
        <v>5.0</v>
      </c>
      <c r="AC3" s="9">
        <v>18.54</v>
      </c>
      <c r="AD3" s="9">
        <v>9.0</v>
      </c>
      <c r="AE3" s="9">
        <v>52.3</v>
      </c>
      <c r="AF3" s="9">
        <v>70.24</v>
      </c>
      <c r="AG3" s="9" t="str">
        <f t="shared" si="7"/>
        <v>Veteran</v>
      </c>
      <c r="AH3" s="14">
        <v>9.0</v>
      </c>
    </row>
    <row r="4">
      <c r="A4" s="9">
        <v>2.0</v>
      </c>
      <c r="B4" s="2" t="s">
        <v>30</v>
      </c>
      <c r="D4" s="19" t="s">
        <v>218</v>
      </c>
      <c r="F4" s="9">
        <v>0.75</v>
      </c>
      <c r="G4" s="2">
        <f t="shared" si="1"/>
        <v>0.42</v>
      </c>
      <c r="H4" s="2">
        <f t="shared" si="2"/>
        <v>10</v>
      </c>
      <c r="I4" s="9">
        <v>0.0</v>
      </c>
      <c r="J4" s="9">
        <v>0.5</v>
      </c>
      <c r="L4" s="9">
        <v>0.0</v>
      </c>
      <c r="M4" s="2">
        <f t="shared" si="3"/>
        <v>0</v>
      </c>
      <c r="N4" s="2" t="s">
        <v>187</v>
      </c>
      <c r="O4" s="9">
        <v>5.0</v>
      </c>
      <c r="P4" s="9">
        <v>9.0</v>
      </c>
      <c r="Q4" s="9">
        <v>25.0</v>
      </c>
      <c r="R4" s="9">
        <v>2.0</v>
      </c>
      <c r="S4" s="2">
        <f t="shared" si="4"/>
        <v>12.51</v>
      </c>
      <c r="T4" s="2">
        <f t="shared" si="8"/>
        <v>14.24</v>
      </c>
      <c r="U4" s="9">
        <v>56.94</v>
      </c>
      <c r="V4" s="9">
        <v>4.0</v>
      </c>
      <c r="W4" s="2">
        <f t="shared" si="5"/>
        <v>5.82</v>
      </c>
      <c r="X4" s="9">
        <v>11.63</v>
      </c>
      <c r="Y4" s="9">
        <v>2.0</v>
      </c>
      <c r="Z4" s="2">
        <f t="shared" si="6"/>
        <v>14.14</v>
      </c>
      <c r="AA4" s="9">
        <v>56.54</v>
      </c>
      <c r="AB4" s="9">
        <v>4.0</v>
      </c>
      <c r="AC4" s="9">
        <v>19.2</v>
      </c>
      <c r="AD4" s="9">
        <v>3.0</v>
      </c>
      <c r="AE4" s="9">
        <v>76.04</v>
      </c>
      <c r="AF4" s="9">
        <v>16.26</v>
      </c>
      <c r="AG4" s="9" t="str">
        <f t="shared" si="7"/>
        <v>Veteran</v>
      </c>
      <c r="AH4" s="14">
        <v>5.0</v>
      </c>
    </row>
    <row r="5">
      <c r="A5" s="9">
        <v>2.0</v>
      </c>
      <c r="B5" s="2" t="s">
        <v>32</v>
      </c>
      <c r="D5" s="19" t="s">
        <v>215</v>
      </c>
      <c r="F5" s="2">
        <f>1/3</f>
        <v>0.3333333333</v>
      </c>
      <c r="G5" s="2">
        <f t="shared" si="1"/>
        <v>0.36</v>
      </c>
      <c r="H5" s="2">
        <f t="shared" si="2"/>
        <v>9</v>
      </c>
      <c r="I5" s="9">
        <v>0.0</v>
      </c>
      <c r="J5" s="9">
        <v>0.75</v>
      </c>
      <c r="L5" s="9">
        <v>0.0</v>
      </c>
      <c r="M5" s="2">
        <f t="shared" si="3"/>
        <v>0</v>
      </c>
      <c r="N5" s="2" t="s">
        <v>188</v>
      </c>
      <c r="O5" s="9">
        <v>13.0</v>
      </c>
      <c r="P5" s="9">
        <v>5.0</v>
      </c>
      <c r="Q5" s="9">
        <v>25.0</v>
      </c>
      <c r="R5" s="9">
        <v>1.0</v>
      </c>
      <c r="S5" s="2">
        <f t="shared" si="4"/>
        <v>11.12</v>
      </c>
      <c r="T5" s="2">
        <f t="shared" si="8"/>
        <v>10.56</v>
      </c>
      <c r="U5" s="9">
        <v>31.69</v>
      </c>
      <c r="V5" s="9">
        <v>3.0</v>
      </c>
      <c r="W5" s="2">
        <f t="shared" si="5"/>
        <v>4.95</v>
      </c>
      <c r="X5" s="9">
        <v>9.9</v>
      </c>
      <c r="Y5" s="9">
        <v>2.0</v>
      </c>
      <c r="Z5" s="2">
        <f t="shared" si="6"/>
        <v>14.63</v>
      </c>
      <c r="AA5" s="9">
        <v>58.5</v>
      </c>
      <c r="AB5" s="9">
        <v>4.0</v>
      </c>
      <c r="AC5" s="9">
        <v>18.77</v>
      </c>
      <c r="AD5" s="9">
        <v>9.0</v>
      </c>
      <c r="AE5" s="9">
        <v>44.06</v>
      </c>
      <c r="AF5" s="9">
        <v>84.08</v>
      </c>
      <c r="AG5" s="9" t="str">
        <f t="shared" si="7"/>
        <v>Veteran</v>
      </c>
      <c r="AH5" s="14">
        <v>5.0</v>
      </c>
    </row>
    <row r="6">
      <c r="A6" s="9">
        <v>2.0</v>
      </c>
      <c r="B6" s="2" t="s">
        <v>34</v>
      </c>
      <c r="D6" s="19" t="s">
        <v>218</v>
      </c>
      <c r="F6" s="9">
        <v>0.0</v>
      </c>
      <c r="G6" s="2">
        <f t="shared" si="1"/>
        <v>0.17</v>
      </c>
      <c r="H6" s="2">
        <f t="shared" si="2"/>
        <v>8</v>
      </c>
      <c r="I6" s="9">
        <v>0.0</v>
      </c>
      <c r="J6" s="9">
        <v>0.5</v>
      </c>
      <c r="L6" s="9">
        <v>0.0</v>
      </c>
      <c r="M6" s="2">
        <f t="shared" si="3"/>
        <v>1</v>
      </c>
      <c r="N6" s="2" t="s">
        <v>189</v>
      </c>
      <c r="O6" s="9">
        <v>25.0</v>
      </c>
      <c r="P6" s="9">
        <v>9.0</v>
      </c>
      <c r="Q6" s="9">
        <v>25.0</v>
      </c>
      <c r="R6" s="9">
        <v>0.0</v>
      </c>
      <c r="S6" s="2">
        <f t="shared" si="4"/>
        <v>10.4</v>
      </c>
      <c r="T6" s="2">
        <f t="shared" si="8"/>
        <v>10.17</v>
      </c>
      <c r="U6" s="9">
        <v>20.34</v>
      </c>
      <c r="V6" s="9">
        <v>2.0</v>
      </c>
      <c r="W6" s="2">
        <f t="shared" si="5"/>
        <v>8.21</v>
      </c>
      <c r="X6" s="9">
        <v>16.41</v>
      </c>
      <c r="Y6" s="9">
        <v>2.0</v>
      </c>
      <c r="Z6" s="2">
        <f t="shared" si="6"/>
        <v>11.61</v>
      </c>
      <c r="AA6" s="9">
        <v>46.43</v>
      </c>
      <c r="AB6" s="9">
        <v>4.0</v>
      </c>
      <c r="AC6" s="9">
        <v>15.6</v>
      </c>
      <c r="AD6" s="9">
        <v>2.0</v>
      </c>
      <c r="AE6" s="9">
        <v>90.24</v>
      </c>
      <c r="AF6" s="9">
        <v>14.94</v>
      </c>
      <c r="AG6" s="9" t="str">
        <f t="shared" si="7"/>
        <v>Veteran</v>
      </c>
      <c r="AH6" s="14">
        <v>9.0</v>
      </c>
    </row>
    <row r="7">
      <c r="A7" s="9">
        <v>2.0</v>
      </c>
      <c r="B7" s="2" t="s">
        <v>27</v>
      </c>
      <c r="D7" s="19" t="s">
        <v>215</v>
      </c>
      <c r="F7" s="9">
        <v>0.75</v>
      </c>
      <c r="G7" s="2">
        <f t="shared" si="1"/>
        <v>0.62</v>
      </c>
      <c r="H7" s="2">
        <f t="shared" si="2"/>
        <v>15</v>
      </c>
      <c r="I7" s="9">
        <v>0.6</v>
      </c>
      <c r="J7" s="9">
        <v>0.5</v>
      </c>
      <c r="L7" s="9">
        <v>0.0</v>
      </c>
      <c r="M7" s="2">
        <f t="shared" si="3"/>
        <v>0</v>
      </c>
      <c r="N7" s="2" t="s">
        <v>190</v>
      </c>
      <c r="O7" s="9">
        <v>1.0</v>
      </c>
      <c r="P7" s="9">
        <v>13.0</v>
      </c>
      <c r="Q7" s="9">
        <v>5.0</v>
      </c>
      <c r="R7" s="9">
        <v>1.0</v>
      </c>
      <c r="S7" s="2">
        <f t="shared" si="4"/>
        <v>12.74</v>
      </c>
      <c r="T7" s="2">
        <f t="shared" si="8"/>
        <v>12.83</v>
      </c>
      <c r="U7" s="9">
        <v>102.61</v>
      </c>
      <c r="V7" s="9">
        <v>8.0</v>
      </c>
      <c r="W7" s="2">
        <f t="shared" si="5"/>
        <v>12.54</v>
      </c>
      <c r="X7" s="9">
        <v>62.69</v>
      </c>
      <c r="Y7" s="9">
        <v>5.0</v>
      </c>
      <c r="Z7" s="2">
        <f t="shared" si="6"/>
        <v>12.89</v>
      </c>
      <c r="AA7" s="9">
        <v>25.77</v>
      </c>
      <c r="AB7" s="9">
        <v>2.0</v>
      </c>
      <c r="AC7" s="9">
        <v>17.0</v>
      </c>
      <c r="AD7" s="9">
        <v>25.0</v>
      </c>
      <c r="AE7" s="9">
        <v>23.47</v>
      </c>
      <c r="AF7" s="9">
        <v>70.11</v>
      </c>
      <c r="AG7" s="9" t="str">
        <f t="shared" si="7"/>
        <v>Veteran</v>
      </c>
      <c r="AH7" s="14">
        <v>8.0</v>
      </c>
    </row>
    <row r="8">
      <c r="A8" s="9">
        <v>2.0</v>
      </c>
      <c r="B8" s="2" t="s">
        <v>37</v>
      </c>
      <c r="D8" s="19" t="s">
        <v>215</v>
      </c>
      <c r="F8" s="2">
        <f>4/6</f>
        <v>0.6666666667</v>
      </c>
      <c r="G8" s="2">
        <f t="shared" si="1"/>
        <v>0.47</v>
      </c>
      <c r="H8" s="2">
        <f t="shared" si="2"/>
        <v>12</v>
      </c>
      <c r="I8" s="9">
        <v>0.75</v>
      </c>
      <c r="J8" s="9">
        <v>0.0</v>
      </c>
      <c r="L8" s="9">
        <v>0.0</v>
      </c>
      <c r="M8" s="2">
        <f t="shared" si="3"/>
        <v>0</v>
      </c>
      <c r="N8" s="2" t="s">
        <v>188</v>
      </c>
      <c r="O8" s="9">
        <v>3.0</v>
      </c>
      <c r="P8" s="9">
        <v>25.0</v>
      </c>
      <c r="Q8" s="9">
        <v>5.0</v>
      </c>
      <c r="R8" s="9">
        <v>2.0</v>
      </c>
      <c r="S8" s="2">
        <f t="shared" si="4"/>
        <v>13.18</v>
      </c>
      <c r="T8" s="2">
        <f t="shared" si="8"/>
        <v>13.63</v>
      </c>
      <c r="U8" s="9">
        <v>81.79</v>
      </c>
      <c r="V8" s="9">
        <v>6.0</v>
      </c>
      <c r="W8" s="2">
        <f t="shared" si="5"/>
        <v>12.71</v>
      </c>
      <c r="X8" s="9">
        <v>50.83</v>
      </c>
      <c r="Y8" s="9">
        <v>4.0</v>
      </c>
      <c r="Z8" s="2">
        <f t="shared" si="6"/>
        <v>12.8</v>
      </c>
      <c r="AA8" s="9">
        <v>25.59</v>
      </c>
      <c r="AB8" s="9">
        <v>2.0</v>
      </c>
      <c r="AC8" s="9">
        <v>19.5</v>
      </c>
      <c r="AD8" s="9">
        <v>5.0</v>
      </c>
      <c r="AE8" s="9">
        <v>80.73</v>
      </c>
      <c r="AF8" s="9">
        <v>19.14</v>
      </c>
      <c r="AG8" s="9" t="str">
        <f t="shared" si="7"/>
        <v>Veteran</v>
      </c>
      <c r="AH8" s="14">
        <v>27.0</v>
      </c>
    </row>
    <row r="9">
      <c r="A9" s="9">
        <v>2.0</v>
      </c>
      <c r="B9" s="2" t="s">
        <v>31</v>
      </c>
      <c r="D9" s="19" t="s">
        <v>215</v>
      </c>
      <c r="F9" s="9">
        <v>0.5</v>
      </c>
      <c r="G9" s="2">
        <f t="shared" si="1"/>
        <v>0.6</v>
      </c>
      <c r="H9" s="2">
        <f t="shared" si="2"/>
        <v>13</v>
      </c>
      <c r="I9" s="9">
        <v>0.6</v>
      </c>
      <c r="J9" s="2">
        <f>5/7</f>
        <v>0.7142857143</v>
      </c>
      <c r="L9" s="9">
        <v>0.0</v>
      </c>
      <c r="M9" s="2">
        <f t="shared" si="3"/>
        <v>1</v>
      </c>
      <c r="N9" s="2" t="s">
        <v>189</v>
      </c>
      <c r="O9" s="9">
        <v>13.0</v>
      </c>
      <c r="P9" s="9">
        <v>2.0</v>
      </c>
      <c r="Q9" s="9">
        <v>5.0</v>
      </c>
      <c r="R9" s="9">
        <v>6.0</v>
      </c>
      <c r="S9" s="2">
        <f t="shared" si="4"/>
        <v>15.95</v>
      </c>
      <c r="T9" s="2">
        <f t="shared" si="8"/>
        <v>14</v>
      </c>
      <c r="U9" s="9">
        <v>28.0</v>
      </c>
      <c r="V9" s="9">
        <v>2.0</v>
      </c>
      <c r="W9" s="2">
        <f t="shared" si="5"/>
        <v>13.45</v>
      </c>
      <c r="X9" s="9">
        <v>67.26</v>
      </c>
      <c r="Y9" s="9">
        <v>5.0</v>
      </c>
      <c r="Z9" s="2">
        <f t="shared" si="6"/>
        <v>18.67</v>
      </c>
      <c r="AA9" s="9">
        <v>112.04</v>
      </c>
      <c r="AB9" s="9">
        <v>6.0</v>
      </c>
      <c r="AC9" s="9">
        <v>19.06</v>
      </c>
      <c r="AD9" s="9">
        <v>13.0</v>
      </c>
      <c r="AE9" s="9">
        <v>31.5</v>
      </c>
      <c r="AF9" s="9">
        <v>47.4</v>
      </c>
      <c r="AG9" s="9" t="str">
        <f t="shared" si="7"/>
        <v>Veteran</v>
      </c>
      <c r="AH9" s="14">
        <v>6.0</v>
      </c>
    </row>
    <row r="10">
      <c r="A10" s="9">
        <v>2.0</v>
      </c>
      <c r="B10" s="2" t="s">
        <v>39</v>
      </c>
      <c r="D10" s="19" t="s">
        <v>215</v>
      </c>
      <c r="F10" s="9">
        <v>0.5</v>
      </c>
      <c r="G10" s="2">
        <f t="shared" si="1"/>
        <v>0.6</v>
      </c>
      <c r="H10" s="2">
        <f t="shared" si="2"/>
        <v>13</v>
      </c>
      <c r="I10" s="9">
        <v>0.5</v>
      </c>
      <c r="J10" s="9">
        <v>0.8</v>
      </c>
      <c r="L10" s="9">
        <v>0.0</v>
      </c>
      <c r="M10" s="2">
        <f t="shared" si="3"/>
        <v>1</v>
      </c>
      <c r="N10" s="2" t="s">
        <v>189</v>
      </c>
      <c r="O10" s="9">
        <v>5.0</v>
      </c>
      <c r="P10" s="9">
        <v>3.0</v>
      </c>
      <c r="Q10" s="9">
        <v>13.0</v>
      </c>
      <c r="R10" s="9">
        <v>2.0</v>
      </c>
      <c r="S10" s="2">
        <f t="shared" si="4"/>
        <v>13.59</v>
      </c>
      <c r="T10" s="2">
        <f t="shared" si="8"/>
        <v>13.12</v>
      </c>
      <c r="U10" s="9">
        <v>78.74</v>
      </c>
      <c r="V10" s="9">
        <v>6.0</v>
      </c>
      <c r="W10" s="2">
        <f t="shared" si="5"/>
        <v>11.62</v>
      </c>
      <c r="X10" s="9">
        <v>23.23</v>
      </c>
      <c r="Y10" s="9">
        <v>2.0</v>
      </c>
      <c r="Z10" s="2">
        <f t="shared" si="6"/>
        <v>14.93</v>
      </c>
      <c r="AA10" s="9">
        <v>74.67</v>
      </c>
      <c r="AB10" s="9">
        <v>5.0</v>
      </c>
      <c r="AC10" s="9">
        <v>17.4</v>
      </c>
      <c r="AD10" s="9">
        <v>5.0</v>
      </c>
      <c r="AE10" s="9">
        <v>76.83</v>
      </c>
      <c r="AF10" s="9">
        <v>33.09</v>
      </c>
      <c r="AG10" s="9" t="str">
        <f t="shared" si="7"/>
        <v>Veteran</v>
      </c>
      <c r="AH10" s="14">
        <v>16.0</v>
      </c>
    </row>
    <row r="11">
      <c r="A11" s="9">
        <v>2.0</v>
      </c>
      <c r="B11" s="2" t="s">
        <v>33</v>
      </c>
      <c r="D11" s="19" t="s">
        <v>215</v>
      </c>
      <c r="F11" s="9">
        <v>0.5</v>
      </c>
      <c r="G11" s="2">
        <f t="shared" si="1"/>
        <v>0.17</v>
      </c>
      <c r="H11" s="2">
        <f t="shared" si="2"/>
        <v>6</v>
      </c>
      <c r="I11" s="9">
        <v>0.0</v>
      </c>
      <c r="J11" s="9">
        <v>0.0</v>
      </c>
      <c r="L11" s="9">
        <v>0.0</v>
      </c>
      <c r="M11" s="2">
        <f t="shared" si="3"/>
        <v>0</v>
      </c>
      <c r="N11" s="2" t="s">
        <v>187</v>
      </c>
      <c r="O11" s="9">
        <v>9.0</v>
      </c>
      <c r="P11" s="9">
        <v>99.0</v>
      </c>
      <c r="Q11" s="9">
        <v>25.0</v>
      </c>
      <c r="R11" s="9">
        <v>0.0</v>
      </c>
      <c r="S11" s="2">
        <f t="shared" si="4"/>
        <v>12.06</v>
      </c>
      <c r="T11" s="2">
        <f t="shared" si="8"/>
        <v>12.73</v>
      </c>
      <c r="U11" s="9">
        <v>50.93</v>
      </c>
      <c r="V11" s="9">
        <v>4.0</v>
      </c>
      <c r="W11" s="2">
        <f t="shared" si="5"/>
        <v>10.72</v>
      </c>
      <c r="X11" s="9">
        <v>21.43</v>
      </c>
      <c r="Y11" s="9">
        <v>2.0</v>
      </c>
      <c r="Z11" s="9">
        <v>0.0</v>
      </c>
      <c r="AA11" s="9">
        <v>0.0</v>
      </c>
      <c r="AB11" s="9">
        <v>0.0</v>
      </c>
      <c r="AC11" s="9">
        <v>14.07</v>
      </c>
      <c r="AD11" s="9">
        <v>25.0</v>
      </c>
      <c r="AE11" s="9">
        <v>26.87</v>
      </c>
      <c r="AF11" s="9">
        <v>85.42</v>
      </c>
      <c r="AG11" s="9" t="str">
        <f t="shared" si="7"/>
        <v>Experienced</v>
      </c>
      <c r="AH11" s="14">
        <v>4.0</v>
      </c>
    </row>
    <row r="12">
      <c r="A12" s="9">
        <v>2.0</v>
      </c>
      <c r="B12" s="2" t="s">
        <v>42</v>
      </c>
      <c r="D12" s="19" t="s">
        <v>215</v>
      </c>
      <c r="F12" s="9">
        <v>0.4</v>
      </c>
      <c r="G12" s="2">
        <f t="shared" si="1"/>
        <v>0.55</v>
      </c>
      <c r="H12" s="2">
        <f t="shared" si="2"/>
        <v>15</v>
      </c>
      <c r="I12" s="9">
        <v>0.75</v>
      </c>
      <c r="J12" s="9">
        <v>0.5</v>
      </c>
      <c r="L12" s="9">
        <v>0.0</v>
      </c>
      <c r="M12" s="2">
        <f t="shared" si="3"/>
        <v>0</v>
      </c>
      <c r="N12" s="2" t="s">
        <v>187</v>
      </c>
      <c r="O12" s="9">
        <v>5.0</v>
      </c>
      <c r="P12" s="9">
        <v>13.0</v>
      </c>
      <c r="Q12" s="9">
        <v>1.0</v>
      </c>
      <c r="R12" s="9">
        <v>1.0</v>
      </c>
      <c r="S12" s="2">
        <f t="shared" si="4"/>
        <v>13.2</v>
      </c>
      <c r="T12" s="2">
        <f t="shared" si="8"/>
        <v>11.68</v>
      </c>
      <c r="U12" s="9">
        <v>58.4</v>
      </c>
      <c r="V12" s="9">
        <v>5.0</v>
      </c>
      <c r="W12" s="2">
        <f t="shared" si="5"/>
        <v>13.88</v>
      </c>
      <c r="X12" s="9">
        <v>111.05</v>
      </c>
      <c r="Y12" s="9">
        <v>8.0</v>
      </c>
      <c r="Z12" s="2">
        <f t="shared" ref="Z12:Z17" si="9">ROUND(AA12/AB12,2)</f>
        <v>14.3</v>
      </c>
      <c r="AA12" s="9">
        <v>28.6</v>
      </c>
      <c r="AB12" s="9">
        <v>2.0</v>
      </c>
      <c r="AC12" s="9">
        <v>17.53</v>
      </c>
      <c r="AD12" s="9">
        <v>9.0</v>
      </c>
      <c r="AE12" s="9">
        <v>58.5</v>
      </c>
      <c r="AF12" s="9">
        <v>69.93</v>
      </c>
      <c r="AG12" s="9" t="str">
        <f t="shared" si="7"/>
        <v>Veteran</v>
      </c>
      <c r="AH12" s="14">
        <v>11.0</v>
      </c>
    </row>
    <row r="13">
      <c r="A13" s="9">
        <v>2.0</v>
      </c>
      <c r="B13" s="2" t="s">
        <v>38</v>
      </c>
      <c r="D13" s="19" t="s">
        <v>215</v>
      </c>
      <c r="F13" s="2">
        <f>1/3</f>
        <v>0.3333333333</v>
      </c>
      <c r="G13" s="2">
        <f t="shared" si="1"/>
        <v>0.56</v>
      </c>
      <c r="H13" s="2">
        <f t="shared" si="2"/>
        <v>14</v>
      </c>
      <c r="I13" s="9">
        <v>0.5</v>
      </c>
      <c r="J13" s="2">
        <f>6/7</f>
        <v>0.8571428571</v>
      </c>
      <c r="L13" s="9">
        <v>0.0</v>
      </c>
      <c r="M13" s="2">
        <f t="shared" si="3"/>
        <v>0</v>
      </c>
      <c r="N13" s="2" t="s">
        <v>185</v>
      </c>
      <c r="O13" s="9">
        <v>13.0</v>
      </c>
      <c r="P13" s="9">
        <v>1.0</v>
      </c>
      <c r="Q13" s="9">
        <v>9.0</v>
      </c>
      <c r="R13" s="9">
        <v>3.0</v>
      </c>
      <c r="S13" s="2">
        <f t="shared" si="4"/>
        <v>13.49</v>
      </c>
      <c r="T13" s="2">
        <f t="shared" si="8"/>
        <v>11.11</v>
      </c>
      <c r="U13" s="9">
        <v>33.32</v>
      </c>
      <c r="V13" s="9">
        <v>3.0</v>
      </c>
      <c r="W13" s="2">
        <f t="shared" si="5"/>
        <v>12.23</v>
      </c>
      <c r="X13" s="9">
        <v>48.93</v>
      </c>
      <c r="Y13" s="9">
        <v>4.0</v>
      </c>
      <c r="Z13" s="2">
        <f t="shared" si="9"/>
        <v>15.24</v>
      </c>
      <c r="AA13" s="9">
        <v>106.67</v>
      </c>
      <c r="AB13" s="9">
        <v>7.0</v>
      </c>
      <c r="AC13" s="9">
        <v>17.73</v>
      </c>
      <c r="AD13" s="9">
        <v>13.0</v>
      </c>
      <c r="AE13" s="9">
        <v>42.8</v>
      </c>
      <c r="AF13" s="9">
        <v>57.9</v>
      </c>
      <c r="AG13" s="9" t="str">
        <f t="shared" si="7"/>
        <v>Veteran</v>
      </c>
      <c r="AH13" s="14">
        <v>5.0</v>
      </c>
    </row>
    <row r="14">
      <c r="A14" s="9">
        <v>2.0</v>
      </c>
      <c r="B14" s="2" t="s">
        <v>45</v>
      </c>
      <c r="D14" s="19" t="s">
        <v>215</v>
      </c>
      <c r="F14" s="2">
        <f>5/7</f>
        <v>0.7142857143</v>
      </c>
      <c r="G14" s="2">
        <f t="shared" si="1"/>
        <v>0.54</v>
      </c>
      <c r="H14" s="2">
        <f t="shared" si="2"/>
        <v>14</v>
      </c>
      <c r="I14" s="9">
        <v>0.4</v>
      </c>
      <c r="J14" s="9">
        <v>0.5</v>
      </c>
      <c r="L14" s="9">
        <v>0.0</v>
      </c>
      <c r="M14" s="2">
        <f t="shared" si="3"/>
        <v>0</v>
      </c>
      <c r="N14" s="2" t="s">
        <v>188</v>
      </c>
      <c r="O14" s="9">
        <v>2.0</v>
      </c>
      <c r="P14" s="9">
        <v>13.0</v>
      </c>
      <c r="Q14" s="9">
        <v>9.0</v>
      </c>
      <c r="R14" s="9">
        <v>0.0</v>
      </c>
      <c r="S14" s="2">
        <f t="shared" si="4"/>
        <v>11.67</v>
      </c>
      <c r="T14" s="2">
        <f t="shared" si="8"/>
        <v>12.18</v>
      </c>
      <c r="U14" s="9">
        <v>85.24</v>
      </c>
      <c r="V14" s="9">
        <v>7.0</v>
      </c>
      <c r="W14" s="2">
        <f t="shared" si="5"/>
        <v>10.06</v>
      </c>
      <c r="X14" s="9">
        <v>50.32</v>
      </c>
      <c r="Y14" s="9">
        <v>5.0</v>
      </c>
      <c r="Z14" s="2">
        <f t="shared" si="9"/>
        <v>13.92</v>
      </c>
      <c r="AA14" s="9">
        <v>27.83</v>
      </c>
      <c r="AB14" s="9">
        <v>2.0</v>
      </c>
      <c r="AC14" s="9">
        <v>15.25</v>
      </c>
      <c r="AD14" s="9">
        <v>25.0</v>
      </c>
      <c r="AE14" s="9">
        <v>21.43</v>
      </c>
      <c r="AF14" s="9">
        <v>11.34</v>
      </c>
      <c r="AG14" s="9" t="str">
        <f t="shared" si="7"/>
        <v>Veteran</v>
      </c>
      <c r="AH14" s="14">
        <v>6.0</v>
      </c>
    </row>
    <row r="15">
      <c r="A15" s="9">
        <v>2.0</v>
      </c>
      <c r="B15" s="2" t="s">
        <v>47</v>
      </c>
      <c r="D15" s="19" t="s">
        <v>218</v>
      </c>
      <c r="F15" s="2">
        <f>1/3</f>
        <v>0.3333333333</v>
      </c>
      <c r="G15" s="2">
        <f t="shared" si="1"/>
        <v>0.48</v>
      </c>
      <c r="H15" s="2">
        <f t="shared" si="2"/>
        <v>10</v>
      </c>
      <c r="I15" s="9">
        <v>0.5</v>
      </c>
      <c r="J15" s="9">
        <v>0.6</v>
      </c>
      <c r="L15" s="9">
        <v>0.0</v>
      </c>
      <c r="M15" s="2">
        <f t="shared" si="3"/>
        <v>1</v>
      </c>
      <c r="N15" s="2" t="s">
        <v>189</v>
      </c>
      <c r="O15" s="9">
        <v>13.0</v>
      </c>
      <c r="P15" s="9">
        <v>9.0</v>
      </c>
      <c r="Q15" s="9">
        <v>13.0</v>
      </c>
      <c r="R15" s="9">
        <v>1.0</v>
      </c>
      <c r="S15" s="2">
        <f t="shared" si="4"/>
        <v>11.96</v>
      </c>
      <c r="T15" s="2">
        <f t="shared" si="8"/>
        <v>9.41</v>
      </c>
      <c r="U15" s="9">
        <v>28.23</v>
      </c>
      <c r="V15" s="9">
        <v>3.0</v>
      </c>
      <c r="W15" s="2">
        <f t="shared" si="5"/>
        <v>10.26</v>
      </c>
      <c r="X15" s="9">
        <v>20.51</v>
      </c>
      <c r="Y15" s="9">
        <v>2.0</v>
      </c>
      <c r="Z15" s="2">
        <f t="shared" si="9"/>
        <v>14.18</v>
      </c>
      <c r="AA15" s="9">
        <v>70.9</v>
      </c>
      <c r="AB15" s="9">
        <v>5.0</v>
      </c>
      <c r="AC15" s="9">
        <v>18.0</v>
      </c>
      <c r="AD15" s="9">
        <v>25.0</v>
      </c>
      <c r="AE15" s="9">
        <v>29.4</v>
      </c>
      <c r="AF15" s="9">
        <v>34.17</v>
      </c>
      <c r="AG15" s="9" t="str">
        <f t="shared" si="7"/>
        <v>Veteran</v>
      </c>
      <c r="AH15" s="14">
        <v>7.0</v>
      </c>
    </row>
    <row r="16">
      <c r="A16" s="9">
        <v>2.0</v>
      </c>
      <c r="B16" s="30" t="s">
        <v>17</v>
      </c>
      <c r="D16" s="19" t="s">
        <v>218</v>
      </c>
      <c r="F16" s="9">
        <v>0.0</v>
      </c>
      <c r="G16" s="2">
        <f t="shared" si="1"/>
        <v>0.33</v>
      </c>
      <c r="H16" s="2">
        <f t="shared" si="2"/>
        <v>9</v>
      </c>
      <c r="I16" s="2">
        <f>1/3</f>
        <v>0.3333333333</v>
      </c>
      <c r="J16" s="2">
        <f>4/6</f>
        <v>0.6666666667</v>
      </c>
      <c r="L16" s="9">
        <v>0.0</v>
      </c>
      <c r="M16" s="2">
        <f t="shared" si="3"/>
        <v>0</v>
      </c>
      <c r="N16" s="2" t="s">
        <v>187</v>
      </c>
      <c r="R16" s="9">
        <v>1.0</v>
      </c>
      <c r="S16" s="2">
        <f t="shared" si="4"/>
        <v>13.74</v>
      </c>
      <c r="T16" s="9">
        <v>0.0</v>
      </c>
      <c r="U16" s="9">
        <v>0.0</v>
      </c>
      <c r="V16" s="9">
        <v>0.0</v>
      </c>
      <c r="W16" s="2">
        <f t="shared" si="5"/>
        <v>11.94</v>
      </c>
      <c r="X16" s="9">
        <v>35.83</v>
      </c>
      <c r="Y16" s="9">
        <v>3.0</v>
      </c>
      <c r="Z16" s="2">
        <f t="shared" si="9"/>
        <v>14.64</v>
      </c>
      <c r="AA16" s="9">
        <v>87.81</v>
      </c>
      <c r="AB16" s="9">
        <v>6.0</v>
      </c>
      <c r="AC16" s="9">
        <v>17.96</v>
      </c>
      <c r="AD16" s="9">
        <v>5.0</v>
      </c>
      <c r="AE16" s="9">
        <v>82.32</v>
      </c>
      <c r="AF16" s="9">
        <v>0.0</v>
      </c>
      <c r="AG16" s="9" t="str">
        <f t="shared" si="7"/>
        <v>Experienced</v>
      </c>
      <c r="AH16" s="14">
        <v>2.0</v>
      </c>
    </row>
    <row r="17">
      <c r="A17" s="9">
        <v>2.0</v>
      </c>
      <c r="B17" s="2" t="s">
        <v>40</v>
      </c>
      <c r="D17" s="19" t="s">
        <v>215</v>
      </c>
      <c r="F17" s="9">
        <v>0.0</v>
      </c>
      <c r="G17" s="2">
        <f t="shared" si="1"/>
        <v>0.17</v>
      </c>
      <c r="H17" s="2">
        <f t="shared" si="2"/>
        <v>6</v>
      </c>
      <c r="I17" s="9">
        <v>0.0</v>
      </c>
      <c r="J17" s="9">
        <v>0.5</v>
      </c>
      <c r="L17" s="9">
        <v>0.0</v>
      </c>
      <c r="M17" s="2">
        <f t="shared" si="3"/>
        <v>0</v>
      </c>
      <c r="N17" s="2" t="s">
        <v>187</v>
      </c>
      <c r="O17" s="9">
        <v>99.0</v>
      </c>
      <c r="P17" s="9">
        <v>5.0</v>
      </c>
      <c r="Q17" s="9">
        <v>99.0</v>
      </c>
      <c r="R17" s="9">
        <v>1.0</v>
      </c>
      <c r="S17" s="2">
        <f t="shared" si="4"/>
        <v>13.52</v>
      </c>
      <c r="T17" s="9">
        <v>0.0</v>
      </c>
      <c r="U17" s="9">
        <v>0.0</v>
      </c>
      <c r="V17" s="9">
        <v>0.0</v>
      </c>
      <c r="W17" s="9">
        <v>0.0</v>
      </c>
      <c r="X17" s="9">
        <v>0.0</v>
      </c>
      <c r="Y17" s="9">
        <v>0.0</v>
      </c>
      <c r="Z17" s="2">
        <f t="shared" si="9"/>
        <v>13.52</v>
      </c>
      <c r="AA17" s="9">
        <v>81.14</v>
      </c>
      <c r="AB17" s="9">
        <v>6.0</v>
      </c>
      <c r="AC17" s="9">
        <v>16.27</v>
      </c>
      <c r="AD17" s="9">
        <v>13.0</v>
      </c>
      <c r="AE17" s="9">
        <v>40.97</v>
      </c>
      <c r="AF17" s="9">
        <v>23.32</v>
      </c>
      <c r="AG17" s="9" t="str">
        <f t="shared" si="7"/>
        <v>Experienced</v>
      </c>
      <c r="AH17" s="14">
        <v>2.0</v>
      </c>
    </row>
    <row r="18">
      <c r="A18" s="9">
        <v>2.0</v>
      </c>
      <c r="B18" s="2" t="s">
        <v>41</v>
      </c>
      <c r="D18" s="19" t="s">
        <v>215</v>
      </c>
      <c r="F18" s="9">
        <v>0.5</v>
      </c>
      <c r="G18" s="2">
        <f t="shared" si="1"/>
        <v>0.33</v>
      </c>
      <c r="H18" s="2">
        <f t="shared" si="2"/>
        <v>4</v>
      </c>
      <c r="I18" s="9">
        <v>0.5</v>
      </c>
      <c r="J18" s="9">
        <v>0.0</v>
      </c>
      <c r="L18" s="9">
        <v>0.0</v>
      </c>
      <c r="M18" s="2">
        <f t="shared" si="3"/>
        <v>1</v>
      </c>
      <c r="N18" s="2" t="s">
        <v>189</v>
      </c>
      <c r="O18" s="9">
        <v>13.0</v>
      </c>
      <c r="P18" s="9">
        <v>99.0</v>
      </c>
      <c r="Q18" s="9">
        <v>13.0</v>
      </c>
      <c r="R18" s="9">
        <v>0.0</v>
      </c>
      <c r="S18" s="2">
        <f t="shared" si="4"/>
        <v>12.73</v>
      </c>
      <c r="T18" s="2">
        <f>Round(U18/V18,2)</f>
        <v>11.5</v>
      </c>
      <c r="U18" s="9">
        <v>23.0</v>
      </c>
      <c r="V18" s="9">
        <v>2.0</v>
      </c>
      <c r="W18" s="2">
        <f>ROUND(X18/Y18,2)</f>
        <v>13.95</v>
      </c>
      <c r="X18" s="9">
        <v>27.9</v>
      </c>
      <c r="Y18" s="9">
        <v>2.0</v>
      </c>
      <c r="Z18" s="9">
        <v>0.0</v>
      </c>
      <c r="AA18" s="9">
        <v>0.0</v>
      </c>
      <c r="AB18" s="9">
        <v>0.0</v>
      </c>
      <c r="AC18" s="9">
        <v>14.0</v>
      </c>
      <c r="AD18" s="9">
        <v>13.0</v>
      </c>
      <c r="AE18" s="9">
        <v>28.27</v>
      </c>
      <c r="AF18" s="9">
        <v>19.43</v>
      </c>
      <c r="AG18" s="9" t="str">
        <f t="shared" si="7"/>
        <v>Veteran</v>
      </c>
      <c r="AH18" s="14">
        <v>15.0</v>
      </c>
    </row>
    <row r="19">
      <c r="A19" s="9">
        <v>2.0</v>
      </c>
      <c r="B19" s="2" t="s">
        <v>52</v>
      </c>
      <c r="D19" s="19" t="s">
        <v>215</v>
      </c>
      <c r="F19" s="9">
        <v>0.0</v>
      </c>
      <c r="G19" s="2">
        <f t="shared" si="1"/>
        <v>0</v>
      </c>
      <c r="H19" s="2">
        <f t="shared" si="2"/>
        <v>2</v>
      </c>
      <c r="I19" s="9">
        <v>0.0</v>
      </c>
      <c r="J19" s="9">
        <v>0.0</v>
      </c>
      <c r="L19" s="9">
        <v>0.0</v>
      </c>
      <c r="M19" s="2">
        <f t="shared" si="3"/>
        <v>0</v>
      </c>
      <c r="N19" s="2" t="s">
        <v>188</v>
      </c>
      <c r="O19" s="9">
        <v>99.0</v>
      </c>
      <c r="P19" s="9">
        <v>25.0</v>
      </c>
      <c r="Q19" s="9">
        <v>99.0</v>
      </c>
      <c r="R19" s="9">
        <v>0.0</v>
      </c>
      <c r="S19" s="2">
        <f t="shared" si="4"/>
        <v>11.95</v>
      </c>
      <c r="T19" s="9">
        <v>0.0</v>
      </c>
      <c r="U19" s="9">
        <v>0.0</v>
      </c>
      <c r="V19" s="9">
        <v>0.0</v>
      </c>
      <c r="W19" s="9">
        <v>0.0</v>
      </c>
      <c r="X19" s="9">
        <v>0.0</v>
      </c>
      <c r="Y19" s="9">
        <v>0.0</v>
      </c>
      <c r="Z19" s="2">
        <f t="shared" ref="Z19:Z23" si="10">ROUND(AA19/AB19,2)</f>
        <v>11.95</v>
      </c>
      <c r="AA19" s="9">
        <v>23.89</v>
      </c>
      <c r="AB19" s="9">
        <v>2.0</v>
      </c>
      <c r="AC19" s="9">
        <v>12.63</v>
      </c>
      <c r="AD19" s="9">
        <v>9.0</v>
      </c>
      <c r="AE19" s="9">
        <v>63.3</v>
      </c>
      <c r="AF19" s="9">
        <v>51.83</v>
      </c>
      <c r="AG19" s="9" t="str">
        <f t="shared" si="7"/>
        <v>Experienced</v>
      </c>
      <c r="AH19" s="14">
        <v>1.0</v>
      </c>
    </row>
    <row r="20">
      <c r="A20" s="9">
        <v>2.0</v>
      </c>
      <c r="B20" s="2" t="s">
        <v>36</v>
      </c>
      <c r="D20" s="19" t="s">
        <v>215</v>
      </c>
      <c r="F20" s="9">
        <v>0.0</v>
      </c>
      <c r="G20" s="2">
        <f t="shared" si="1"/>
        <v>0</v>
      </c>
      <c r="H20" s="2">
        <f t="shared" si="2"/>
        <v>2</v>
      </c>
      <c r="I20" s="9">
        <v>0.0</v>
      </c>
      <c r="J20" s="9">
        <v>0.0</v>
      </c>
      <c r="L20" s="9">
        <v>0.0</v>
      </c>
      <c r="M20" s="2">
        <f t="shared" si="3"/>
        <v>0</v>
      </c>
      <c r="N20" s="2" t="s">
        <v>188</v>
      </c>
      <c r="O20" s="9">
        <v>99.0</v>
      </c>
      <c r="P20" s="9">
        <v>25.0</v>
      </c>
      <c r="Q20" s="9">
        <v>99.0</v>
      </c>
      <c r="R20" s="9">
        <v>0.0</v>
      </c>
      <c r="S20" s="2">
        <f t="shared" si="4"/>
        <v>11.24</v>
      </c>
      <c r="T20" s="9">
        <v>0.0</v>
      </c>
      <c r="U20" s="9">
        <v>0.0</v>
      </c>
      <c r="V20" s="9">
        <v>0.0</v>
      </c>
      <c r="W20" s="9">
        <v>0.0</v>
      </c>
      <c r="X20" s="9">
        <v>0.0</v>
      </c>
      <c r="Y20" s="9">
        <v>0.0</v>
      </c>
      <c r="Z20" s="2">
        <f t="shared" si="10"/>
        <v>11.24</v>
      </c>
      <c r="AA20" s="9">
        <v>22.47</v>
      </c>
      <c r="AB20" s="9">
        <v>2.0</v>
      </c>
      <c r="AC20" s="9">
        <v>13.3</v>
      </c>
      <c r="AD20" s="9">
        <v>13.0</v>
      </c>
      <c r="AE20" s="9">
        <v>37.17</v>
      </c>
      <c r="AF20" s="9">
        <v>10.37</v>
      </c>
      <c r="AG20" s="9" t="str">
        <f t="shared" si="7"/>
        <v>Experienced</v>
      </c>
      <c r="AH20" s="14">
        <v>1.0</v>
      </c>
    </row>
    <row r="21">
      <c r="A21" s="9">
        <v>2.0</v>
      </c>
      <c r="B21" s="9" t="s">
        <v>53</v>
      </c>
      <c r="D21" s="19" t="s">
        <v>215</v>
      </c>
      <c r="F21" s="9">
        <v>0.0</v>
      </c>
      <c r="G21" s="2">
        <f t="shared" si="1"/>
        <v>0.11</v>
      </c>
      <c r="H21" s="2">
        <f t="shared" si="2"/>
        <v>3</v>
      </c>
      <c r="I21" s="9">
        <v>0.0</v>
      </c>
      <c r="J21" s="9">
        <f t="shared" ref="J21:J23" si="11">1/3</f>
        <v>0.3333333333</v>
      </c>
      <c r="L21" s="9">
        <v>0.0</v>
      </c>
      <c r="M21" s="2">
        <f t="shared" si="3"/>
        <v>0</v>
      </c>
      <c r="N21" s="2" t="s">
        <v>191</v>
      </c>
      <c r="O21" s="9">
        <v>99.0</v>
      </c>
      <c r="P21" s="9">
        <v>13.0</v>
      </c>
      <c r="Q21" s="9">
        <v>99.0</v>
      </c>
      <c r="R21" s="9">
        <v>0.0</v>
      </c>
      <c r="S21" s="2">
        <f t="shared" si="4"/>
        <v>14.31</v>
      </c>
      <c r="T21" s="9">
        <v>0.0</v>
      </c>
      <c r="U21" s="9">
        <v>0.0</v>
      </c>
      <c r="V21" s="9">
        <v>0.0</v>
      </c>
      <c r="W21" s="9">
        <v>0.0</v>
      </c>
      <c r="X21" s="9">
        <v>0.0</v>
      </c>
      <c r="Y21" s="9">
        <v>0.0</v>
      </c>
      <c r="Z21" s="2">
        <f t="shared" si="10"/>
        <v>14.31</v>
      </c>
      <c r="AA21" s="9">
        <v>42.93</v>
      </c>
      <c r="AB21" s="9">
        <v>3.0</v>
      </c>
      <c r="AC21" s="9">
        <v>14.54</v>
      </c>
      <c r="AD21" s="9">
        <v>25.0</v>
      </c>
      <c r="AE21" s="9">
        <v>16.77</v>
      </c>
      <c r="AF21" s="9">
        <v>25.37</v>
      </c>
      <c r="AG21" s="9" t="str">
        <f t="shared" si="7"/>
        <v>Experienced</v>
      </c>
      <c r="AH21" s="14">
        <v>1.0</v>
      </c>
    </row>
    <row r="22">
      <c r="A22" s="9">
        <v>2.0</v>
      </c>
      <c r="B22" s="2" t="s">
        <v>54</v>
      </c>
      <c r="D22" s="19" t="s">
        <v>218</v>
      </c>
      <c r="F22" s="9">
        <v>0.0</v>
      </c>
      <c r="G22" s="2">
        <f t="shared" si="1"/>
        <v>0.11</v>
      </c>
      <c r="H22" s="2">
        <f t="shared" si="2"/>
        <v>5</v>
      </c>
      <c r="I22" s="9">
        <v>0.0</v>
      </c>
      <c r="J22" s="2">
        <f t="shared" si="11"/>
        <v>0.3333333333</v>
      </c>
      <c r="L22" s="9">
        <v>0.0</v>
      </c>
      <c r="M22" s="2">
        <f t="shared" si="3"/>
        <v>0</v>
      </c>
      <c r="N22" s="2" t="s">
        <v>187</v>
      </c>
      <c r="O22" s="9">
        <v>99.0</v>
      </c>
      <c r="P22" s="9">
        <v>13.0</v>
      </c>
      <c r="Q22" s="9">
        <v>25.0</v>
      </c>
      <c r="R22" s="9">
        <v>1.0</v>
      </c>
      <c r="S22" s="2">
        <f t="shared" si="4"/>
        <v>11.98</v>
      </c>
      <c r="T22" s="9">
        <v>0.0</v>
      </c>
      <c r="U22" s="9">
        <v>0.0</v>
      </c>
      <c r="V22" s="9">
        <v>0.0</v>
      </c>
      <c r="W22" s="2">
        <f t="shared" ref="W22:W25" si="12">ROUND(X22/Y22,2)</f>
        <v>8.06</v>
      </c>
      <c r="X22" s="9">
        <v>16.12</v>
      </c>
      <c r="Y22" s="9">
        <v>2.0</v>
      </c>
      <c r="Z22" s="2">
        <f t="shared" si="10"/>
        <v>14.59</v>
      </c>
      <c r="AA22" s="9">
        <v>43.76</v>
      </c>
      <c r="AB22" s="9">
        <v>3.0</v>
      </c>
      <c r="AC22" s="9">
        <v>18.06</v>
      </c>
      <c r="AD22" s="9">
        <v>25.0</v>
      </c>
      <c r="AE22" s="9">
        <v>24.0</v>
      </c>
      <c r="AF22" s="9">
        <v>14.24</v>
      </c>
      <c r="AG22" s="9" t="str">
        <f t="shared" si="7"/>
        <v>Experienced</v>
      </c>
      <c r="AH22" s="14">
        <v>2.0</v>
      </c>
    </row>
    <row r="23">
      <c r="A23" s="9">
        <v>2.0</v>
      </c>
      <c r="B23" s="2" t="s">
        <v>55</v>
      </c>
      <c r="D23" s="19" t="s">
        <v>218</v>
      </c>
      <c r="F23" s="9">
        <v>0.5</v>
      </c>
      <c r="G23" s="2">
        <f t="shared" si="1"/>
        <v>0.41</v>
      </c>
      <c r="H23" s="2">
        <f t="shared" si="2"/>
        <v>9</v>
      </c>
      <c r="I23" s="9">
        <v>0.4</v>
      </c>
      <c r="J23" s="2">
        <f t="shared" si="11"/>
        <v>0.3333333333</v>
      </c>
      <c r="L23" s="9">
        <v>0.0</v>
      </c>
      <c r="M23" s="2">
        <f t="shared" si="3"/>
        <v>0</v>
      </c>
      <c r="N23" s="2" t="s">
        <v>187</v>
      </c>
      <c r="O23" s="9">
        <v>9.0</v>
      </c>
      <c r="P23" s="9">
        <v>13.0</v>
      </c>
      <c r="Q23" s="9">
        <v>13.0</v>
      </c>
      <c r="R23" s="9">
        <v>0.0</v>
      </c>
      <c r="S23" s="2">
        <f t="shared" si="4"/>
        <v>10.53</v>
      </c>
      <c r="T23" s="2">
        <f t="shared" ref="T23:T25" si="13">Round(U23/V23,2)</f>
        <v>10.15</v>
      </c>
      <c r="U23" s="9">
        <v>40.58</v>
      </c>
      <c r="V23" s="9">
        <v>4.0</v>
      </c>
      <c r="W23" s="2">
        <f t="shared" si="12"/>
        <v>12.4</v>
      </c>
      <c r="X23" s="9">
        <v>24.8</v>
      </c>
      <c r="Y23" s="9">
        <v>2.0</v>
      </c>
      <c r="Z23" s="2">
        <f t="shared" si="10"/>
        <v>9.8</v>
      </c>
      <c r="AA23" s="9">
        <v>29.4</v>
      </c>
      <c r="AB23" s="9">
        <v>3.0</v>
      </c>
      <c r="AC23" s="9">
        <v>14.5</v>
      </c>
      <c r="AD23" s="9">
        <v>13.0</v>
      </c>
      <c r="AE23" s="9">
        <v>41.08</v>
      </c>
      <c r="AF23" s="9">
        <v>17.37</v>
      </c>
      <c r="AG23" s="9" t="str">
        <f t="shared" si="7"/>
        <v>Veteran</v>
      </c>
      <c r="AH23" s="14">
        <v>6.0</v>
      </c>
    </row>
    <row r="24">
      <c r="A24" s="9">
        <v>2.0</v>
      </c>
      <c r="B24" s="2" t="s">
        <v>57</v>
      </c>
      <c r="D24" s="19" t="s">
        <v>218</v>
      </c>
      <c r="F24" s="2">
        <f>1/3</f>
        <v>0.3333333333</v>
      </c>
      <c r="G24" s="2">
        <f t="shared" si="1"/>
        <v>0.28</v>
      </c>
      <c r="H24" s="2">
        <f t="shared" si="2"/>
        <v>8</v>
      </c>
      <c r="I24" s="9">
        <v>0.5</v>
      </c>
      <c r="J24" s="9">
        <v>0.0</v>
      </c>
      <c r="L24" s="9">
        <v>0.0</v>
      </c>
      <c r="M24" s="2">
        <f t="shared" si="3"/>
        <v>1</v>
      </c>
      <c r="N24" s="2" t="s">
        <v>189</v>
      </c>
      <c r="O24" s="9">
        <v>13.0</v>
      </c>
      <c r="P24" s="9">
        <v>99.0</v>
      </c>
      <c r="Q24" s="9">
        <v>9.0</v>
      </c>
      <c r="R24" s="9">
        <v>2.0</v>
      </c>
      <c r="S24" s="2">
        <f t="shared" si="4"/>
        <v>11.87</v>
      </c>
      <c r="T24" s="2">
        <f t="shared" si="13"/>
        <v>11.95</v>
      </c>
      <c r="U24" s="9">
        <v>35.86</v>
      </c>
      <c r="V24" s="9">
        <v>3.0</v>
      </c>
      <c r="W24" s="2">
        <f t="shared" si="12"/>
        <v>11.83</v>
      </c>
      <c r="X24" s="9">
        <v>59.13</v>
      </c>
      <c r="Y24" s="9">
        <v>5.0</v>
      </c>
      <c r="Z24" s="9">
        <v>0.0</v>
      </c>
      <c r="AA24" s="9">
        <v>0.0</v>
      </c>
      <c r="AB24" s="9">
        <v>0.0</v>
      </c>
      <c r="AC24" s="9">
        <v>18.5</v>
      </c>
      <c r="AD24" s="9">
        <v>1.0</v>
      </c>
      <c r="AE24" s="9">
        <v>100.75</v>
      </c>
      <c r="AF24" s="9">
        <v>60.28</v>
      </c>
      <c r="AG24" s="9" t="str">
        <f t="shared" si="7"/>
        <v>Veteran</v>
      </c>
      <c r="AH24" s="14">
        <v>8.0</v>
      </c>
    </row>
    <row r="25">
      <c r="A25" s="9">
        <v>2.0</v>
      </c>
      <c r="B25" s="2" t="s">
        <v>59</v>
      </c>
      <c r="D25" s="19" t="s">
        <v>215</v>
      </c>
      <c r="F25" s="2">
        <f>4/6</f>
        <v>0.6666666667</v>
      </c>
      <c r="G25" s="2">
        <f t="shared" si="1"/>
        <v>0.22</v>
      </c>
      <c r="H25" s="2">
        <f t="shared" si="2"/>
        <v>8</v>
      </c>
      <c r="I25" s="9">
        <v>0.0</v>
      </c>
      <c r="J25" s="9">
        <v>0.0</v>
      </c>
      <c r="L25" s="9">
        <v>0.0</v>
      </c>
      <c r="M25" s="2">
        <f t="shared" si="3"/>
        <v>1</v>
      </c>
      <c r="N25" s="2" t="s">
        <v>189</v>
      </c>
      <c r="O25" s="9">
        <v>3.0</v>
      </c>
      <c r="P25" s="9">
        <v>13.0</v>
      </c>
      <c r="Q25" s="9">
        <v>25.0</v>
      </c>
      <c r="R25" s="9">
        <v>0.0</v>
      </c>
      <c r="S25" s="2">
        <f t="shared" si="4"/>
        <v>12.03</v>
      </c>
      <c r="T25" s="2">
        <f t="shared" si="13"/>
        <v>13.74</v>
      </c>
      <c r="U25" s="9">
        <v>82.43</v>
      </c>
      <c r="V25" s="9">
        <v>6.0</v>
      </c>
      <c r="W25" s="2">
        <f t="shared" si="12"/>
        <v>6.9</v>
      </c>
      <c r="X25" s="9">
        <v>13.8</v>
      </c>
      <c r="Y25" s="9">
        <v>2.0</v>
      </c>
      <c r="Z25" s="9">
        <v>0.0</v>
      </c>
      <c r="AA25" s="9">
        <v>0.0</v>
      </c>
      <c r="AB25" s="9">
        <v>0.0</v>
      </c>
      <c r="AC25" s="9">
        <v>14.87</v>
      </c>
      <c r="AD25" s="9">
        <v>25.0</v>
      </c>
      <c r="AE25" s="9">
        <v>28.17</v>
      </c>
      <c r="AF25" s="9">
        <v>30.82</v>
      </c>
      <c r="AG25" s="9" t="str">
        <f t="shared" si="7"/>
        <v>Veteran</v>
      </c>
      <c r="AH25" s="14">
        <v>12.0</v>
      </c>
    </row>
    <row r="26">
      <c r="A26" s="9">
        <v>2.0</v>
      </c>
      <c r="B26" s="2" t="s">
        <v>61</v>
      </c>
      <c r="D26" s="19" t="s">
        <v>218</v>
      </c>
      <c r="F26" s="9">
        <v>0.0</v>
      </c>
      <c r="G26" s="2">
        <f t="shared" si="1"/>
        <v>0</v>
      </c>
      <c r="H26" s="2">
        <f t="shared" si="2"/>
        <v>0</v>
      </c>
      <c r="I26" s="9">
        <v>0.0</v>
      </c>
      <c r="J26" s="9">
        <v>0.0</v>
      </c>
      <c r="L26" s="9">
        <v>0.0</v>
      </c>
      <c r="M26" s="2">
        <f t="shared" si="3"/>
        <v>0</v>
      </c>
      <c r="N26" s="2" t="s">
        <v>192</v>
      </c>
      <c r="O26" s="9">
        <v>99.0</v>
      </c>
      <c r="P26" s="9">
        <v>99.0</v>
      </c>
      <c r="Q26" s="9">
        <v>99.0</v>
      </c>
      <c r="R26" s="9">
        <v>0.0</v>
      </c>
      <c r="S26" s="9">
        <v>0.0</v>
      </c>
      <c r="T26" s="9">
        <v>0.0</v>
      </c>
      <c r="U26" s="9">
        <v>0.0</v>
      </c>
      <c r="V26" s="9">
        <v>0.0</v>
      </c>
      <c r="W26" s="9">
        <v>0.0</v>
      </c>
      <c r="X26" s="9">
        <v>0.0</v>
      </c>
      <c r="Y26" s="9">
        <v>0.0</v>
      </c>
      <c r="Z26" s="9">
        <v>0.0</v>
      </c>
      <c r="AA26" s="9">
        <v>0.0</v>
      </c>
      <c r="AB26" s="9">
        <v>0.0</v>
      </c>
      <c r="AC26" s="9">
        <v>0.0</v>
      </c>
      <c r="AD26" s="9">
        <v>5.0</v>
      </c>
      <c r="AE26" s="9">
        <v>60.69</v>
      </c>
      <c r="AF26" s="9">
        <v>35.67</v>
      </c>
      <c r="AG26" s="9" t="str">
        <f t="shared" si="7"/>
        <v>Rookie</v>
      </c>
      <c r="AH26" s="14">
        <v>0.0</v>
      </c>
    </row>
    <row r="27">
      <c r="A27" s="9">
        <v>2.0</v>
      </c>
      <c r="B27" s="2" t="s">
        <v>63</v>
      </c>
      <c r="D27" s="19" t="s">
        <v>215</v>
      </c>
      <c r="F27" s="9">
        <v>0.0</v>
      </c>
      <c r="G27" s="2">
        <f t="shared" si="1"/>
        <v>0</v>
      </c>
      <c r="H27" s="2">
        <f t="shared" si="2"/>
        <v>0</v>
      </c>
      <c r="I27" s="9">
        <v>0.0</v>
      </c>
      <c r="J27" s="9">
        <v>0.0</v>
      </c>
      <c r="L27" s="9">
        <v>0.0</v>
      </c>
      <c r="M27" s="2">
        <f t="shared" si="3"/>
        <v>1</v>
      </c>
      <c r="N27" s="2" t="s">
        <v>189</v>
      </c>
      <c r="O27" s="9">
        <v>99.0</v>
      </c>
      <c r="P27" s="9">
        <v>99.0</v>
      </c>
      <c r="Q27" s="9">
        <v>99.0</v>
      </c>
      <c r="R27" s="9">
        <v>0.0</v>
      </c>
      <c r="S27" s="9">
        <v>0.0</v>
      </c>
      <c r="T27" s="9">
        <v>0.0</v>
      </c>
      <c r="U27" s="9">
        <v>0.0</v>
      </c>
      <c r="V27" s="9">
        <v>0.0</v>
      </c>
      <c r="W27" s="9">
        <v>0.0</v>
      </c>
      <c r="X27" s="9">
        <v>0.0</v>
      </c>
      <c r="Y27" s="9">
        <v>0.0</v>
      </c>
      <c r="Z27" s="9">
        <v>0.0</v>
      </c>
      <c r="AA27" s="9">
        <v>0.0</v>
      </c>
      <c r="AB27" s="9">
        <v>0.0</v>
      </c>
      <c r="AC27" s="9">
        <v>0.0</v>
      </c>
      <c r="AD27" s="9">
        <v>15.0</v>
      </c>
      <c r="AE27" s="9">
        <v>28.64</v>
      </c>
      <c r="AF27" s="9">
        <v>17.94</v>
      </c>
      <c r="AG27" s="9" t="str">
        <f t="shared" si="7"/>
        <v>Rookie</v>
      </c>
      <c r="AH27" s="14">
        <v>0.0</v>
      </c>
    </row>
    <row r="28">
      <c r="A28" s="9">
        <v>2.0</v>
      </c>
      <c r="B28" s="2" t="s">
        <v>64</v>
      </c>
      <c r="D28" s="19" t="s">
        <v>215</v>
      </c>
      <c r="F28" s="9">
        <v>0.0</v>
      </c>
      <c r="G28" s="2">
        <f t="shared" si="1"/>
        <v>0</v>
      </c>
      <c r="H28" s="2">
        <f t="shared" si="2"/>
        <v>0</v>
      </c>
      <c r="I28" s="9">
        <v>0.0</v>
      </c>
      <c r="J28" s="9">
        <v>0.0</v>
      </c>
      <c r="L28" s="9">
        <v>0.0</v>
      </c>
      <c r="M28" s="2">
        <f t="shared" si="3"/>
        <v>0</v>
      </c>
      <c r="N28" s="2" t="s">
        <v>193</v>
      </c>
      <c r="O28" s="9">
        <v>99.0</v>
      </c>
      <c r="P28" s="9">
        <v>99.0</v>
      </c>
      <c r="Q28" s="9">
        <v>99.0</v>
      </c>
      <c r="R28" s="9">
        <v>0.0</v>
      </c>
      <c r="S28" s="9">
        <v>0.0</v>
      </c>
      <c r="T28" s="9">
        <v>0.0</v>
      </c>
      <c r="U28" s="9">
        <v>0.0</v>
      </c>
      <c r="V28" s="9">
        <v>0.0</v>
      </c>
      <c r="W28" s="9">
        <v>0.0</v>
      </c>
      <c r="X28" s="9">
        <v>0.0</v>
      </c>
      <c r="Y28" s="9">
        <v>0.0</v>
      </c>
      <c r="Z28" s="9">
        <v>0.0</v>
      </c>
      <c r="AA28" s="9">
        <v>0.0</v>
      </c>
      <c r="AB28" s="9">
        <v>0.0</v>
      </c>
      <c r="AC28" s="9">
        <v>0.0</v>
      </c>
      <c r="AD28" s="9">
        <v>13.0</v>
      </c>
      <c r="AE28" s="9">
        <v>26.87</v>
      </c>
      <c r="AF28" s="9">
        <v>18.9</v>
      </c>
      <c r="AG28" s="9" t="str">
        <f t="shared" si="7"/>
        <v>Rookie</v>
      </c>
      <c r="AH28" s="14">
        <v>0.0</v>
      </c>
    </row>
    <row r="29">
      <c r="A29" s="9">
        <v>2.0</v>
      </c>
      <c r="B29" s="2" t="s">
        <v>65</v>
      </c>
      <c r="D29" s="19" t="s">
        <v>218</v>
      </c>
      <c r="F29" s="9">
        <v>0.0</v>
      </c>
      <c r="G29" s="2">
        <f t="shared" si="1"/>
        <v>0</v>
      </c>
      <c r="H29" s="2">
        <f t="shared" si="2"/>
        <v>0</v>
      </c>
      <c r="I29" s="9">
        <v>0.0</v>
      </c>
      <c r="J29" s="9">
        <v>0.0</v>
      </c>
      <c r="L29" s="9">
        <v>0.0</v>
      </c>
      <c r="M29" s="2">
        <f t="shared" si="3"/>
        <v>0</v>
      </c>
      <c r="N29" s="2" t="s">
        <v>194</v>
      </c>
      <c r="O29" s="9">
        <v>99.0</v>
      </c>
      <c r="P29" s="9">
        <v>99.0</v>
      </c>
      <c r="Q29" s="9">
        <v>99.0</v>
      </c>
      <c r="R29" s="9">
        <v>0.0</v>
      </c>
      <c r="S29" s="9">
        <v>0.0</v>
      </c>
      <c r="T29" s="9">
        <v>0.0</v>
      </c>
      <c r="U29" s="9">
        <v>0.0</v>
      </c>
      <c r="V29" s="9">
        <v>0.0</v>
      </c>
      <c r="W29" s="9">
        <v>0.0</v>
      </c>
      <c r="X29" s="9">
        <v>0.0</v>
      </c>
      <c r="Y29" s="9">
        <v>0.0</v>
      </c>
      <c r="Z29" s="9">
        <v>0.0</v>
      </c>
      <c r="AA29" s="9">
        <v>0.0</v>
      </c>
      <c r="AB29" s="9">
        <v>0.0</v>
      </c>
      <c r="AC29" s="9">
        <v>0.0</v>
      </c>
      <c r="AD29" s="9">
        <v>25.0</v>
      </c>
      <c r="AE29" s="9">
        <v>26.93</v>
      </c>
      <c r="AF29" s="9">
        <v>16.53</v>
      </c>
      <c r="AG29" s="9" t="str">
        <f t="shared" si="7"/>
        <v>Rookie</v>
      </c>
      <c r="AH29" s="14">
        <v>0.0</v>
      </c>
    </row>
    <row r="30">
      <c r="A30" s="9">
        <v>2.0</v>
      </c>
      <c r="B30" s="9" t="s">
        <v>66</v>
      </c>
      <c r="D30" s="19" t="s">
        <v>215</v>
      </c>
      <c r="F30" s="9">
        <v>0.0</v>
      </c>
      <c r="G30" s="2">
        <f t="shared" si="1"/>
        <v>0.2</v>
      </c>
      <c r="H30" s="2">
        <f t="shared" si="2"/>
        <v>5</v>
      </c>
      <c r="I30" s="9">
        <v>0.0</v>
      </c>
      <c r="J30" s="9">
        <v>0.6</v>
      </c>
      <c r="L30" s="9">
        <v>0.0</v>
      </c>
      <c r="M30" s="2">
        <f t="shared" si="3"/>
        <v>0</v>
      </c>
      <c r="N30" s="2" t="s">
        <v>195</v>
      </c>
      <c r="O30" s="9">
        <v>99.0</v>
      </c>
      <c r="P30" s="9">
        <v>5.0</v>
      </c>
      <c r="Q30" s="9">
        <v>99.0</v>
      </c>
      <c r="R30" s="9">
        <v>1.0</v>
      </c>
      <c r="S30" s="2">
        <f t="shared" ref="S30:S32" si="14">ROUND((U30+X30+AA30)/H30,2)</f>
        <v>13.91</v>
      </c>
      <c r="T30" s="9">
        <v>0.0</v>
      </c>
      <c r="U30" s="9">
        <v>0.0</v>
      </c>
      <c r="V30" s="9">
        <v>0.0</v>
      </c>
      <c r="W30" s="9">
        <v>0.0</v>
      </c>
      <c r="X30" s="9">
        <v>0.0</v>
      </c>
      <c r="Y30" s="9">
        <v>0.0</v>
      </c>
      <c r="Z30" s="2">
        <f t="shared" ref="Z30:Z31" si="15">ROUND(AA30/AB30,2)</f>
        <v>13.91</v>
      </c>
      <c r="AA30" s="9">
        <v>69.54</v>
      </c>
      <c r="AB30" s="9">
        <v>5.0</v>
      </c>
      <c r="AC30" s="9">
        <v>16.6</v>
      </c>
      <c r="AD30" s="9">
        <v>25.0</v>
      </c>
      <c r="AE30" s="9">
        <v>23.77</v>
      </c>
      <c r="AF30" s="9">
        <v>15.83</v>
      </c>
      <c r="AG30" s="9" t="str">
        <f t="shared" si="7"/>
        <v>Rookie</v>
      </c>
      <c r="AH30" s="14">
        <v>0.0</v>
      </c>
    </row>
    <row r="31">
      <c r="A31" s="9">
        <v>2.0</v>
      </c>
      <c r="B31" s="2" t="s">
        <v>50</v>
      </c>
      <c r="D31" s="19" t="s">
        <v>215</v>
      </c>
      <c r="F31" s="9">
        <v>0.0</v>
      </c>
      <c r="G31" s="2">
        <f t="shared" si="1"/>
        <v>0.28</v>
      </c>
      <c r="H31" s="2">
        <f t="shared" si="2"/>
        <v>9</v>
      </c>
      <c r="I31" s="9">
        <v>0.5</v>
      </c>
      <c r="J31" s="2">
        <f>1/3</f>
        <v>0.3333333333</v>
      </c>
      <c r="L31" s="9">
        <v>0.0</v>
      </c>
      <c r="M31" s="2">
        <f t="shared" si="3"/>
        <v>0</v>
      </c>
      <c r="N31" s="2" t="s">
        <v>194</v>
      </c>
      <c r="O31" s="9">
        <v>25.0</v>
      </c>
      <c r="P31" s="9">
        <v>13.0</v>
      </c>
      <c r="Q31" s="9">
        <v>9.0</v>
      </c>
      <c r="R31" s="9">
        <v>3.0</v>
      </c>
      <c r="S31" s="2">
        <f t="shared" si="14"/>
        <v>13.95</v>
      </c>
      <c r="T31" s="2">
        <f t="shared" ref="T31:T32" si="16">Round(U31/V31,2)</f>
        <v>11.85</v>
      </c>
      <c r="U31" s="9">
        <v>23.7</v>
      </c>
      <c r="V31" s="9">
        <v>2.0</v>
      </c>
      <c r="W31" s="2">
        <f t="shared" ref="W31:W32" si="17">ROUND(X31/Y31,2)</f>
        <v>13.68</v>
      </c>
      <c r="X31" s="9">
        <v>54.73</v>
      </c>
      <c r="Y31" s="9">
        <v>4.0</v>
      </c>
      <c r="Z31" s="2">
        <f t="shared" si="15"/>
        <v>15.7</v>
      </c>
      <c r="AA31" s="9">
        <v>47.1</v>
      </c>
      <c r="AB31" s="9">
        <v>3.0</v>
      </c>
      <c r="AC31" s="9">
        <v>16.2</v>
      </c>
      <c r="AD31" s="9">
        <v>13.0</v>
      </c>
      <c r="AE31" s="9">
        <v>43.73</v>
      </c>
      <c r="AF31" s="9">
        <v>57.06</v>
      </c>
      <c r="AG31" s="9" t="str">
        <f t="shared" si="7"/>
        <v>Veteran</v>
      </c>
      <c r="AH31" s="14">
        <v>10.0</v>
      </c>
    </row>
    <row r="32">
      <c r="A32" s="9">
        <v>2.0</v>
      </c>
      <c r="B32" s="2" t="s">
        <v>35</v>
      </c>
      <c r="D32" s="19" t="s">
        <v>218</v>
      </c>
      <c r="F32" s="9">
        <v>0.5</v>
      </c>
      <c r="G32" s="2">
        <f t="shared" si="1"/>
        <v>0.28</v>
      </c>
      <c r="H32" s="2">
        <f t="shared" si="2"/>
        <v>5</v>
      </c>
      <c r="I32" s="2">
        <f>1/3</f>
        <v>0.3333333333</v>
      </c>
      <c r="J32" s="9">
        <v>0.0</v>
      </c>
      <c r="L32" s="9">
        <v>0.0</v>
      </c>
      <c r="M32" s="2">
        <f t="shared" si="3"/>
        <v>0</v>
      </c>
      <c r="N32" s="2" t="s">
        <v>187</v>
      </c>
      <c r="O32" s="9">
        <v>13.0</v>
      </c>
      <c r="P32" s="9">
        <v>99.0</v>
      </c>
      <c r="Q32" s="9">
        <v>13.0</v>
      </c>
      <c r="R32" s="9">
        <v>0.0</v>
      </c>
      <c r="S32" s="2">
        <f t="shared" si="14"/>
        <v>10.34</v>
      </c>
      <c r="T32" s="2">
        <f t="shared" si="16"/>
        <v>12.49</v>
      </c>
      <c r="U32" s="9">
        <v>24.97</v>
      </c>
      <c r="V32" s="9">
        <v>2.0</v>
      </c>
      <c r="W32" s="2">
        <f t="shared" si="17"/>
        <v>8.91</v>
      </c>
      <c r="X32" s="9">
        <v>26.73</v>
      </c>
      <c r="Y32" s="9">
        <v>3.0</v>
      </c>
      <c r="Z32" s="9">
        <v>0.0</v>
      </c>
      <c r="AA32" s="9">
        <v>0.0</v>
      </c>
      <c r="AB32" s="9">
        <v>0.0</v>
      </c>
      <c r="AC32" s="9">
        <v>12.5</v>
      </c>
      <c r="AD32" s="9">
        <v>13.0</v>
      </c>
      <c r="AE32" s="9">
        <v>24.3</v>
      </c>
      <c r="AF32" s="9">
        <v>15.64</v>
      </c>
      <c r="AG32" s="9" t="str">
        <f t="shared" si="7"/>
        <v>Veteran</v>
      </c>
      <c r="AH32" s="14">
        <v>7.0</v>
      </c>
    </row>
    <row r="33">
      <c r="A33" s="9">
        <v>2.0</v>
      </c>
      <c r="B33" s="2" t="s">
        <v>67</v>
      </c>
      <c r="D33" s="19" t="s">
        <v>218</v>
      </c>
      <c r="F33" s="9">
        <v>0.0</v>
      </c>
      <c r="G33" s="2">
        <f t="shared" si="1"/>
        <v>0</v>
      </c>
      <c r="H33" s="2">
        <f t="shared" si="2"/>
        <v>0</v>
      </c>
      <c r="I33" s="9">
        <v>0.0</v>
      </c>
      <c r="J33" s="9">
        <v>0.0</v>
      </c>
      <c r="L33" s="9">
        <v>0.0</v>
      </c>
      <c r="M33" s="2">
        <f t="shared" si="3"/>
        <v>0</v>
      </c>
      <c r="N33" s="2" t="s">
        <v>187</v>
      </c>
      <c r="O33" s="9">
        <v>99.0</v>
      </c>
      <c r="P33" s="9">
        <v>99.0</v>
      </c>
      <c r="Q33" s="9">
        <v>99.0</v>
      </c>
      <c r="R33" s="9">
        <v>0.0</v>
      </c>
      <c r="S33" s="9">
        <v>0.0</v>
      </c>
      <c r="T33" s="9">
        <v>0.0</v>
      </c>
      <c r="U33" s="9">
        <v>0.0</v>
      </c>
      <c r="V33" s="9">
        <v>0.0</v>
      </c>
      <c r="W33" s="9">
        <v>0.0</v>
      </c>
      <c r="X33" s="9">
        <v>0.0</v>
      </c>
      <c r="Y33" s="9">
        <v>0.0</v>
      </c>
      <c r="Z33" s="9">
        <v>0.0</v>
      </c>
      <c r="AA33" s="9">
        <v>0.0</v>
      </c>
      <c r="AB33" s="9">
        <v>0.0</v>
      </c>
      <c r="AC33" s="9">
        <v>0.0</v>
      </c>
      <c r="AD33" s="9">
        <v>13.0</v>
      </c>
      <c r="AE33" s="9">
        <v>34.26</v>
      </c>
      <c r="AF33" s="9">
        <v>24.17</v>
      </c>
      <c r="AG33" s="9" t="str">
        <f t="shared" si="7"/>
        <v>Rookie</v>
      </c>
      <c r="AH33" s="14">
        <v>0.0</v>
      </c>
    </row>
    <row r="34">
      <c r="A34" s="9">
        <v>2.0</v>
      </c>
      <c r="B34" s="2" t="s">
        <v>68</v>
      </c>
      <c r="D34" s="19" t="s">
        <v>215</v>
      </c>
      <c r="F34" s="9">
        <v>0.0</v>
      </c>
      <c r="G34" s="2">
        <f t="shared" si="1"/>
        <v>0</v>
      </c>
      <c r="H34" s="2">
        <f t="shared" si="2"/>
        <v>0</v>
      </c>
      <c r="I34" s="9">
        <v>0.0</v>
      </c>
      <c r="J34" s="9">
        <v>0.0</v>
      </c>
      <c r="L34" s="9">
        <v>0.0</v>
      </c>
      <c r="M34" s="2">
        <f t="shared" si="3"/>
        <v>1</v>
      </c>
      <c r="N34" s="2" t="s">
        <v>189</v>
      </c>
      <c r="O34" s="9">
        <v>99.0</v>
      </c>
      <c r="P34" s="9">
        <v>99.0</v>
      </c>
      <c r="Q34" s="9">
        <v>99.0</v>
      </c>
      <c r="R34" s="9">
        <v>0.0</v>
      </c>
      <c r="S34" s="9">
        <v>0.0</v>
      </c>
      <c r="T34" s="9">
        <v>0.0</v>
      </c>
      <c r="U34" s="9">
        <v>0.0</v>
      </c>
      <c r="V34" s="9">
        <v>0.0</v>
      </c>
      <c r="W34" s="9">
        <v>0.0</v>
      </c>
      <c r="X34" s="9">
        <v>0.0</v>
      </c>
      <c r="Y34" s="9">
        <v>0.0</v>
      </c>
      <c r="Z34" s="9">
        <v>0.0</v>
      </c>
      <c r="AA34" s="9">
        <v>0.0</v>
      </c>
      <c r="AB34" s="9">
        <v>0.0</v>
      </c>
      <c r="AC34" s="9">
        <v>0.0</v>
      </c>
      <c r="AD34" s="9">
        <v>25.0</v>
      </c>
      <c r="AE34" s="9">
        <v>24.67</v>
      </c>
      <c r="AF34" s="9">
        <v>71.8</v>
      </c>
      <c r="AG34" s="9" t="str">
        <f t="shared" si="7"/>
        <v>Experienced</v>
      </c>
      <c r="AH34" s="14">
        <v>1.0</v>
      </c>
    </row>
    <row r="35">
      <c r="A35" s="9">
        <v>2.0</v>
      </c>
      <c r="B35" s="2" t="s">
        <v>69</v>
      </c>
      <c r="D35" s="19" t="s">
        <v>215</v>
      </c>
      <c r="F35" s="9">
        <v>0.0</v>
      </c>
      <c r="G35" s="2">
        <f t="shared" si="1"/>
        <v>0</v>
      </c>
      <c r="H35" s="2">
        <f t="shared" si="2"/>
        <v>0</v>
      </c>
      <c r="I35" s="9">
        <v>0.0</v>
      </c>
      <c r="J35" s="9">
        <v>0.0</v>
      </c>
      <c r="L35" s="9">
        <v>0.0</v>
      </c>
      <c r="M35" s="2">
        <f t="shared" si="3"/>
        <v>0</v>
      </c>
      <c r="N35" s="2" t="s">
        <v>185</v>
      </c>
      <c r="O35" s="9">
        <v>99.0</v>
      </c>
      <c r="P35" s="9">
        <v>99.0</v>
      </c>
      <c r="Q35" s="9">
        <v>99.0</v>
      </c>
      <c r="R35" s="9">
        <v>0.0</v>
      </c>
      <c r="S35" s="9">
        <v>0.0</v>
      </c>
      <c r="T35" s="9">
        <v>0.0</v>
      </c>
      <c r="U35" s="9">
        <v>0.0</v>
      </c>
      <c r="V35" s="9">
        <v>0.0</v>
      </c>
      <c r="W35" s="9">
        <v>0.0</v>
      </c>
      <c r="X35" s="9">
        <v>0.0</v>
      </c>
      <c r="Y35" s="9">
        <v>0.0</v>
      </c>
      <c r="Z35" s="9">
        <v>0.0</v>
      </c>
      <c r="AA35" s="9">
        <v>0.0</v>
      </c>
      <c r="AB35" s="9">
        <v>0.0</v>
      </c>
      <c r="AC35" s="9">
        <v>0.0</v>
      </c>
      <c r="AD35" s="9">
        <v>13.0</v>
      </c>
      <c r="AE35" s="9">
        <v>40.03</v>
      </c>
      <c r="AF35" s="9">
        <v>20.0</v>
      </c>
      <c r="AG35" s="9" t="str">
        <f t="shared" si="7"/>
        <v>Rookie</v>
      </c>
      <c r="AH35" s="14">
        <v>0.0</v>
      </c>
    </row>
    <row r="36">
      <c r="A36" s="9">
        <v>2.0</v>
      </c>
      <c r="B36" s="31" t="s">
        <v>140</v>
      </c>
      <c r="D36" s="19" t="s">
        <v>218</v>
      </c>
      <c r="F36" s="9">
        <v>0.0</v>
      </c>
      <c r="G36" s="2">
        <f t="shared" si="1"/>
        <v>0</v>
      </c>
      <c r="H36" s="2">
        <f t="shared" si="2"/>
        <v>0</v>
      </c>
      <c r="I36" s="9">
        <v>0.0</v>
      </c>
      <c r="J36" s="9">
        <v>0.0</v>
      </c>
      <c r="L36" s="9">
        <v>0.0</v>
      </c>
      <c r="M36" s="2">
        <f t="shared" si="3"/>
        <v>0</v>
      </c>
      <c r="N36" s="9" t="s">
        <v>187</v>
      </c>
      <c r="O36" s="9">
        <v>99.0</v>
      </c>
      <c r="P36" s="9">
        <v>99.0</v>
      </c>
      <c r="Q36" s="9">
        <v>99.0</v>
      </c>
      <c r="R36" s="9">
        <v>0.0</v>
      </c>
      <c r="S36" s="9">
        <v>0.0</v>
      </c>
      <c r="T36" s="9">
        <v>0.0</v>
      </c>
      <c r="U36" s="9">
        <v>0.0</v>
      </c>
      <c r="V36" s="9">
        <v>0.0</v>
      </c>
      <c r="W36" s="9">
        <v>0.0</v>
      </c>
      <c r="X36" s="9">
        <v>0.0</v>
      </c>
      <c r="Y36" s="9">
        <v>0.0</v>
      </c>
      <c r="Z36" s="9">
        <v>0.0</v>
      </c>
      <c r="AA36" s="9">
        <v>0.0</v>
      </c>
      <c r="AB36" s="9">
        <v>0.0</v>
      </c>
      <c r="AC36" s="9">
        <v>0.0</v>
      </c>
      <c r="AD36" s="9">
        <v>99.0</v>
      </c>
      <c r="AE36" s="9">
        <v>0.0</v>
      </c>
      <c r="AF36" s="9">
        <v>20.74</v>
      </c>
      <c r="AG36" s="9" t="str">
        <f t="shared" si="7"/>
        <v>Experienced</v>
      </c>
      <c r="AH36" s="14">
        <v>4.0</v>
      </c>
    </row>
    <row r="37">
      <c r="A37" s="9">
        <v>2.0</v>
      </c>
      <c r="B37" s="31" t="s">
        <v>230</v>
      </c>
      <c r="D37" s="19" t="s">
        <v>218</v>
      </c>
      <c r="F37" s="9">
        <v>0.0</v>
      </c>
      <c r="G37" s="2">
        <f t="shared" si="1"/>
        <v>0</v>
      </c>
      <c r="H37" s="2">
        <f t="shared" si="2"/>
        <v>2</v>
      </c>
      <c r="I37" s="9">
        <v>0.0</v>
      </c>
      <c r="J37" s="9">
        <v>0.0</v>
      </c>
      <c r="L37" s="9">
        <v>1.0</v>
      </c>
      <c r="M37" s="2">
        <f t="shared" si="3"/>
        <v>1</v>
      </c>
      <c r="N37" s="2" t="s">
        <v>189</v>
      </c>
      <c r="O37" s="9">
        <v>99.0</v>
      </c>
      <c r="P37" s="9">
        <v>25.0</v>
      </c>
      <c r="Q37" s="9">
        <v>99.0</v>
      </c>
      <c r="R37" s="9">
        <v>0.0</v>
      </c>
      <c r="S37" s="2">
        <f>ROUND((U37+X37+AA37)/H37,2)</f>
        <v>13.07</v>
      </c>
      <c r="T37" s="9">
        <v>0.0</v>
      </c>
      <c r="U37" s="9">
        <v>0.0</v>
      </c>
      <c r="V37" s="9">
        <v>0.0</v>
      </c>
      <c r="W37" s="9">
        <v>0.0</v>
      </c>
      <c r="X37" s="9">
        <v>0.0</v>
      </c>
      <c r="Y37" s="9">
        <v>0.0</v>
      </c>
      <c r="Z37" s="2">
        <f>ROUND(AA37/AB37,2)</f>
        <v>13.07</v>
      </c>
      <c r="AA37" s="9">
        <v>26.13</v>
      </c>
      <c r="AB37" s="9">
        <v>2.0</v>
      </c>
      <c r="AC37" s="9">
        <v>13.73</v>
      </c>
      <c r="AD37" s="9">
        <v>99.0</v>
      </c>
      <c r="AE37" s="9">
        <v>0.0</v>
      </c>
      <c r="AF37" s="9">
        <v>29.87</v>
      </c>
      <c r="AG37" s="9" t="str">
        <f t="shared" si="7"/>
        <v>Experienced</v>
      </c>
      <c r="AH37" s="14">
        <v>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9" max="29" width="22.0"/>
    <col customWidth="1" min="30" max="31" width="19.5"/>
  </cols>
  <sheetData>
    <row r="1">
      <c r="A1" s="26" t="s">
        <v>2</v>
      </c>
      <c r="B1" s="26" t="s">
        <v>6</v>
      </c>
      <c r="C1" s="26" t="s">
        <v>196</v>
      </c>
      <c r="D1" s="27" t="s">
        <v>231</v>
      </c>
      <c r="E1" s="26" t="s">
        <v>171</v>
      </c>
      <c r="F1" s="27" t="s">
        <v>220</v>
      </c>
      <c r="G1" s="27" t="s">
        <v>221</v>
      </c>
      <c r="H1" s="27" t="s">
        <v>222</v>
      </c>
      <c r="I1" s="27" t="s">
        <v>223</v>
      </c>
      <c r="J1" s="27" t="s">
        <v>224</v>
      </c>
      <c r="K1" s="26" t="s">
        <v>177</v>
      </c>
      <c r="L1" s="26" t="s">
        <v>178</v>
      </c>
      <c r="M1" s="1" t="s">
        <v>179</v>
      </c>
      <c r="N1" s="26" t="s">
        <v>182</v>
      </c>
      <c r="O1" s="26" t="s">
        <v>180</v>
      </c>
      <c r="P1" s="26" t="s">
        <v>181</v>
      </c>
      <c r="Q1" s="27" t="s">
        <v>225</v>
      </c>
      <c r="R1" s="26" t="s">
        <v>199</v>
      </c>
      <c r="S1" s="26" t="s">
        <v>201</v>
      </c>
      <c r="T1" s="26" t="s">
        <v>202</v>
      </c>
      <c r="U1" s="26" t="s">
        <v>203</v>
      </c>
      <c r="V1" s="26" t="s">
        <v>204</v>
      </c>
      <c r="W1" s="26" t="s">
        <v>205</v>
      </c>
      <c r="X1" s="26" t="s">
        <v>206</v>
      </c>
      <c r="Y1" s="26" t="s">
        <v>207</v>
      </c>
      <c r="Z1" s="26" t="s">
        <v>208</v>
      </c>
      <c r="AA1" s="26" t="s">
        <v>209</v>
      </c>
      <c r="AB1" s="26" t="s">
        <v>210</v>
      </c>
      <c r="AC1" s="27" t="s">
        <v>232</v>
      </c>
      <c r="AD1" s="27" t="s">
        <v>233</v>
      </c>
      <c r="AE1" s="27" t="s">
        <v>227</v>
      </c>
      <c r="AF1" s="27" t="s">
        <v>228</v>
      </c>
    </row>
    <row r="2">
      <c r="A2" s="9">
        <v>3.0</v>
      </c>
      <c r="B2" s="31" t="s">
        <v>26</v>
      </c>
      <c r="D2" s="9" t="str">
        <f>VLOOKUP(B2, 'Surfer Stats - Event 2'!$B$1:$AH$37, 3, FALSE)</f>
        <v>Regular</v>
      </c>
      <c r="F2" s="9">
        <f>4/6</f>
        <v>0.6666666667</v>
      </c>
      <c r="H2" s="2">
        <f t="shared" ref="H2:H41" si="1">U2+X2+AA2</f>
        <v>10</v>
      </c>
      <c r="I2" s="9">
        <v>0.5</v>
      </c>
      <c r="J2" s="9">
        <v>0.5</v>
      </c>
      <c r="L2" s="9">
        <v>0.0</v>
      </c>
      <c r="M2" s="9">
        <f>VLOOKUP(B2, 'Surfer Stats - Event 2'!$B$1:$AH$37, 12, FALSE)</f>
        <v>0</v>
      </c>
      <c r="N2" s="9">
        <v>3.0</v>
      </c>
      <c r="O2" s="9">
        <v>13.0</v>
      </c>
      <c r="P2" s="9">
        <v>13.0</v>
      </c>
      <c r="Q2" s="9">
        <v>1.0</v>
      </c>
      <c r="R2" s="2">
        <f t="shared" ref="R2:R10" si="2">ROUND(SUM(T2,W2,Z2)/H2,2)</f>
        <v>14.05</v>
      </c>
      <c r="S2" s="2">
        <f t="shared" ref="S2:S3" si="3">ROUND(AF2/U2,2)</f>
        <v>14.2</v>
      </c>
      <c r="T2" s="9">
        <v>84.45</v>
      </c>
      <c r="U2" s="9">
        <v>6.0</v>
      </c>
      <c r="V2" s="2">
        <f t="shared" ref="V2:V7" si="4">ROUND(W2/X2,2)</f>
        <v>13.05</v>
      </c>
      <c r="W2" s="9">
        <v>26.09</v>
      </c>
      <c r="X2" s="9">
        <v>2.0</v>
      </c>
      <c r="Y2" s="2">
        <f>ROUND(Z2/AA2,2)</f>
        <v>15</v>
      </c>
      <c r="Z2" s="9">
        <v>30.0</v>
      </c>
      <c r="AA2" s="9">
        <v>2.0</v>
      </c>
      <c r="AB2" s="9">
        <v>18.0</v>
      </c>
      <c r="AC2" s="32">
        <f>6500+10000</f>
        <v>16500</v>
      </c>
      <c r="AD2" s="6">
        <f t="array" ref="AD2">ROUND(AVERAGEIF({
    IFERROR(XLOOKUP(B2, 'Surfer Stats - Event 1 proper'!B:B, 'Surfer Stats - Event 1 proper'!AI:AI), ""),
    IFERROR(XLOOKUP(B2, 'Surfer Stats - Event 2'!B:B, 'Surfer Stats - Event 2'!AF:AF), "")
}, "&lt;&gt;"),2)</f>
        <v>92.64</v>
      </c>
      <c r="AE2" s="6">
        <f t="array" ref="AE2">XLOOKUP(B2, 'Surfer Stats - Event 2'!B:B, 'Surfer Stats - Event 2'!AF:AF)</f>
        <v>108.44</v>
      </c>
      <c r="AF2" s="9">
        <v>85.21</v>
      </c>
    </row>
    <row r="3">
      <c r="A3" s="9">
        <v>3.0</v>
      </c>
      <c r="B3" s="31" t="s">
        <v>57</v>
      </c>
      <c r="D3" s="9" t="str">
        <f>VLOOKUP(B3, 'Surfer Stats - Event 2'!$B$1:$AH$37, 3, FALSE)</f>
        <v>Goofy</v>
      </c>
      <c r="F3" s="9">
        <v>0.6</v>
      </c>
      <c r="H3" s="2">
        <f t="shared" si="1"/>
        <v>9</v>
      </c>
      <c r="I3" s="9">
        <v>0.75</v>
      </c>
      <c r="J3" s="9">
        <v>0.0</v>
      </c>
      <c r="L3" s="9">
        <v>1.0</v>
      </c>
      <c r="M3" s="9">
        <f>VLOOKUP(B3, 'Surfer Stats - Event 2'!$B$1:$AH$37, 12, FALSE)</f>
        <v>1</v>
      </c>
      <c r="N3" s="9">
        <v>5.0</v>
      </c>
      <c r="O3" s="9">
        <v>99.0</v>
      </c>
      <c r="P3" s="9">
        <v>5.0</v>
      </c>
      <c r="Q3" s="9">
        <v>1.0</v>
      </c>
      <c r="R3" s="2">
        <f t="shared" si="2"/>
        <v>13.15</v>
      </c>
      <c r="S3" s="2">
        <f t="shared" si="3"/>
        <v>12.25</v>
      </c>
      <c r="T3" s="9">
        <v>64.47</v>
      </c>
      <c r="U3" s="9">
        <v>5.0</v>
      </c>
      <c r="V3" s="2">
        <f t="shared" si="4"/>
        <v>13.48</v>
      </c>
      <c r="W3" s="9">
        <v>53.9</v>
      </c>
      <c r="X3" s="9">
        <v>4.0</v>
      </c>
      <c r="Y3" s="9">
        <v>0.0</v>
      </c>
      <c r="Z3" s="9">
        <v>0.0</v>
      </c>
      <c r="AA3" s="9">
        <v>0.0</v>
      </c>
      <c r="AB3" s="9">
        <v>16.1</v>
      </c>
      <c r="AC3" s="32">
        <f>10000+5200</f>
        <v>15200</v>
      </c>
      <c r="AD3" s="6">
        <f t="array" ref="AD3">ROUND(AVERAGEIF({
    IFERROR(XLOOKUP(B3, 'Surfer Stats - Event 1 proper'!B:B, 'Surfer Stats - Event 1 proper'!AI:AI), ""),
    IFERROR(XLOOKUP(B3, 'Surfer Stats - Event 2'!B:B, 'Surfer Stats - Event 2'!AF:AF), "")
}, "&lt;&gt;"),2)</f>
        <v>80.52</v>
      </c>
      <c r="AE3" s="6">
        <f t="array" ref="AE3">XLOOKUP(B3, 'Surfer Stats - Event 2'!B:B, 'Surfer Stats - Event 2'!AF:AF)</f>
        <v>60.28</v>
      </c>
      <c r="AF3" s="9">
        <v>61.24</v>
      </c>
    </row>
    <row r="4">
      <c r="A4" s="9">
        <v>3.0</v>
      </c>
      <c r="B4" s="31" t="s">
        <v>32</v>
      </c>
      <c r="D4" s="2" t="str">
        <f>VLOOKUP(B4, 'Surfer Stats - Event 2'!$B$1:$AH$37, 3, FALSE)</f>
        <v>Regular</v>
      </c>
      <c r="F4" s="9">
        <v>0.0</v>
      </c>
      <c r="H4" s="2">
        <f t="shared" si="1"/>
        <v>7</v>
      </c>
      <c r="I4" s="2">
        <f>1/3</f>
        <v>0.3333333333</v>
      </c>
      <c r="J4" s="9">
        <v>0.0</v>
      </c>
      <c r="L4" s="9">
        <v>0.0</v>
      </c>
      <c r="M4" s="2">
        <f>VLOOKUP(B4, 'Surfer Stats - Event 2'!$B$1:$AH$37, 12, FALSE)</f>
        <v>0</v>
      </c>
      <c r="N4" s="9">
        <v>25.0</v>
      </c>
      <c r="O4" s="9">
        <v>25.0</v>
      </c>
      <c r="P4" s="9">
        <v>13.0</v>
      </c>
      <c r="Q4" s="9">
        <v>0.0</v>
      </c>
      <c r="R4" s="2">
        <f t="shared" si="2"/>
        <v>12.31</v>
      </c>
      <c r="S4" s="2">
        <f t="shared" ref="S4:S7" si="5">ROUND(T4/U4,2)</f>
        <v>9.94</v>
      </c>
      <c r="T4" s="9">
        <v>19.87</v>
      </c>
      <c r="U4" s="9">
        <v>2.0</v>
      </c>
      <c r="V4" s="2">
        <f t="shared" si="4"/>
        <v>13.38</v>
      </c>
      <c r="W4" s="9">
        <v>40.13</v>
      </c>
      <c r="X4" s="9">
        <v>3.0</v>
      </c>
      <c r="Y4" s="2">
        <f t="shared" ref="Y4:Y9" si="6">ROUND(Z4/AA4,2)</f>
        <v>13.07</v>
      </c>
      <c r="Z4" s="9">
        <v>26.14</v>
      </c>
      <c r="AA4" s="9">
        <v>2.0</v>
      </c>
      <c r="AB4" s="9">
        <v>14.76</v>
      </c>
      <c r="AC4" s="32">
        <f>8000+4000</f>
        <v>12000</v>
      </c>
      <c r="AD4" s="6">
        <f t="array" ref="AD4">ROUND(AVERAGEIF({
    IFERROR(XLOOKUP(B4, 'Surfer Stats - Event 1 proper'!B:B, 'Surfer Stats - Event 1 proper'!AI:AI), ""),
    IFERROR(XLOOKUP(B4, 'Surfer Stats - Event 2'!B:B, 'Surfer Stats - Event 2'!AF:AF), "")
}, "&lt;&gt;"),2)</f>
        <v>64.17</v>
      </c>
      <c r="AE4" s="6">
        <f t="array" ref="AE4">XLOOKUP(B4, 'Surfer Stats - Event 2'!B:B, 'Surfer Stats - Event 2'!AF:AF)</f>
        <v>84.08</v>
      </c>
      <c r="AF4" s="9">
        <v>29.5</v>
      </c>
    </row>
    <row r="5">
      <c r="A5" s="9">
        <v>3.0</v>
      </c>
      <c r="B5" s="31" t="s">
        <v>42</v>
      </c>
      <c r="D5" s="2" t="str">
        <f>VLOOKUP(B5, 'Surfer Stats - Event 2'!$B$1:$AH$37, 3, FALSE)</f>
        <v>Regular</v>
      </c>
      <c r="F5" s="9">
        <v>0.5</v>
      </c>
      <c r="H5" s="2">
        <f t="shared" si="1"/>
        <v>15</v>
      </c>
      <c r="I5" s="2">
        <f>5/7</f>
        <v>0.7142857143</v>
      </c>
      <c r="J5" s="9">
        <v>0.5</v>
      </c>
      <c r="L5" s="9">
        <v>0.0</v>
      </c>
      <c r="M5" s="2">
        <f>VLOOKUP(B5, 'Surfer Stats - Event 2'!$B$1:$AH$37, 12, FALSE)</f>
        <v>0</v>
      </c>
      <c r="N5" s="9">
        <v>5.0</v>
      </c>
      <c r="O5" s="9">
        <v>13.0</v>
      </c>
      <c r="P5" s="9">
        <v>2.0</v>
      </c>
      <c r="Q5" s="9">
        <v>4.0</v>
      </c>
      <c r="R5" s="2">
        <f t="shared" si="2"/>
        <v>14.06</v>
      </c>
      <c r="S5" s="2">
        <f t="shared" si="5"/>
        <v>13.32</v>
      </c>
      <c r="T5" s="9">
        <v>79.9</v>
      </c>
      <c r="U5" s="9">
        <v>6.0</v>
      </c>
      <c r="V5" s="2">
        <f t="shared" si="4"/>
        <v>15.06</v>
      </c>
      <c r="W5" s="9">
        <v>105.44</v>
      </c>
      <c r="X5" s="9">
        <v>7.0</v>
      </c>
      <c r="Y5" s="2">
        <f t="shared" si="6"/>
        <v>12.78</v>
      </c>
      <c r="Z5" s="9">
        <v>25.56</v>
      </c>
      <c r="AA5" s="9">
        <v>2.0</v>
      </c>
      <c r="AB5" s="9">
        <v>17.46</v>
      </c>
      <c r="AC5" s="32">
        <f t="shared" ref="AC5:AC6" si="7">5200+4000</f>
        <v>9200</v>
      </c>
      <c r="AD5" s="6">
        <f t="array" ref="AD5">ROUND(AVERAGEIF({
    IFERROR(XLOOKUP(B5, 'Surfer Stats - Event 1 proper'!B:B, 'Surfer Stats - Event 1 proper'!AI:AI), ""),
    IFERROR(XLOOKUP(B5, 'Surfer Stats - Event 2'!B:B, 'Surfer Stats - Event 2'!AF:AF), "")
}, "&lt;&gt;"),2)</f>
        <v>64.22</v>
      </c>
      <c r="AE5" s="6">
        <f t="array" ref="AE5">XLOOKUP(B5, 'Surfer Stats - Event 2'!B:B, 'Surfer Stats - Event 2'!AF:AF)</f>
        <v>69.93</v>
      </c>
      <c r="AF5" s="9">
        <v>75.63</v>
      </c>
    </row>
    <row r="6">
      <c r="A6" s="9">
        <v>3.0</v>
      </c>
      <c r="B6" s="31" t="s">
        <v>28</v>
      </c>
      <c r="D6" s="2" t="str">
        <f>VLOOKUP(B6, 'Surfer Stats - Event 2'!$B$1:$AH$37, 3, FALSE)</f>
        <v>Regular</v>
      </c>
      <c r="F6" s="9">
        <v>0.5</v>
      </c>
      <c r="H6" s="2">
        <f t="shared" si="1"/>
        <v>16</v>
      </c>
      <c r="I6" s="9">
        <v>0.75</v>
      </c>
      <c r="J6" s="2">
        <f>5/8</f>
        <v>0.625</v>
      </c>
      <c r="L6" s="9">
        <v>0.0</v>
      </c>
      <c r="M6" s="2">
        <f>VLOOKUP(B6, 'Surfer Stats - Event 2'!$B$1:$AH$37, 12, FALSE)</f>
        <v>0</v>
      </c>
      <c r="N6" s="9">
        <v>9.0</v>
      </c>
      <c r="O6" s="9">
        <v>2.0</v>
      </c>
      <c r="P6" s="9">
        <v>5.0</v>
      </c>
      <c r="Q6" s="9">
        <v>6.0</v>
      </c>
      <c r="R6" s="2">
        <f t="shared" si="2"/>
        <v>15.54</v>
      </c>
      <c r="S6" s="2">
        <f t="shared" si="5"/>
        <v>16.33</v>
      </c>
      <c r="T6" s="9">
        <v>65.3</v>
      </c>
      <c r="U6" s="9">
        <v>4.0</v>
      </c>
      <c r="V6" s="2">
        <f t="shared" si="4"/>
        <v>14.96</v>
      </c>
      <c r="W6" s="9">
        <v>59.83</v>
      </c>
      <c r="X6" s="9">
        <v>4.0</v>
      </c>
      <c r="Y6" s="2">
        <f t="shared" si="6"/>
        <v>15.44</v>
      </c>
      <c r="Z6" s="9">
        <v>123.5</v>
      </c>
      <c r="AA6" s="9">
        <v>8.0</v>
      </c>
      <c r="AB6" s="9">
        <v>17.77</v>
      </c>
      <c r="AC6" s="32">
        <f t="shared" si="7"/>
        <v>9200</v>
      </c>
      <c r="AD6" s="6">
        <f t="array" ref="AD6">ROUND(AVERAGEIF({
    IFERROR(XLOOKUP(B6, 'Surfer Stats - Event 1 proper'!B:B, 'Surfer Stats - Event 1 proper'!AI:AI), ""),
    IFERROR(XLOOKUP(B6, 'Surfer Stats - Event 2'!B:B, 'Surfer Stats - Event 2'!AF:AF), "")
}, "&lt;&gt;"),2)</f>
        <v>61.27</v>
      </c>
      <c r="AE6" s="6">
        <f t="array" ref="AE6">XLOOKUP(B6, 'Surfer Stats - Event 2'!B:B, 'Surfer Stats - Event 2'!AF:AF)</f>
        <v>70.24</v>
      </c>
      <c r="AF6" s="9">
        <v>116.96</v>
      </c>
    </row>
    <row r="7">
      <c r="A7" s="9">
        <v>3.0</v>
      </c>
      <c r="B7" s="31" t="s">
        <v>34</v>
      </c>
      <c r="D7" s="9" t="str">
        <f>VLOOKUP(B7, 'Surfer Stats - Event 2'!$B$1:$AH$37, 3, FALSE)</f>
        <v>Goofy</v>
      </c>
      <c r="F7" s="2">
        <f>1/3</f>
        <v>0.3333333333</v>
      </c>
      <c r="H7" s="2">
        <f t="shared" si="1"/>
        <v>13</v>
      </c>
      <c r="I7" s="2">
        <f>1/3</f>
        <v>0.3333333333</v>
      </c>
      <c r="J7" s="2">
        <f>6/7</f>
        <v>0.8571428571</v>
      </c>
      <c r="L7" s="9">
        <v>1.0</v>
      </c>
      <c r="M7" s="2">
        <f>VLOOKUP(B7, 'Surfer Stats - Event 2'!$B$1:$AH$37, 12, FALSE)</f>
        <v>1</v>
      </c>
      <c r="N7" s="9">
        <v>13.0</v>
      </c>
      <c r="O7" s="9">
        <v>1.0</v>
      </c>
      <c r="P7" s="9">
        <v>13.0</v>
      </c>
      <c r="Q7" s="9">
        <v>3.0</v>
      </c>
      <c r="R7" s="2">
        <f t="shared" si="2"/>
        <v>12.95</v>
      </c>
      <c r="S7" s="2">
        <f t="shared" si="5"/>
        <v>10.54</v>
      </c>
      <c r="T7" s="9">
        <v>31.63</v>
      </c>
      <c r="U7" s="9">
        <v>3.0</v>
      </c>
      <c r="V7" s="2">
        <f t="shared" si="4"/>
        <v>10.38</v>
      </c>
      <c r="W7" s="9">
        <v>31.14</v>
      </c>
      <c r="X7" s="9">
        <v>3.0</v>
      </c>
      <c r="Y7" s="2">
        <f t="shared" si="6"/>
        <v>15.08</v>
      </c>
      <c r="Z7" s="9">
        <v>105.54</v>
      </c>
      <c r="AA7" s="9">
        <v>7.0</v>
      </c>
      <c r="AB7" s="9">
        <v>17.37</v>
      </c>
      <c r="AC7" s="32">
        <f>8000+500</f>
        <v>8500</v>
      </c>
      <c r="AD7" s="6">
        <f t="array" ref="AD7">ROUND(AVERAGEIF({
    IFERROR(XLOOKUP(B7, 'Surfer Stats - Event 1 proper'!B:B, 'Surfer Stats - Event 1 proper'!AI:AI), ""),
    IFERROR(XLOOKUP(B7, 'Surfer Stats - Event 2'!B:B, 'Surfer Stats - Event 2'!AF:AF), "")
}, "&lt;&gt;"),2)</f>
        <v>52.59</v>
      </c>
      <c r="AE7" s="6">
        <f t="array" ref="AE7">XLOOKUP(B7, 'Surfer Stats - Event 2'!B:B, 'Surfer Stats - Event 2'!AF:AF)</f>
        <v>14.94</v>
      </c>
      <c r="AF7" s="9">
        <v>25.73</v>
      </c>
    </row>
    <row r="8">
      <c r="A8" s="9">
        <v>3.0</v>
      </c>
      <c r="B8" s="31" t="s">
        <v>52</v>
      </c>
      <c r="D8" s="2" t="str">
        <f>VLOOKUP(B8, 'Surfer Stats - Event 2'!$B$1:$AH$37, 3, FALSE)</f>
        <v>Regular</v>
      </c>
      <c r="F8" s="9">
        <v>0.0</v>
      </c>
      <c r="H8" s="2">
        <f t="shared" si="1"/>
        <v>5</v>
      </c>
      <c r="I8" s="9">
        <v>0.0</v>
      </c>
      <c r="J8" s="9">
        <v>0.6</v>
      </c>
      <c r="L8" s="9">
        <v>0.0</v>
      </c>
      <c r="M8" s="2">
        <f>VLOOKUP(B8, 'Surfer Stats - Event 2'!$B$1:$AH$37, 12, FALSE)</f>
        <v>0</v>
      </c>
      <c r="N8" s="9">
        <v>99.0</v>
      </c>
      <c r="O8" s="9">
        <v>5.0</v>
      </c>
      <c r="P8" s="9">
        <v>99.0</v>
      </c>
      <c r="Q8" s="9">
        <v>3.0</v>
      </c>
      <c r="R8" s="2">
        <f t="shared" si="2"/>
        <v>15.04</v>
      </c>
      <c r="S8" s="9">
        <v>0.0</v>
      </c>
      <c r="T8" s="9">
        <v>0.0</v>
      </c>
      <c r="U8" s="9">
        <v>0.0</v>
      </c>
      <c r="V8" s="9">
        <v>0.0</v>
      </c>
      <c r="W8" s="9">
        <v>0.0</v>
      </c>
      <c r="X8" s="9">
        <v>0.0</v>
      </c>
      <c r="Y8" s="2">
        <f t="shared" si="6"/>
        <v>15.04</v>
      </c>
      <c r="Z8" s="9">
        <v>75.2</v>
      </c>
      <c r="AA8" s="9">
        <v>5.0</v>
      </c>
      <c r="AB8" s="9">
        <v>16.86</v>
      </c>
      <c r="AC8" s="33">
        <v>8000.0</v>
      </c>
      <c r="AD8" s="6">
        <f t="array" ref="AD8">ROUND(AVERAGEIF({
    IFERROR(XLOOKUP(B8, 'Surfer Stats - Event 1 proper'!B:B, 'Surfer Stats - Event 1 proper'!AI:AI), ""),
    IFERROR(XLOOKUP(B8, 'Surfer Stats - Event 2'!B:B, 'Surfer Stats - Event 2'!AF:AF), "")
}, "&lt;&gt;"),2)</f>
        <v>57.57</v>
      </c>
      <c r="AE8" s="6">
        <f t="array" ref="AE8">XLOOKUP(B8, 'Surfer Stats - Event 2'!B:B, 'Surfer Stats - Event 2'!AF:AF)</f>
        <v>51.83</v>
      </c>
      <c r="AF8" s="9">
        <v>30.8</v>
      </c>
    </row>
    <row r="9">
      <c r="A9" s="9">
        <v>3.0</v>
      </c>
      <c r="B9" s="31" t="s">
        <v>30</v>
      </c>
      <c r="D9" s="2" t="str">
        <f>VLOOKUP(B9, 'Surfer Stats - Event 2'!$B$1:$AH$37, 3, FALSE)</f>
        <v>Goofy</v>
      </c>
      <c r="F9" s="9">
        <v>0.5</v>
      </c>
      <c r="H9" s="2">
        <f t="shared" si="1"/>
        <v>11</v>
      </c>
      <c r="I9" s="9">
        <v>0.6</v>
      </c>
      <c r="J9" s="9">
        <v>0.5</v>
      </c>
      <c r="L9" s="9">
        <v>0.0</v>
      </c>
      <c r="M9" s="2">
        <f>VLOOKUP(B9, 'Surfer Stats - Event 2'!$B$1:$AH$37, 12, FALSE)</f>
        <v>0</v>
      </c>
      <c r="N9" s="9">
        <v>9.0</v>
      </c>
      <c r="O9" s="9">
        <v>9.0</v>
      </c>
      <c r="P9" s="9">
        <v>5.0</v>
      </c>
      <c r="Q9" s="9">
        <v>1.0</v>
      </c>
      <c r="R9" s="2">
        <f t="shared" si="2"/>
        <v>12.15</v>
      </c>
      <c r="S9" s="2">
        <f t="shared" ref="S9:S10" si="8">ROUND(T9/U9,2)</f>
        <v>12.92</v>
      </c>
      <c r="T9" s="9">
        <v>51.67</v>
      </c>
      <c r="U9" s="9">
        <v>4.0</v>
      </c>
      <c r="V9" s="2">
        <f t="shared" ref="V9:V10" si="9">ROUND(W9/X9,2)</f>
        <v>11.21</v>
      </c>
      <c r="W9" s="9">
        <v>56.05</v>
      </c>
      <c r="X9" s="9">
        <v>5.0</v>
      </c>
      <c r="Y9" s="2">
        <f t="shared" si="6"/>
        <v>12.96</v>
      </c>
      <c r="Z9" s="9">
        <v>25.91</v>
      </c>
      <c r="AA9" s="9">
        <v>2.0</v>
      </c>
      <c r="AB9" s="9">
        <v>17.0</v>
      </c>
      <c r="AC9" s="32">
        <f t="shared" ref="AC9:AC11" si="10">6500+500</f>
        <v>7000</v>
      </c>
      <c r="AD9" s="6">
        <f t="array" ref="AD9">ROUND(AVERAGEIF({
    IFERROR(XLOOKUP(B9, 'Surfer Stats - Event 1 proper'!B:B, 'Surfer Stats - Event 1 proper'!AI:AI), ""),
    IFERROR(XLOOKUP(B9, 'Surfer Stats - Event 2'!B:B, 'Surfer Stats - Event 2'!AF:AF), "")
}, "&lt;&gt;"),2)</f>
        <v>46.15</v>
      </c>
      <c r="AE9" s="6">
        <f t="array" ref="AE9">XLOOKUP(B9, 'Surfer Stats - Event 2'!B:B, 'Surfer Stats - Event 2'!AF:AF)</f>
        <v>16.26</v>
      </c>
      <c r="AF9" s="9">
        <v>28.61</v>
      </c>
    </row>
    <row r="10">
      <c r="A10" s="9">
        <v>3.0</v>
      </c>
      <c r="B10" s="34" t="s">
        <v>33</v>
      </c>
      <c r="D10" s="2" t="str">
        <f>VLOOKUP(B10, 'Surfer Stats - Event 2'!$B$1:$AH$37, 3, FALSE)</f>
        <v>Regular</v>
      </c>
      <c r="F10" s="2">
        <f>1/3</f>
        <v>0.3333333333</v>
      </c>
      <c r="H10" s="2">
        <f t="shared" si="1"/>
        <v>8</v>
      </c>
      <c r="I10" s="9">
        <v>0.6</v>
      </c>
      <c r="J10" s="9">
        <v>0.0</v>
      </c>
      <c r="L10" s="9">
        <v>0.0</v>
      </c>
      <c r="M10" s="2">
        <f>VLOOKUP(B10, 'Surfer Stats - Event 2'!$B$1:$AH$37, 12, FALSE)</f>
        <v>0</v>
      </c>
      <c r="N10" s="9">
        <v>13.0</v>
      </c>
      <c r="O10" s="9">
        <v>99.0</v>
      </c>
      <c r="P10" s="9">
        <v>5.0</v>
      </c>
      <c r="Q10" s="9">
        <v>2.0</v>
      </c>
      <c r="R10" s="2">
        <f t="shared" si="2"/>
        <v>14.01</v>
      </c>
      <c r="S10" s="2">
        <f t="shared" si="8"/>
        <v>13.07</v>
      </c>
      <c r="T10" s="9">
        <v>39.21</v>
      </c>
      <c r="U10" s="9">
        <v>3.0</v>
      </c>
      <c r="V10" s="2">
        <f t="shared" si="9"/>
        <v>14.57</v>
      </c>
      <c r="W10" s="9">
        <v>72.86</v>
      </c>
      <c r="X10" s="9">
        <v>5.0</v>
      </c>
      <c r="Y10" s="9">
        <v>0.0</v>
      </c>
      <c r="Z10" s="9">
        <v>0.0</v>
      </c>
      <c r="AA10" s="9">
        <v>0.0</v>
      </c>
      <c r="AB10" s="9">
        <v>18.57</v>
      </c>
      <c r="AC10" s="32">
        <f t="shared" si="10"/>
        <v>7000</v>
      </c>
      <c r="AD10" s="6">
        <f t="array" ref="AD10">ROUND(AVERAGEIF({
    IFERROR(XLOOKUP(B10, 'Surfer Stats - Event 1 proper'!B:B, 'Surfer Stats - Event 1 proper'!AI:AI), ""),
    IFERROR(XLOOKUP(B10, 'Surfer Stats - Event 2'!B:B, 'Surfer Stats - Event 2'!AF:AF), "")
}, "&lt;&gt;"),2)</f>
        <v>56.15</v>
      </c>
      <c r="AE10" s="6">
        <f t="array" ref="AE10">XLOOKUP(B10, 'Surfer Stats - Event 2'!B:B, 'Surfer Stats - Event 2'!AF:AF)</f>
        <v>85.42</v>
      </c>
      <c r="AF10" s="9">
        <v>87.06</v>
      </c>
    </row>
    <row r="11">
      <c r="A11" s="9">
        <v>3.0</v>
      </c>
      <c r="B11" s="31" t="s">
        <v>68</v>
      </c>
      <c r="D11" s="2" t="str">
        <f>VLOOKUP(B11, 'Surfer Stats - Event 2'!$B$1:$AH$37, 3, FALSE)</f>
        <v>Regular</v>
      </c>
      <c r="F11" s="9">
        <v>0.0</v>
      </c>
      <c r="H11" s="2">
        <f t="shared" si="1"/>
        <v>0</v>
      </c>
      <c r="I11" s="9">
        <v>0.0</v>
      </c>
      <c r="J11" s="9">
        <v>0.0</v>
      </c>
      <c r="L11" s="9">
        <v>1.0</v>
      </c>
      <c r="M11" s="2">
        <f>VLOOKUP(B11, 'Surfer Stats - Event 2'!$B$1:$AH$37, 12, FALSE)</f>
        <v>1</v>
      </c>
      <c r="N11" s="9">
        <v>99.0</v>
      </c>
      <c r="O11" s="9">
        <v>99.0</v>
      </c>
      <c r="P11" s="9">
        <v>99.0</v>
      </c>
      <c r="Q11" s="9">
        <v>0.0</v>
      </c>
      <c r="R11" s="9">
        <v>0.0</v>
      </c>
      <c r="S11" s="9">
        <v>0.0</v>
      </c>
      <c r="T11" s="9">
        <v>0.0</v>
      </c>
      <c r="U11" s="9">
        <v>0.0</v>
      </c>
      <c r="V11" s="9">
        <v>0.0</v>
      </c>
      <c r="W11" s="9">
        <v>0.0</v>
      </c>
      <c r="X11" s="9">
        <v>0.0</v>
      </c>
      <c r="Y11" s="9">
        <v>0.0</v>
      </c>
      <c r="Z11" s="9">
        <v>0.0</v>
      </c>
      <c r="AA11" s="9">
        <v>0.0</v>
      </c>
      <c r="AB11" s="9">
        <v>0.0</v>
      </c>
      <c r="AC11" s="32">
        <f t="shared" si="10"/>
        <v>7000</v>
      </c>
      <c r="AD11" s="6">
        <f t="array" ref="AD11">ROUND(AVERAGEIF({
    IFERROR(XLOOKUP(B11, 'Surfer Stats - Event 1 proper'!B:B, 'Surfer Stats - Event 1 proper'!AI:AI), ""),
    IFERROR(XLOOKUP(B11, 'Surfer Stats - Event 2'!B:B, 'Surfer Stats - Event 2'!AF:AF), "")
}, "&lt;&gt;"),2)</f>
        <v>48.24</v>
      </c>
      <c r="AE11" s="6">
        <f t="array" ref="AE11">XLOOKUP(B11, 'Surfer Stats - Event 2'!B:B, 'Surfer Stats - Event 2'!AF:AF)</f>
        <v>71.8</v>
      </c>
      <c r="AF11" s="9">
        <v>28.14</v>
      </c>
    </row>
    <row r="12">
      <c r="A12" s="9">
        <v>3.0</v>
      </c>
      <c r="B12" s="31" t="s">
        <v>37</v>
      </c>
      <c r="D12" s="2" t="str">
        <f>VLOOKUP(B12, 'Surfer Stats - Event 2'!$B$1:$AH$37, 3, FALSE)</f>
        <v>Regular</v>
      </c>
      <c r="F12" s="9">
        <v>0.6</v>
      </c>
      <c r="H12" s="2">
        <f t="shared" si="1"/>
        <v>12</v>
      </c>
      <c r="I12" s="9">
        <v>0.5</v>
      </c>
      <c r="J12" s="2">
        <f>1/3</f>
        <v>0.3333333333</v>
      </c>
      <c r="L12" s="9">
        <v>0.0</v>
      </c>
      <c r="M12" s="2">
        <f>VLOOKUP(B12, 'Surfer Stats - Event 2'!$B$1:$AH$37, 12, FALSE)</f>
        <v>0</v>
      </c>
      <c r="N12" s="9">
        <v>5.0</v>
      </c>
      <c r="O12" s="9">
        <v>13.0</v>
      </c>
      <c r="P12" s="9">
        <v>9.0</v>
      </c>
      <c r="Q12" s="9">
        <v>3.0</v>
      </c>
      <c r="R12" s="2">
        <f t="shared" ref="R12:R18" si="11">ROUND(SUM(T12,W12,Z12)/H12,2)</f>
        <v>13.75</v>
      </c>
      <c r="S12" s="2">
        <f t="shared" ref="S12:S16" si="12">ROUND(T12/U12,2)</f>
        <v>13.84</v>
      </c>
      <c r="T12" s="9">
        <v>69.19</v>
      </c>
      <c r="U12" s="9">
        <v>5.0</v>
      </c>
      <c r="V12" s="2">
        <f t="shared" ref="V12:V18" si="13">ROUND(W12/X12,2)</f>
        <v>15.51</v>
      </c>
      <c r="W12" s="9">
        <v>62.03</v>
      </c>
      <c r="X12" s="9">
        <v>4.0</v>
      </c>
      <c r="Y12" s="2">
        <f t="shared" ref="Y12:Y18" si="14">ROUND(Z12/AA12,2)</f>
        <v>11.26</v>
      </c>
      <c r="Z12" s="9">
        <v>33.77</v>
      </c>
      <c r="AA12" s="9">
        <v>3.0</v>
      </c>
      <c r="AB12" s="9">
        <v>16.9</v>
      </c>
      <c r="AC12" s="32">
        <f t="shared" ref="AC12:AC13" si="15">1750+5200</f>
        <v>6950</v>
      </c>
      <c r="AD12" s="6">
        <f t="array" ref="AD12">ROUND(AVERAGEIF({
    IFERROR(XLOOKUP(B12, 'Surfer Stats - Event 1 proper'!B:B, 'Surfer Stats - Event 1 proper'!AI:AI), ""),
    IFERROR(XLOOKUP(B12, 'Surfer Stats - Event 2'!B:B, 'Surfer Stats - Event 2'!AF:AF), "")
}, "&lt;&gt;"),2)</f>
        <v>49.94</v>
      </c>
      <c r="AE12" s="6">
        <f t="array" ref="AE12">XLOOKUP(B12, 'Surfer Stats - Event 2'!B:B, 'Surfer Stats - Event 2'!AF:AF)</f>
        <v>19.14</v>
      </c>
      <c r="AF12" s="9">
        <v>27.03</v>
      </c>
    </row>
    <row r="13">
      <c r="A13" s="9">
        <v>3.0</v>
      </c>
      <c r="B13" s="31" t="s">
        <v>39</v>
      </c>
      <c r="D13" s="2" t="str">
        <f>VLOOKUP(B13, 'Surfer Stats - Event 2'!$B$1:$AH$37, 3, FALSE)</f>
        <v>Regular</v>
      </c>
      <c r="F13" s="9">
        <v>0.75</v>
      </c>
      <c r="H13" s="2">
        <f t="shared" si="1"/>
        <v>10</v>
      </c>
      <c r="I13" s="9">
        <v>0.5</v>
      </c>
      <c r="J13" s="9">
        <v>0.5</v>
      </c>
      <c r="L13" s="9">
        <v>1.0</v>
      </c>
      <c r="M13" s="2">
        <f>VLOOKUP(B13, 'Surfer Stats - Event 2'!$B$1:$AH$37, 12, FALSE)</f>
        <v>1</v>
      </c>
      <c r="N13" s="9">
        <v>5.0</v>
      </c>
      <c r="O13" s="9">
        <v>13.0</v>
      </c>
      <c r="P13" s="9">
        <v>9.0</v>
      </c>
      <c r="Q13" s="9">
        <v>1.0</v>
      </c>
      <c r="R13" s="2">
        <f t="shared" si="11"/>
        <v>14.19</v>
      </c>
      <c r="S13" s="2">
        <f t="shared" si="12"/>
        <v>14.74</v>
      </c>
      <c r="T13" s="9">
        <v>58.97</v>
      </c>
      <c r="U13" s="9">
        <v>4.0</v>
      </c>
      <c r="V13" s="2">
        <f t="shared" si="13"/>
        <v>13.26</v>
      </c>
      <c r="W13" s="9">
        <v>53.04</v>
      </c>
      <c r="X13" s="9">
        <v>4.0</v>
      </c>
      <c r="Y13" s="2">
        <f t="shared" si="14"/>
        <v>14.95</v>
      </c>
      <c r="Z13" s="9">
        <v>29.89</v>
      </c>
      <c r="AA13" s="9">
        <v>2.0</v>
      </c>
      <c r="AB13" s="9">
        <v>16.66</v>
      </c>
      <c r="AC13" s="32">
        <f t="shared" si="15"/>
        <v>6950</v>
      </c>
      <c r="AD13" s="6">
        <f t="array" ref="AD13">ROUND(AVERAGEIF({
    IFERROR(XLOOKUP(B13, 'Surfer Stats - Event 1 proper'!B:B, 'Surfer Stats - Event 1 proper'!AI:AI), ""),
    IFERROR(XLOOKUP(B13, 'Surfer Stats - Event 2'!B:B, 'Surfer Stats - Event 2'!AF:AF), "")
}, "&lt;&gt;"),2)</f>
        <v>53.26</v>
      </c>
      <c r="AE13" s="6">
        <f t="array" ref="AE13">XLOOKUP(B13, 'Surfer Stats - Event 2'!B:B, 'Surfer Stats - Event 2'!AF:AF)</f>
        <v>33.09</v>
      </c>
      <c r="AF13" s="9">
        <v>74.43</v>
      </c>
    </row>
    <row r="14">
      <c r="A14" s="9">
        <v>3.0</v>
      </c>
      <c r="B14" s="31" t="s">
        <v>31</v>
      </c>
      <c r="D14" s="2" t="str">
        <f>VLOOKUP(B14, 'Surfer Stats - Event 2'!$B$1:$AH$37, 3, FALSE)</f>
        <v>Regular</v>
      </c>
      <c r="F14" s="2">
        <f>4/6</f>
        <v>0.6666666667</v>
      </c>
      <c r="H14" s="2">
        <f t="shared" si="1"/>
        <v>12</v>
      </c>
      <c r="I14" s="9">
        <v>0.5</v>
      </c>
      <c r="J14" s="9">
        <v>0.5</v>
      </c>
      <c r="L14" s="9">
        <v>1.0</v>
      </c>
      <c r="M14" s="2">
        <f>VLOOKUP(B14, 'Surfer Stats - Event 2'!$B$1:$AH$37, 12, FALSE)</f>
        <v>1</v>
      </c>
      <c r="N14" s="9">
        <v>3.0</v>
      </c>
      <c r="O14" s="9">
        <v>9.0</v>
      </c>
      <c r="P14" s="9">
        <v>13.0</v>
      </c>
      <c r="Q14" s="9">
        <v>5.0</v>
      </c>
      <c r="R14" s="2">
        <f t="shared" si="11"/>
        <v>14.35</v>
      </c>
      <c r="S14" s="2">
        <f t="shared" si="12"/>
        <v>15.6</v>
      </c>
      <c r="T14" s="9">
        <v>93.59</v>
      </c>
      <c r="U14" s="9">
        <v>6.0</v>
      </c>
      <c r="V14" s="2">
        <f t="shared" si="13"/>
        <v>13.6</v>
      </c>
      <c r="W14" s="9">
        <v>27.2</v>
      </c>
      <c r="X14" s="9">
        <v>2.0</v>
      </c>
      <c r="Y14" s="2">
        <f t="shared" si="14"/>
        <v>12.86</v>
      </c>
      <c r="Z14" s="9">
        <v>51.45</v>
      </c>
      <c r="AA14" s="9">
        <v>4.0</v>
      </c>
      <c r="AB14" s="9">
        <v>17.53</v>
      </c>
      <c r="AC14" s="32">
        <f t="shared" ref="AC14:AC16" si="17">4000+1750</f>
        <v>5750</v>
      </c>
      <c r="AD14" s="6">
        <f t="array" ref="AD14">ROUND(AVERAGEIF({
    IFERROR(XLOOKUP(B14, 'Surfer Stats - Event 1 proper'!B:B, 'Surfer Stats - Event 1 proper'!AI:AI), ""),
    IFERROR(XLOOKUP(B14, 'Surfer Stats - Event 2'!B:B, 'Surfer Stats - Event 2'!AF:AF), "")
}, "&lt;&gt;"),2)</f>
        <v>39.45</v>
      </c>
      <c r="AE14" s="6">
        <f t="array" ref="AE14">XLOOKUP(B14, 'Surfer Stats - Event 2'!B:B, 'Surfer Stats - Event 2'!AF:AF)</f>
        <v>47.4</v>
      </c>
      <c r="AF14" s="9">
        <v>33.6</v>
      </c>
    </row>
    <row r="15">
      <c r="A15" s="9">
        <v>3.0</v>
      </c>
      <c r="B15" s="31" t="s">
        <v>38</v>
      </c>
      <c r="D15" s="2" t="str">
        <f>VLOOKUP(B15, 'Surfer Stats - Event 2'!$B$1:$AH$37, 3, FALSE)</f>
        <v>Regular</v>
      </c>
      <c r="F15" s="9">
        <v>0.5</v>
      </c>
      <c r="H15" s="2">
        <f t="shared" si="1"/>
        <v>8</v>
      </c>
      <c r="I15" s="2">
        <f t="shared" ref="I15:J15" si="16">1/3</f>
        <v>0.3333333333</v>
      </c>
      <c r="J15" s="2">
        <f t="shared" si="16"/>
        <v>0.3333333333</v>
      </c>
      <c r="L15" s="9">
        <v>0.0</v>
      </c>
      <c r="M15" s="2">
        <f>VLOOKUP(B15, 'Surfer Stats - Event 2'!$B$1:$AH$37, 12, FALSE)</f>
        <v>0</v>
      </c>
      <c r="N15" s="9">
        <v>13.0</v>
      </c>
      <c r="O15" s="9">
        <v>13.0</v>
      </c>
      <c r="P15" s="9">
        <v>13.0</v>
      </c>
      <c r="Q15" s="9">
        <v>1.0</v>
      </c>
      <c r="R15" s="2">
        <f t="shared" si="11"/>
        <v>13.73</v>
      </c>
      <c r="S15" s="2">
        <f t="shared" si="12"/>
        <v>12.42</v>
      </c>
      <c r="T15" s="9">
        <v>24.83</v>
      </c>
      <c r="U15" s="9">
        <v>2.0</v>
      </c>
      <c r="V15" s="2">
        <f t="shared" si="13"/>
        <v>13.8</v>
      </c>
      <c r="W15" s="9">
        <v>41.4</v>
      </c>
      <c r="X15" s="9">
        <v>3.0</v>
      </c>
      <c r="Y15" s="2">
        <f t="shared" si="14"/>
        <v>14.55</v>
      </c>
      <c r="Z15" s="9">
        <v>43.64</v>
      </c>
      <c r="AA15" s="9">
        <v>3.0</v>
      </c>
      <c r="AB15" s="9">
        <v>17.24</v>
      </c>
      <c r="AC15" s="32">
        <f t="shared" si="17"/>
        <v>5750</v>
      </c>
      <c r="AD15" s="6">
        <f t="array" ref="AD15">ROUND(AVERAGEIF({
    IFERROR(XLOOKUP(B15, 'Surfer Stats - Event 1 proper'!B:B, 'Surfer Stats - Event 1 proper'!AI:AI), ""),
    IFERROR(XLOOKUP(B15, 'Surfer Stats - Event 2'!B:B, 'Surfer Stats - Event 2'!AF:AF), "")
}, "&lt;&gt;"),2)</f>
        <v>50.35</v>
      </c>
      <c r="AE15" s="6">
        <f t="array" ref="AE15">XLOOKUP(B15, 'Surfer Stats - Event 2'!B:B, 'Surfer Stats - Event 2'!AF:AF)</f>
        <v>57.9</v>
      </c>
      <c r="AF15" s="9">
        <v>72.04</v>
      </c>
    </row>
    <row r="16">
      <c r="A16" s="9">
        <v>3.0</v>
      </c>
      <c r="B16" s="31" t="s">
        <v>50</v>
      </c>
      <c r="D16" s="2" t="str">
        <f>VLOOKUP(B16, 'Surfer Stats - Event 2'!$B$1:$AH$37, 3, FALSE)</f>
        <v>Regular</v>
      </c>
      <c r="F16" s="9">
        <v>0.0</v>
      </c>
      <c r="H16" s="2">
        <f t="shared" si="1"/>
        <v>8</v>
      </c>
      <c r="I16" s="9">
        <v>0.5</v>
      </c>
      <c r="J16" s="9">
        <v>0.0</v>
      </c>
      <c r="L16" s="9">
        <v>0.0</v>
      </c>
      <c r="M16" s="2">
        <f>VLOOKUP(B16, 'Surfer Stats - Event 2'!$B$1:$AH$37, 12, FALSE)</f>
        <v>0</v>
      </c>
      <c r="N16" s="9">
        <v>25.0</v>
      </c>
      <c r="O16" s="9">
        <v>25.0</v>
      </c>
      <c r="P16" s="9">
        <v>9.0</v>
      </c>
      <c r="Q16" s="9">
        <v>0.0</v>
      </c>
      <c r="R16" s="2">
        <f t="shared" si="11"/>
        <v>11.03</v>
      </c>
      <c r="S16" s="2">
        <f t="shared" si="12"/>
        <v>9.72</v>
      </c>
      <c r="T16" s="9">
        <v>19.43</v>
      </c>
      <c r="U16" s="9">
        <v>2.0</v>
      </c>
      <c r="V16" s="2">
        <f t="shared" si="13"/>
        <v>11.35</v>
      </c>
      <c r="W16" s="9">
        <v>45.4</v>
      </c>
      <c r="X16" s="9">
        <v>4.0</v>
      </c>
      <c r="Y16" s="2">
        <f t="shared" si="14"/>
        <v>11.7</v>
      </c>
      <c r="Z16" s="9">
        <v>23.4</v>
      </c>
      <c r="AA16" s="9">
        <v>2.0</v>
      </c>
      <c r="AB16" s="9">
        <v>15.33</v>
      </c>
      <c r="AC16" s="32">
        <f t="shared" si="17"/>
        <v>5750</v>
      </c>
      <c r="AD16" s="6">
        <f t="array" ref="AD16">ROUND(AVERAGEIF({
    IFERROR(XLOOKUP(B16, 'Surfer Stats - Event 1 proper'!B:B, 'Surfer Stats - Event 1 proper'!AI:AI), ""),
    IFERROR(XLOOKUP(B16, 'Surfer Stats - Event 2'!B:B, 'Surfer Stats - Event 2'!AF:AF), "")
}, "&lt;&gt;"),2)</f>
        <v>42.9</v>
      </c>
      <c r="AE16" s="6">
        <f t="array" ref="AE16">XLOOKUP(B16, 'Surfer Stats - Event 2'!B:B, 'Surfer Stats - Event 2'!AF:AF)</f>
        <v>57.06</v>
      </c>
      <c r="AF16" s="9">
        <v>46.07</v>
      </c>
    </row>
    <row r="17">
      <c r="A17" s="9">
        <v>3.0</v>
      </c>
      <c r="B17" s="35" t="s">
        <v>17</v>
      </c>
      <c r="D17" s="2" t="str">
        <f>VLOOKUP(B17, 'Surfer Stats - Event 2'!$B$1:$AH$37, 3, FALSE)</f>
        <v>Goofy</v>
      </c>
      <c r="F17" s="9">
        <v>0.0</v>
      </c>
      <c r="H17" s="2">
        <f t="shared" si="1"/>
        <v>8</v>
      </c>
      <c r="I17" s="9">
        <v>0.0</v>
      </c>
      <c r="J17" s="2">
        <f>4/6</f>
        <v>0.6666666667</v>
      </c>
      <c r="L17" s="9">
        <v>0.0</v>
      </c>
      <c r="M17" s="2">
        <f>VLOOKUP(B17, 'Surfer Stats - Event 2'!$B$1:$AH$37, 12, FALSE)</f>
        <v>0</v>
      </c>
      <c r="N17" s="9">
        <v>99.0</v>
      </c>
      <c r="O17" s="9">
        <v>3.0</v>
      </c>
      <c r="P17" s="9">
        <v>25.0</v>
      </c>
      <c r="Q17" s="9">
        <v>1.0</v>
      </c>
      <c r="R17" s="2">
        <f t="shared" si="11"/>
        <v>13.4</v>
      </c>
      <c r="S17" s="9">
        <v>0.0</v>
      </c>
      <c r="T17" s="9">
        <v>0.0</v>
      </c>
      <c r="U17" s="9">
        <v>0.0</v>
      </c>
      <c r="V17" s="2">
        <f t="shared" si="13"/>
        <v>11.29</v>
      </c>
      <c r="W17" s="9">
        <v>22.57</v>
      </c>
      <c r="X17" s="9">
        <v>2.0</v>
      </c>
      <c r="Y17" s="2">
        <f t="shared" si="14"/>
        <v>14.1</v>
      </c>
      <c r="Z17" s="9">
        <v>84.59</v>
      </c>
      <c r="AA17" s="9">
        <v>6.0</v>
      </c>
      <c r="AB17" s="9">
        <v>17.0</v>
      </c>
      <c r="AC17" s="36">
        <f>500+5200</f>
        <v>5700</v>
      </c>
      <c r="AD17" s="6">
        <f t="array" ref="AD17">ROUND(AVERAGEIF({
    IFERROR(XLOOKUP(B17, 'Surfer Stats - Event 1 proper'!B:B, 'Surfer Stats - Event 1 proper'!AI:AI), ""),
    IFERROR(XLOOKUP(B17, 'Surfer Stats - Event 2'!B:B, 'Surfer Stats - Event 2'!AF:AF), "")
}, "&lt;&gt;"),2)</f>
        <v>41.16</v>
      </c>
      <c r="AE17" s="6">
        <f t="array" ref="AE17">XLOOKUP(B17, 'Surfer Stats - Event 2'!B:B, 'Surfer Stats - Event 2'!AF:AF)</f>
        <v>0</v>
      </c>
      <c r="AF17" s="9">
        <v>0.0</v>
      </c>
    </row>
    <row r="18">
      <c r="A18" s="9">
        <v>3.0</v>
      </c>
      <c r="B18" s="31" t="s">
        <v>27</v>
      </c>
      <c r="D18" s="2" t="str">
        <f>VLOOKUP(B18, 'Surfer Stats - Event 2'!$B$1:$AH$37, 3, FALSE)</f>
        <v>Regular</v>
      </c>
      <c r="F18" s="9">
        <v>0.0</v>
      </c>
      <c r="H18" s="2">
        <f t="shared" si="1"/>
        <v>9</v>
      </c>
      <c r="I18" s="9">
        <v>0.0</v>
      </c>
      <c r="J18" s="9">
        <v>0.6</v>
      </c>
      <c r="L18" s="9">
        <v>0.0</v>
      </c>
      <c r="M18" s="2">
        <f>VLOOKUP(B18, 'Surfer Stats - Event 2'!$B$1:$AH$37, 12, FALSE)</f>
        <v>0</v>
      </c>
      <c r="N18" s="9">
        <v>25.0</v>
      </c>
      <c r="O18" s="9">
        <v>5.0</v>
      </c>
      <c r="P18" s="9">
        <v>25.0</v>
      </c>
      <c r="Q18" s="9">
        <v>2.0</v>
      </c>
      <c r="R18" s="2">
        <f t="shared" si="11"/>
        <v>11.85</v>
      </c>
      <c r="S18" s="2">
        <f>ROUND(T18/U18,2)</f>
        <v>10.26</v>
      </c>
      <c r="T18" s="9">
        <v>20.51</v>
      </c>
      <c r="U18" s="9">
        <v>2.0</v>
      </c>
      <c r="V18" s="2">
        <f t="shared" si="13"/>
        <v>7.45</v>
      </c>
      <c r="W18" s="9">
        <v>14.9</v>
      </c>
      <c r="X18" s="9">
        <v>2.0</v>
      </c>
      <c r="Y18" s="2">
        <f t="shared" si="14"/>
        <v>14.24</v>
      </c>
      <c r="Z18" s="9">
        <v>71.22</v>
      </c>
      <c r="AA18" s="9">
        <v>5.0</v>
      </c>
      <c r="AB18" s="9">
        <v>17.26</v>
      </c>
      <c r="AC18" s="32">
        <f>5200+500</f>
        <v>5700</v>
      </c>
      <c r="AD18" s="6">
        <f t="array" ref="AD18">ROUND(AVERAGEIF({
    IFERROR(XLOOKUP(B18, 'Surfer Stats - Event 1 proper'!B:B, 'Surfer Stats - Event 1 proper'!AI:AI), ""),
    IFERROR(XLOOKUP(B18, 'Surfer Stats - Event 2'!B:B, 'Surfer Stats - Event 2'!AF:AF), "")
}, "&lt;&gt;"),2)</f>
        <v>46.79</v>
      </c>
      <c r="AE18" s="6">
        <f t="array" ref="AE18">XLOOKUP(B18, 'Surfer Stats - Event 2'!B:B, 'Surfer Stats - Event 2'!AF:AF)</f>
        <v>70.11</v>
      </c>
      <c r="AF18" s="9">
        <v>31.3</v>
      </c>
    </row>
    <row r="19">
      <c r="A19" s="9">
        <v>3.0</v>
      </c>
      <c r="B19" s="31" t="s">
        <v>61</v>
      </c>
      <c r="D19" s="2" t="str">
        <f>VLOOKUP(B19, 'Surfer Stats - Event 2'!$B$1:$AH$37, 3, FALSE)</f>
        <v>Goofy</v>
      </c>
      <c r="F19" s="9">
        <v>0.0</v>
      </c>
      <c r="H19" s="2">
        <f t="shared" si="1"/>
        <v>0</v>
      </c>
      <c r="I19" s="9">
        <v>0.0</v>
      </c>
      <c r="J19" s="9">
        <v>0.0</v>
      </c>
      <c r="L19" s="9">
        <v>1.0</v>
      </c>
      <c r="M19" s="2">
        <f>VLOOKUP(B19, 'Surfer Stats - Event 2'!$B$1:$AH$37, 12, FALSE)</f>
        <v>0</v>
      </c>
      <c r="N19" s="9">
        <v>99.0</v>
      </c>
      <c r="O19" s="9">
        <v>99.0</v>
      </c>
      <c r="P19" s="9">
        <v>99.0</v>
      </c>
      <c r="Q19" s="9">
        <v>0.0</v>
      </c>
      <c r="R19" s="9">
        <v>0.0</v>
      </c>
      <c r="S19" s="9">
        <v>0.0</v>
      </c>
      <c r="T19" s="9">
        <v>0.0</v>
      </c>
      <c r="U19" s="9">
        <v>0.0</v>
      </c>
      <c r="V19" s="9">
        <v>0.0</v>
      </c>
      <c r="W19" s="9">
        <v>0.0</v>
      </c>
      <c r="X19" s="9">
        <v>0.0</v>
      </c>
      <c r="Y19" s="9">
        <v>0.0</v>
      </c>
      <c r="Z19" s="9">
        <v>0.0</v>
      </c>
      <c r="AA19" s="9">
        <v>0.0</v>
      </c>
      <c r="AB19" s="9">
        <v>0.0</v>
      </c>
      <c r="AC19" s="32">
        <v>5200.0</v>
      </c>
      <c r="AD19" s="6">
        <f t="array" ref="AD19">ROUND(AVERAGEIF({
    IFERROR(XLOOKUP(B19, 'Surfer Stats - Event 1 proper'!B:B, 'Surfer Stats - Event 1 proper'!AI:AI), ""),
    IFERROR(XLOOKUP(B19, 'Surfer Stats - Event 2'!B:B, 'Surfer Stats - Event 2'!AF:AF), "")
}, "&lt;&gt;"),2)</f>
        <v>48.18</v>
      </c>
      <c r="AE19" s="6">
        <f t="array" ref="AE19">XLOOKUP(B19, 'Surfer Stats - Event 2'!B:B, 'Surfer Stats - Event 2'!AF:AF)</f>
        <v>35.67</v>
      </c>
      <c r="AF19" s="9">
        <v>33.24</v>
      </c>
    </row>
    <row r="20">
      <c r="A20" s="9">
        <v>3.0</v>
      </c>
      <c r="B20" s="31" t="s">
        <v>55</v>
      </c>
      <c r="D20" s="2" t="str">
        <f>VLOOKUP(B20, 'Surfer Stats - Event 2'!$B$1:$AH$37, 3, FALSE)</f>
        <v>Goofy</v>
      </c>
      <c r="F20" s="2">
        <f>1/3</f>
        <v>0.3333333333</v>
      </c>
      <c r="H20" s="2">
        <f t="shared" si="1"/>
        <v>8</v>
      </c>
      <c r="I20" s="9">
        <v>0.0</v>
      </c>
      <c r="J20" s="2">
        <f>1/3</f>
        <v>0.3333333333</v>
      </c>
      <c r="L20" s="9">
        <v>0.0</v>
      </c>
      <c r="M20" s="2">
        <f>VLOOKUP(B20, 'Surfer Stats - Event 2'!$B$1:$AH$37, 12, FALSE)</f>
        <v>0</v>
      </c>
      <c r="N20" s="9">
        <v>13.0</v>
      </c>
      <c r="O20" s="9">
        <v>13.0</v>
      </c>
      <c r="P20" s="9">
        <v>25.0</v>
      </c>
      <c r="Q20" s="9">
        <v>0.0</v>
      </c>
      <c r="R20" s="2">
        <f>ROUND(SUM(T20,W20,Z20)/H20,2)</f>
        <v>10.78</v>
      </c>
      <c r="S20" s="2">
        <f>ROUND(T20/U20,2)</f>
        <v>10.47</v>
      </c>
      <c r="T20" s="9">
        <v>31.41</v>
      </c>
      <c r="U20" s="9">
        <v>3.0</v>
      </c>
      <c r="V20" s="2">
        <f>ROUND(W20/X20,2)</f>
        <v>8.92</v>
      </c>
      <c r="W20" s="9">
        <v>17.84</v>
      </c>
      <c r="X20" s="9">
        <v>2.0</v>
      </c>
      <c r="Y20" s="2">
        <f>ROUND(Z20/AA20,2)</f>
        <v>12.34</v>
      </c>
      <c r="Z20" s="9">
        <v>37.01</v>
      </c>
      <c r="AA20" s="9">
        <v>3.0</v>
      </c>
      <c r="AB20" s="9">
        <v>15.1</v>
      </c>
      <c r="AC20" s="32">
        <f t="shared" ref="AC20:AC22" si="18">1750+1750</f>
        <v>3500</v>
      </c>
      <c r="AD20" s="6">
        <f t="array" ref="AD20">ROUND(AVERAGEIF({
    IFERROR(XLOOKUP(B20, 'Surfer Stats - Event 1 proper'!B:B, 'Surfer Stats - Event 1 proper'!AI:AI), ""),
    IFERROR(XLOOKUP(B20, 'Surfer Stats - Event 2'!B:B, 'Surfer Stats - Event 2'!AF:AF), "")
}, "&lt;&gt;"),2)</f>
        <v>29.23</v>
      </c>
      <c r="AE20" s="6">
        <f t="array" ref="AE20">XLOOKUP(B20, 'Surfer Stats - Event 2'!B:B, 'Surfer Stats - Event 2'!AF:AF)</f>
        <v>17.37</v>
      </c>
      <c r="AF20" s="9">
        <v>28.2</v>
      </c>
    </row>
    <row r="21">
      <c r="A21" s="9">
        <v>3.0</v>
      </c>
      <c r="B21" s="31" t="s">
        <v>67</v>
      </c>
      <c r="D21" s="2" t="str">
        <f>VLOOKUP(B21, 'Surfer Stats - Event 2'!$B$1:$AH$37, 3, FALSE)</f>
        <v>Goofy</v>
      </c>
      <c r="F21" s="9">
        <v>0.0</v>
      </c>
      <c r="H21" s="2">
        <f t="shared" si="1"/>
        <v>0</v>
      </c>
      <c r="I21" s="9">
        <v>0.0</v>
      </c>
      <c r="J21" s="9">
        <v>0.0</v>
      </c>
      <c r="L21" s="9">
        <v>0.0</v>
      </c>
      <c r="M21" s="2">
        <f>VLOOKUP(B21, 'Surfer Stats - Event 2'!$B$1:$AH$37, 12, FALSE)</f>
        <v>0</v>
      </c>
      <c r="N21" s="9">
        <v>99.0</v>
      </c>
      <c r="O21" s="9">
        <v>99.0</v>
      </c>
      <c r="P21" s="9">
        <v>99.0</v>
      </c>
      <c r="Q21" s="9">
        <v>0.0</v>
      </c>
      <c r="R21" s="9">
        <v>0.0</v>
      </c>
      <c r="S21" s="9">
        <v>0.0</v>
      </c>
      <c r="T21" s="9">
        <v>0.0</v>
      </c>
      <c r="U21" s="9">
        <v>0.0</v>
      </c>
      <c r="V21" s="9">
        <v>0.0</v>
      </c>
      <c r="W21" s="9">
        <v>0.0</v>
      </c>
      <c r="X21" s="9">
        <v>0.0</v>
      </c>
      <c r="Y21" s="9">
        <v>0.0</v>
      </c>
      <c r="Z21" s="9">
        <v>0.0</v>
      </c>
      <c r="AA21" s="9">
        <v>0.0</v>
      </c>
      <c r="AB21" s="9">
        <v>0.0</v>
      </c>
      <c r="AC21" s="32">
        <f t="shared" si="18"/>
        <v>3500</v>
      </c>
      <c r="AD21" s="6">
        <f t="array" ref="AD21">ROUND(AVERAGEIF({
    IFERROR(XLOOKUP(B21, 'Surfer Stats - Event 1 proper'!B:B, 'Surfer Stats - Event 1 proper'!AI:AI), ""),
    IFERROR(XLOOKUP(B21, 'Surfer Stats - Event 2'!B:B, 'Surfer Stats - Event 2'!AF:AF), "")
}, "&lt;&gt;"),2)</f>
        <v>29.22</v>
      </c>
      <c r="AE21" s="6">
        <f t="array" ref="AE21">XLOOKUP(B21, 'Surfer Stats - Event 2'!B:B, 'Surfer Stats - Event 2'!AF:AF)</f>
        <v>24.17</v>
      </c>
      <c r="AF21" s="9">
        <v>24.67</v>
      </c>
    </row>
    <row r="22">
      <c r="A22" s="9">
        <v>3.0</v>
      </c>
      <c r="B22" s="31" t="s">
        <v>40</v>
      </c>
      <c r="D22" s="2" t="str">
        <f>VLOOKUP(B22, 'Surfer Stats - Event 2'!$B$1:$AH$37, 3, FALSE)</f>
        <v>Regular</v>
      </c>
      <c r="F22" s="9">
        <v>0.0</v>
      </c>
      <c r="H22" s="2">
        <f t="shared" si="1"/>
        <v>5</v>
      </c>
      <c r="I22" s="9">
        <v>0.0</v>
      </c>
      <c r="J22" s="9">
        <v>0.4</v>
      </c>
      <c r="L22" s="9">
        <v>0.0</v>
      </c>
      <c r="M22" s="2">
        <f>VLOOKUP(B22, 'Surfer Stats - Event 2'!$B$1:$AH$37, 12, FALSE)</f>
        <v>0</v>
      </c>
      <c r="N22" s="9">
        <v>99.0</v>
      </c>
      <c r="O22" s="9">
        <v>5.0</v>
      </c>
      <c r="P22" s="9">
        <v>99.0</v>
      </c>
      <c r="Q22" s="9">
        <v>2.0</v>
      </c>
      <c r="R22" s="2">
        <f>ROUND(SUM(T22,W22,Z22)/H22,2)</f>
        <v>13.34</v>
      </c>
      <c r="S22" s="9">
        <v>0.0</v>
      </c>
      <c r="T22" s="9">
        <v>0.0</v>
      </c>
      <c r="U22" s="9">
        <v>0.0</v>
      </c>
      <c r="V22" s="9">
        <v>0.0</v>
      </c>
      <c r="W22" s="9">
        <v>0.0</v>
      </c>
      <c r="X22" s="9">
        <v>0.0</v>
      </c>
      <c r="Y22" s="2">
        <f>ROUND(Z22/AA22,2)</f>
        <v>13.34</v>
      </c>
      <c r="Z22" s="9">
        <v>66.7</v>
      </c>
      <c r="AA22" s="9">
        <v>5.0</v>
      </c>
      <c r="AB22" s="9">
        <v>16.83</v>
      </c>
      <c r="AC22" s="33">
        <f t="shared" si="18"/>
        <v>3500</v>
      </c>
      <c r="AD22" s="6">
        <f t="array" ref="AD22">ROUND(AVERAGEIF({
    IFERROR(XLOOKUP(B22, 'Surfer Stats - Event 1 proper'!B:B, 'Surfer Stats - Event 1 proper'!AI:AI), ""),
    IFERROR(XLOOKUP(B22, 'Surfer Stats - Event 2'!B:B, 'Surfer Stats - Event 2'!AF:AF), "")
}, "&lt;&gt;"),2)</f>
        <v>32.15</v>
      </c>
      <c r="AE22" s="6">
        <f t="array" ref="AE22">XLOOKUP(B22, 'Surfer Stats - Event 2'!B:B, 'Surfer Stats - Event 2'!AF:AF)</f>
        <v>23.32</v>
      </c>
      <c r="AF22" s="9">
        <v>112.44</v>
      </c>
    </row>
    <row r="23">
      <c r="A23" s="9">
        <v>3.0</v>
      </c>
      <c r="B23" s="31" t="s">
        <v>64</v>
      </c>
      <c r="D23" s="2" t="str">
        <f>VLOOKUP(B23, 'Surfer Stats - Event 2'!$B$1:$AH$37, 3, FALSE)</f>
        <v>Regular</v>
      </c>
      <c r="F23" s="9">
        <v>0.0</v>
      </c>
      <c r="H23" s="2">
        <f t="shared" si="1"/>
        <v>0</v>
      </c>
      <c r="I23" s="9">
        <v>0.0</v>
      </c>
      <c r="J23" s="9">
        <v>0.0</v>
      </c>
      <c r="L23" s="9">
        <v>0.0</v>
      </c>
      <c r="M23" s="2">
        <f>VLOOKUP(B23, 'Surfer Stats - Event 2'!$B$1:$AH$37, 12, FALSE)</f>
        <v>0</v>
      </c>
      <c r="N23" s="9">
        <v>99.0</v>
      </c>
      <c r="O23" s="9">
        <v>99.0</v>
      </c>
      <c r="P23" s="9">
        <v>99.0</v>
      </c>
      <c r="Q23" s="9">
        <v>0.0</v>
      </c>
      <c r="R23" s="9">
        <v>0.0</v>
      </c>
      <c r="S23" s="9">
        <v>0.0</v>
      </c>
      <c r="T23" s="9">
        <v>0.0</v>
      </c>
      <c r="U23" s="9">
        <v>0.0</v>
      </c>
      <c r="V23" s="9">
        <v>0.0</v>
      </c>
      <c r="W23" s="9">
        <v>0.0</v>
      </c>
      <c r="X23" s="9">
        <v>0.0</v>
      </c>
      <c r="Y23" s="9">
        <v>0.0</v>
      </c>
      <c r="Z23" s="9">
        <v>0.0</v>
      </c>
      <c r="AA23" s="9">
        <v>0.0</v>
      </c>
      <c r="AB23" s="9">
        <v>0.0</v>
      </c>
      <c r="AC23" s="32">
        <f>500+1750</f>
        <v>2250</v>
      </c>
      <c r="AD23" s="6">
        <f t="array" ref="AD23">ROUND(AVERAGEIF({
    IFERROR(XLOOKUP(B23, 'Surfer Stats - Event 1 proper'!B:B, 'Surfer Stats - Event 1 proper'!AI:AI), ""),
    IFERROR(XLOOKUP(B23, 'Surfer Stats - Event 2'!B:B, 'Surfer Stats - Event 2'!AF:AF), "")
}, "&lt;&gt;"),2)</f>
        <v>23.89</v>
      </c>
      <c r="AE23" s="6">
        <f t="array" ref="AE23">XLOOKUP(B23, 'Surfer Stats - Event 2'!B:B, 'Surfer Stats - Event 2'!AF:AF)</f>
        <v>18.9</v>
      </c>
      <c r="AF23" s="9">
        <v>91.51</v>
      </c>
    </row>
    <row r="24">
      <c r="A24" s="9">
        <v>3.0</v>
      </c>
      <c r="B24" s="31" t="s">
        <v>69</v>
      </c>
      <c r="D24" s="2" t="str">
        <f>VLOOKUP(B24, 'Surfer Stats - Event 2'!$B$1:$AH$37, 3, FALSE)</f>
        <v>Regular</v>
      </c>
      <c r="F24" s="9">
        <v>0.0</v>
      </c>
      <c r="H24" s="2">
        <f t="shared" si="1"/>
        <v>0</v>
      </c>
      <c r="I24" s="9">
        <v>0.0</v>
      </c>
      <c r="J24" s="9">
        <v>0.0</v>
      </c>
      <c r="L24" s="9">
        <v>0.0</v>
      </c>
      <c r="M24" s="2">
        <f>VLOOKUP(B24, 'Surfer Stats - Event 2'!$B$1:$AH$37, 12, FALSE)</f>
        <v>0</v>
      </c>
      <c r="N24" s="9">
        <v>99.0</v>
      </c>
      <c r="O24" s="9">
        <v>99.0</v>
      </c>
      <c r="P24" s="9">
        <v>99.0</v>
      </c>
      <c r="Q24" s="9">
        <v>0.0</v>
      </c>
      <c r="R24" s="9">
        <v>0.0</v>
      </c>
      <c r="S24" s="9">
        <v>0.0</v>
      </c>
      <c r="T24" s="9">
        <v>0.0</v>
      </c>
      <c r="U24" s="9">
        <v>0.0</v>
      </c>
      <c r="V24" s="9">
        <v>0.0</v>
      </c>
      <c r="W24" s="9">
        <v>0.0</v>
      </c>
      <c r="X24" s="9">
        <v>0.0</v>
      </c>
      <c r="Y24" s="9">
        <v>0.0</v>
      </c>
      <c r="Z24" s="9">
        <v>0.0</v>
      </c>
      <c r="AA24" s="9">
        <v>0.0</v>
      </c>
      <c r="AB24" s="9">
        <v>0.0</v>
      </c>
      <c r="AC24" s="32">
        <f>1750+500</f>
        <v>2250</v>
      </c>
      <c r="AD24" s="6">
        <f t="array" ref="AD24">ROUND(AVERAGEIF({
    IFERROR(XLOOKUP(B24, 'Surfer Stats - Event 1 proper'!B:B, 'Surfer Stats - Event 1 proper'!AI:AI), ""),
    IFERROR(XLOOKUP(B24, 'Surfer Stats - Event 2'!B:B, 'Surfer Stats - Event 2'!AF:AF), "")
}, "&lt;&gt;"),2)</f>
        <v>30.02</v>
      </c>
      <c r="AE24" s="6">
        <f t="array" ref="AE24">XLOOKUP(B24, 'Surfer Stats - Event 2'!B:B, 'Surfer Stats - Event 2'!AF:AF)</f>
        <v>20</v>
      </c>
      <c r="AF24" s="9">
        <v>92.67</v>
      </c>
    </row>
    <row r="25">
      <c r="A25" s="9">
        <v>3.0</v>
      </c>
      <c r="B25" s="31" t="s">
        <v>36</v>
      </c>
      <c r="D25" s="2" t="str">
        <f>VLOOKUP(B25, 'Surfer Stats - Event 2'!$B$1:$AH$37, 3, FALSE)</f>
        <v>Regular</v>
      </c>
      <c r="F25" s="9">
        <v>0.0</v>
      </c>
      <c r="H25" s="2">
        <f t="shared" si="1"/>
        <v>3</v>
      </c>
      <c r="I25" s="9">
        <v>0.0</v>
      </c>
      <c r="J25" s="2">
        <f>1/3</f>
        <v>0.3333333333</v>
      </c>
      <c r="L25" s="9">
        <v>0.0</v>
      </c>
      <c r="M25" s="2">
        <f>VLOOKUP(B25, 'Surfer Stats - Event 2'!$B$1:$AH$37, 12, FALSE)</f>
        <v>0</v>
      </c>
      <c r="N25" s="9">
        <v>99.0</v>
      </c>
      <c r="O25" s="9">
        <v>13.0</v>
      </c>
      <c r="P25" s="9">
        <v>99.0</v>
      </c>
      <c r="Q25" s="9">
        <v>0.0</v>
      </c>
      <c r="R25" s="2">
        <f t="shared" ref="R25:R31" si="19">ROUND(SUM(T25,W25,Z25)/H25,2)</f>
        <v>10.76</v>
      </c>
      <c r="S25" s="9">
        <v>0.0</v>
      </c>
      <c r="T25" s="9">
        <v>0.0</v>
      </c>
      <c r="U25" s="9">
        <v>0.0</v>
      </c>
      <c r="V25" s="9">
        <v>0.0</v>
      </c>
      <c r="W25" s="9">
        <v>0.0</v>
      </c>
      <c r="X25" s="9">
        <v>0.0</v>
      </c>
      <c r="Y25" s="2">
        <f t="shared" ref="Y25:Y29" si="20">ROUND(Z25/AA25,2)</f>
        <v>10.76</v>
      </c>
      <c r="Z25" s="9">
        <v>32.27</v>
      </c>
      <c r="AA25" s="9">
        <v>3.0</v>
      </c>
      <c r="AB25" s="9">
        <v>13.2</v>
      </c>
      <c r="AC25" s="32">
        <f>500+1750</f>
        <v>2250</v>
      </c>
      <c r="AD25" s="6">
        <f t="array" ref="AD25">ROUND(AVERAGEIF({
    IFERROR(XLOOKUP(B25, 'Surfer Stats - Event 1 proper'!B:B, 'Surfer Stats - Event 1 proper'!AI:AI), ""),
    IFERROR(XLOOKUP(B25, 'Surfer Stats - Event 2'!B:B, 'Surfer Stats - Event 2'!AF:AF), "")
}, "&lt;&gt;"),2)</f>
        <v>23.77</v>
      </c>
      <c r="AE25" s="6">
        <f t="array" ref="AE25">XLOOKUP(B25, 'Surfer Stats - Event 2'!B:B, 'Surfer Stats - Event 2'!AF:AF)</f>
        <v>10.37</v>
      </c>
      <c r="AF25" s="9">
        <v>25.77</v>
      </c>
    </row>
    <row r="26">
      <c r="A26" s="9">
        <v>3.0</v>
      </c>
      <c r="B26" s="37" t="s">
        <v>41</v>
      </c>
      <c r="D26" s="2" t="str">
        <f>VLOOKUP(B26, 'Surfer Stats - Event 2'!$B$1:$AH$37, 3, FALSE)</f>
        <v>Regular</v>
      </c>
      <c r="F26" s="9">
        <v>1.0</v>
      </c>
      <c r="H26" s="2">
        <f t="shared" si="1"/>
        <v>20</v>
      </c>
      <c r="I26" s="9">
        <v>0.75</v>
      </c>
      <c r="J26" s="2">
        <f>4/6</f>
        <v>0.6666666667</v>
      </c>
      <c r="L26" s="9">
        <v>1.0</v>
      </c>
      <c r="M26" s="2">
        <f>VLOOKUP(B26, 'Surfer Stats - Event 2'!$B$1:$AH$37, 12, FALSE)</f>
        <v>1</v>
      </c>
      <c r="N26" s="9">
        <v>1.0</v>
      </c>
      <c r="O26" s="9">
        <v>3.0</v>
      </c>
      <c r="P26" s="9">
        <v>1.0</v>
      </c>
      <c r="Q26" s="9">
        <v>10.0</v>
      </c>
      <c r="R26" s="2">
        <f t="shared" si="19"/>
        <v>15.4</v>
      </c>
      <c r="S26" s="2">
        <f t="shared" ref="S26:S27" si="21">ROUND(T26/U26,2)</f>
        <v>15.94</v>
      </c>
      <c r="T26" s="9">
        <v>95.63</v>
      </c>
      <c r="U26" s="9">
        <v>6.0</v>
      </c>
      <c r="V26" s="2">
        <f t="shared" ref="V26:V27" si="22">ROUND(W26/X26,2)</f>
        <v>14.76</v>
      </c>
      <c r="W26" s="9">
        <v>118.11</v>
      </c>
      <c r="X26" s="9">
        <v>8.0</v>
      </c>
      <c r="Y26" s="2">
        <f t="shared" si="20"/>
        <v>15.71</v>
      </c>
      <c r="Z26" s="9">
        <v>94.27</v>
      </c>
      <c r="AA26" s="9">
        <v>6.0</v>
      </c>
      <c r="AB26" s="9">
        <v>18.2</v>
      </c>
      <c r="AC26" s="32">
        <f>1750+500</f>
        <v>2250</v>
      </c>
      <c r="AD26" s="6">
        <f t="array" ref="AD26">ROUND(AVERAGEIF({
    IFERROR(XLOOKUP(B26, 'Surfer Stats - Event 1 proper'!B:B, 'Surfer Stats - Event 1 proper'!AI:AI), ""),
    IFERROR(XLOOKUP(B26, 'Surfer Stats - Event 2'!B:B, 'Surfer Stats - Event 2'!AF:AF), "")
}, "&lt;&gt;"),2)</f>
        <v>23.85</v>
      </c>
      <c r="AE26" s="6">
        <f t="array" ref="AE26">XLOOKUP(B26, 'Surfer Stats - Event 2'!B:B, 'Surfer Stats - Event 2'!AF:AF)</f>
        <v>19.43</v>
      </c>
      <c r="AF26" s="9">
        <v>97.36</v>
      </c>
    </row>
    <row r="27">
      <c r="A27" s="9">
        <v>3.0</v>
      </c>
      <c r="B27" s="31" t="s">
        <v>35</v>
      </c>
      <c r="D27" s="2" t="str">
        <f>VLOOKUP(B27, 'Surfer Stats - Event 2'!$B$1:$AH$37, 3, FALSE)</f>
        <v>Goofy</v>
      </c>
      <c r="F27" s="9">
        <v>0.0</v>
      </c>
      <c r="H27" s="2">
        <f t="shared" si="1"/>
        <v>9</v>
      </c>
      <c r="I27" s="9">
        <v>0.4</v>
      </c>
      <c r="J27" s="9">
        <v>0.0</v>
      </c>
      <c r="L27" s="9">
        <v>0.0</v>
      </c>
      <c r="M27" s="2">
        <f>VLOOKUP(B27, 'Surfer Stats - Event 2'!$B$1:$AH$37, 12, FALSE)</f>
        <v>0</v>
      </c>
      <c r="N27" s="9">
        <v>25.0</v>
      </c>
      <c r="O27" s="9">
        <v>25.0</v>
      </c>
      <c r="P27" s="9">
        <v>9.0</v>
      </c>
      <c r="Q27" s="9">
        <v>0.0</v>
      </c>
      <c r="R27" s="2">
        <f t="shared" si="19"/>
        <v>11.3</v>
      </c>
      <c r="S27" s="2">
        <f t="shared" si="21"/>
        <v>8.56</v>
      </c>
      <c r="T27" s="9">
        <v>17.11</v>
      </c>
      <c r="U27" s="9">
        <v>2.0</v>
      </c>
      <c r="V27" s="2">
        <f t="shared" si="22"/>
        <v>12.27</v>
      </c>
      <c r="W27" s="9">
        <v>61.33</v>
      </c>
      <c r="X27" s="9">
        <v>5.0</v>
      </c>
      <c r="Y27" s="2">
        <f t="shared" si="20"/>
        <v>11.65</v>
      </c>
      <c r="Z27" s="9">
        <v>23.3</v>
      </c>
      <c r="AA27" s="9">
        <v>2.0</v>
      </c>
      <c r="AB27" s="9">
        <v>14.2</v>
      </c>
      <c r="AC27" s="32">
        <f>500+1750</f>
        <v>2250</v>
      </c>
      <c r="AD27" s="6">
        <f t="array" ref="AD27">ROUND(AVERAGEIF({
    IFERROR(XLOOKUP(B27, 'Surfer Stats - Event 1 proper'!B:B, 'Surfer Stats - Event 1 proper'!AI:AI), ""),
    IFERROR(XLOOKUP(B27, 'Surfer Stats - Event 2'!B:B, 'Surfer Stats - Event 2'!AF:AF), "")
}, "&lt;&gt;"),2)</f>
        <v>19.97</v>
      </c>
      <c r="AE27" s="6">
        <f t="array" ref="AE27">XLOOKUP(B27, 'Surfer Stats - Event 2'!B:B, 'Surfer Stats - Event 2'!AF:AF)</f>
        <v>15.64</v>
      </c>
      <c r="AF27" s="9">
        <v>18.03</v>
      </c>
    </row>
    <row r="28">
      <c r="A28" s="9">
        <v>3.0</v>
      </c>
      <c r="B28" s="31" t="s">
        <v>53</v>
      </c>
      <c r="D28" s="2" t="str">
        <f>VLOOKUP(B28, 'Surfer Stats - Event 2'!$B$1:$AH$37, 3, FALSE)</f>
        <v>Regular</v>
      </c>
      <c r="F28" s="9">
        <v>0.0</v>
      </c>
      <c r="H28" s="2">
        <f t="shared" si="1"/>
        <v>2</v>
      </c>
      <c r="I28" s="9">
        <v>0.0</v>
      </c>
      <c r="J28" s="9">
        <v>0.5</v>
      </c>
      <c r="L28" s="9">
        <v>0.0</v>
      </c>
      <c r="M28" s="2">
        <f>VLOOKUP(B28, 'Surfer Stats - Event 2'!$B$1:$AH$37, 12, FALSE)</f>
        <v>0</v>
      </c>
      <c r="N28" s="9">
        <v>99.0</v>
      </c>
      <c r="O28" s="9">
        <v>13.0</v>
      </c>
      <c r="P28" s="9">
        <v>99.0</v>
      </c>
      <c r="Q28" s="9">
        <v>0.0</v>
      </c>
      <c r="R28" s="2">
        <f t="shared" si="19"/>
        <v>11.21</v>
      </c>
      <c r="S28" s="9">
        <v>0.0</v>
      </c>
      <c r="T28" s="9">
        <v>0.0</v>
      </c>
      <c r="U28" s="9">
        <v>0.0</v>
      </c>
      <c r="V28" s="9">
        <v>0.0</v>
      </c>
      <c r="W28" s="9">
        <v>0.0</v>
      </c>
      <c r="X28" s="9">
        <v>0.0</v>
      </c>
      <c r="Y28" s="2">
        <f t="shared" si="20"/>
        <v>11.21</v>
      </c>
      <c r="Z28" s="9">
        <v>22.41</v>
      </c>
      <c r="AA28" s="9">
        <v>2.0</v>
      </c>
      <c r="AB28" s="9">
        <v>14.04</v>
      </c>
      <c r="AC28" s="32">
        <f t="shared" ref="AC28:AC29" si="23">1750+500</f>
        <v>2250</v>
      </c>
      <c r="AD28" s="6">
        <f t="array" ref="AD28">ROUND(AVERAGEIF({
    IFERROR(XLOOKUP(B28, 'Surfer Stats - Event 1 proper'!B:B, 'Surfer Stats - Event 1 proper'!AI:AI), ""),
    IFERROR(XLOOKUP(B28, 'Surfer Stats - Event 2'!B:B, 'Surfer Stats - Event 2'!AF:AF), "")
}, "&lt;&gt;"),2)</f>
        <v>21.07</v>
      </c>
      <c r="AE28" s="6">
        <f t="array" ref="AE28">XLOOKUP(B28, 'Surfer Stats - Event 2'!B:B, 'Surfer Stats - Event 2'!AF:AF)</f>
        <v>25.37</v>
      </c>
      <c r="AF28" s="9">
        <v>30.23</v>
      </c>
    </row>
    <row r="29">
      <c r="A29" s="9">
        <v>3.0</v>
      </c>
      <c r="B29" s="31" t="s">
        <v>56</v>
      </c>
      <c r="D29" s="9" t="s">
        <v>218</v>
      </c>
      <c r="F29" s="9">
        <f>1/3</f>
        <v>0.3333333333</v>
      </c>
      <c r="H29" s="2">
        <f t="shared" si="1"/>
        <v>14</v>
      </c>
      <c r="I29" s="2">
        <f>4/6</f>
        <v>0.6666666667</v>
      </c>
      <c r="J29" s="9">
        <v>0.6</v>
      </c>
      <c r="L29" s="9">
        <v>0.0</v>
      </c>
      <c r="M29" s="9" t="s">
        <v>188</v>
      </c>
      <c r="N29" s="9">
        <v>13.0</v>
      </c>
      <c r="O29" s="9">
        <v>13.0</v>
      </c>
      <c r="P29" s="9">
        <v>3.0</v>
      </c>
      <c r="Q29" s="9">
        <v>1.0</v>
      </c>
      <c r="R29" s="2">
        <f t="shared" si="19"/>
        <v>13.31</v>
      </c>
      <c r="S29" s="2">
        <f t="shared" ref="S29:S31" si="24">ROUND(T29/U29,2)</f>
        <v>12.29</v>
      </c>
      <c r="T29" s="9">
        <v>36.87</v>
      </c>
      <c r="U29" s="9">
        <v>3.0</v>
      </c>
      <c r="V29" s="2">
        <f t="shared" ref="V29:V31" si="25">ROUND(W29/X29,2)</f>
        <v>13.97</v>
      </c>
      <c r="W29" s="9">
        <v>83.82</v>
      </c>
      <c r="X29" s="9">
        <v>6.0</v>
      </c>
      <c r="Y29" s="2">
        <f t="shared" si="20"/>
        <v>13.14</v>
      </c>
      <c r="Z29" s="9">
        <v>65.69</v>
      </c>
      <c r="AA29" s="9">
        <v>5.0</v>
      </c>
      <c r="AB29" s="9">
        <v>16.83</v>
      </c>
      <c r="AC29" s="32">
        <f t="shared" si="23"/>
        <v>2250</v>
      </c>
      <c r="AD29" s="6">
        <f t="array" ref="AD29">ROUND(AVERAGEIF({
    IFERROR(XLOOKUP(B29, 'Surfer Stats - Event 1 proper'!B:B, 'Surfer Stats - Event 1 proper'!AI:AI), ""),
    IFERROR(XLOOKUP(B29, 'Surfer Stats - Event 2'!B:B, 'Surfer Stats - Event 2'!AF:AF), "")
}, "&lt;&gt;"),2)</f>
        <v>23.6</v>
      </c>
      <c r="AE29" s="38">
        <v>0.0</v>
      </c>
      <c r="AF29" s="9">
        <v>28.09</v>
      </c>
    </row>
    <row r="30">
      <c r="A30" s="9">
        <v>3.0</v>
      </c>
      <c r="B30" s="31" t="s">
        <v>59</v>
      </c>
      <c r="D30" s="2" t="str">
        <f>VLOOKUP(B30, 'Surfer Stats - Event 2'!$B$1:$AH$37, 3, FALSE)</f>
        <v>Regular</v>
      </c>
      <c r="F30" s="9">
        <v>0.5</v>
      </c>
      <c r="H30" s="2">
        <f t="shared" si="1"/>
        <v>4</v>
      </c>
      <c r="I30" s="9">
        <v>0.0</v>
      </c>
      <c r="J30" s="9">
        <v>0.0</v>
      </c>
      <c r="L30" s="9">
        <v>1.0</v>
      </c>
      <c r="M30" s="2">
        <f>VLOOKUP(B30, 'Surfer Stats - Event 2'!$B$1:$AH$37, 12, FALSE)</f>
        <v>1</v>
      </c>
      <c r="N30" s="9">
        <v>13.0</v>
      </c>
      <c r="O30" s="9">
        <v>99.0</v>
      </c>
      <c r="P30" s="9">
        <v>25.0</v>
      </c>
      <c r="Q30" s="9">
        <v>1.0</v>
      </c>
      <c r="R30" s="2">
        <f t="shared" si="19"/>
        <v>15.17</v>
      </c>
      <c r="S30" s="2">
        <f t="shared" si="24"/>
        <v>15.45</v>
      </c>
      <c r="T30" s="9">
        <v>30.9</v>
      </c>
      <c r="U30" s="9">
        <v>2.0</v>
      </c>
      <c r="V30" s="2">
        <f t="shared" si="25"/>
        <v>14.89</v>
      </c>
      <c r="W30" s="9">
        <v>29.77</v>
      </c>
      <c r="X30" s="9">
        <v>2.0</v>
      </c>
      <c r="Y30" s="9">
        <v>0.0</v>
      </c>
      <c r="Z30" s="9">
        <v>0.0</v>
      </c>
      <c r="AA30" s="9">
        <v>0.0</v>
      </c>
      <c r="AB30" s="9">
        <v>16.0</v>
      </c>
      <c r="AC30" s="32">
        <f>500+1750</f>
        <v>2250</v>
      </c>
      <c r="AD30" s="6">
        <f t="array" ref="AD30">ROUND(AVERAGEIF({
    IFERROR(XLOOKUP(B30, 'Surfer Stats - Event 1 proper'!B:B, 'Surfer Stats - Event 1 proper'!AI:AI), ""),
    IFERROR(XLOOKUP(B30, 'Surfer Stats - Event 2'!B:B, 'Surfer Stats - Event 2'!AF:AF), "")
}, "&lt;&gt;"),2)</f>
        <v>29.5</v>
      </c>
      <c r="AE30" s="6">
        <f t="array" ref="AE30">XLOOKUP(B30, 'Surfer Stats - Event 2'!B:B, 'Surfer Stats - Event 2'!AF:AF)</f>
        <v>30.82</v>
      </c>
      <c r="AF30" s="9">
        <v>45.27</v>
      </c>
    </row>
    <row r="31">
      <c r="A31" s="9">
        <v>3.0</v>
      </c>
      <c r="B31" s="31" t="s">
        <v>47</v>
      </c>
      <c r="D31" s="2" t="str">
        <f>VLOOKUP(B31, 'Surfer Stats - Event 2'!$B$1:$AH$37, 3, FALSE)</f>
        <v>Goofy</v>
      </c>
      <c r="F31" s="9">
        <v>0.0</v>
      </c>
      <c r="H31" s="2">
        <f t="shared" si="1"/>
        <v>7</v>
      </c>
      <c r="I31" s="9">
        <v>0.0</v>
      </c>
      <c r="J31" s="2">
        <f>1/3</f>
        <v>0.3333333333</v>
      </c>
      <c r="L31" s="9">
        <v>1.0</v>
      </c>
      <c r="M31" s="2">
        <f>VLOOKUP(B31, 'Surfer Stats - Event 2'!$B$1:$AH$37, 12, FALSE)</f>
        <v>1</v>
      </c>
      <c r="N31" s="9">
        <v>25.0</v>
      </c>
      <c r="O31" s="9">
        <v>13.0</v>
      </c>
      <c r="P31" s="9">
        <v>25.0</v>
      </c>
      <c r="Q31" s="9">
        <v>0.0</v>
      </c>
      <c r="R31" s="2">
        <f t="shared" si="19"/>
        <v>11.74</v>
      </c>
      <c r="S31" s="2">
        <f t="shared" si="24"/>
        <v>11.48</v>
      </c>
      <c r="T31" s="9">
        <v>22.96</v>
      </c>
      <c r="U31" s="9">
        <v>2.0</v>
      </c>
      <c r="V31" s="2">
        <f t="shared" si="25"/>
        <v>10.43</v>
      </c>
      <c r="W31" s="9">
        <v>20.86</v>
      </c>
      <c r="X31" s="9">
        <v>2.0</v>
      </c>
      <c r="Y31" s="2">
        <f>ROUND(Z31/AA31,2)</f>
        <v>12.79</v>
      </c>
      <c r="Z31" s="9">
        <v>38.36</v>
      </c>
      <c r="AA31" s="9">
        <v>3.0</v>
      </c>
      <c r="AB31" s="9">
        <v>14.23</v>
      </c>
      <c r="AC31" s="32">
        <f>1750+500</f>
        <v>2250</v>
      </c>
      <c r="AD31" s="6">
        <f t="array" ref="AD31">ROUND(AVERAGEIF({
    IFERROR(XLOOKUP(B31, 'Surfer Stats - Event 1 proper'!B:B, 'Surfer Stats - Event 1 proper'!AI:AI), ""),
    IFERROR(XLOOKUP(B31, 'Surfer Stats - Event 2'!B:B, 'Surfer Stats - Event 2'!AF:AF), "")
}, "&lt;&gt;"),2)</f>
        <v>31.79</v>
      </c>
      <c r="AE31" s="6">
        <f t="array" ref="AE31">XLOOKUP(B31, 'Surfer Stats - Event 2'!B:B, 'Surfer Stats - Event 2'!AF:AF)</f>
        <v>34.17</v>
      </c>
      <c r="AF31" s="9">
        <v>30.03</v>
      </c>
    </row>
    <row r="32">
      <c r="A32" s="9">
        <v>3.0</v>
      </c>
      <c r="B32" s="35" t="s">
        <v>46</v>
      </c>
      <c r="D32" s="9" t="s">
        <v>215</v>
      </c>
      <c r="F32" s="9">
        <v>0.0</v>
      </c>
      <c r="H32" s="2">
        <f t="shared" si="1"/>
        <v>0</v>
      </c>
      <c r="I32" s="9">
        <v>0.0</v>
      </c>
      <c r="J32" s="9">
        <v>0.0</v>
      </c>
      <c r="L32" s="9">
        <v>1.0</v>
      </c>
      <c r="M32" s="9" t="s">
        <v>189</v>
      </c>
      <c r="N32" s="9">
        <v>99.0</v>
      </c>
      <c r="O32" s="9">
        <v>99.0</v>
      </c>
      <c r="P32" s="9">
        <v>99.0</v>
      </c>
      <c r="Q32" s="9">
        <v>0.0</v>
      </c>
      <c r="R32" s="9">
        <v>0.0</v>
      </c>
      <c r="S32" s="9">
        <v>0.0</v>
      </c>
      <c r="T32" s="9">
        <v>0.0</v>
      </c>
      <c r="U32" s="9">
        <v>0.0</v>
      </c>
      <c r="V32" s="9">
        <v>0.0</v>
      </c>
      <c r="W32" s="9">
        <v>0.0</v>
      </c>
      <c r="X32" s="9">
        <v>0.0</v>
      </c>
      <c r="Y32" s="9">
        <v>0.0</v>
      </c>
      <c r="Z32" s="9">
        <v>0.0</v>
      </c>
      <c r="AA32" s="9">
        <v>0.0</v>
      </c>
      <c r="AB32" s="9">
        <v>0.0</v>
      </c>
      <c r="AC32" s="36">
        <v>1750.0</v>
      </c>
      <c r="AD32" s="6">
        <f t="array" ref="AD32">ROUND(AVERAGEIF({
    IFERROR(XLOOKUP(B32, 'Surfer Stats - Event 1 proper'!B:B, 'Surfer Stats - Event 1 proper'!AI:AI), ""),
    IFERROR(XLOOKUP(B32, 'Surfer Stats - Event 2'!B:B, 'Surfer Stats - Event 2'!AF:AF), "")
}, "&lt;&gt;"),2)</f>
        <v>41.84</v>
      </c>
      <c r="AE32" s="38">
        <v>0.0</v>
      </c>
      <c r="AF32" s="9">
        <v>0.0</v>
      </c>
    </row>
    <row r="33">
      <c r="A33" s="9">
        <v>3.0</v>
      </c>
      <c r="B33" s="35" t="s">
        <v>140</v>
      </c>
      <c r="D33" s="2" t="str">
        <f>VLOOKUP(B33, 'Surfer Stats - Event 2'!$B$1:$AH$37, 3, FALSE)</f>
        <v>Goofy</v>
      </c>
      <c r="F33" s="9">
        <v>0.0</v>
      </c>
      <c r="H33" s="2">
        <f t="shared" si="1"/>
        <v>0</v>
      </c>
      <c r="I33" s="9">
        <v>0.0</v>
      </c>
      <c r="J33" s="9">
        <v>0.0</v>
      </c>
      <c r="L33" s="9">
        <v>0.0</v>
      </c>
      <c r="M33" s="2">
        <f>VLOOKUP(B33, 'Surfer Stats - Event 2'!$B$1:$AH$37, 12, FALSE)</f>
        <v>0</v>
      </c>
      <c r="N33" s="9">
        <v>99.0</v>
      </c>
      <c r="O33" s="9">
        <v>99.0</v>
      </c>
      <c r="P33" s="9">
        <v>99.0</v>
      </c>
      <c r="Q33" s="9">
        <v>0.0</v>
      </c>
      <c r="R33" s="9">
        <v>0.0</v>
      </c>
      <c r="S33" s="9">
        <v>0.0</v>
      </c>
      <c r="T33" s="9">
        <v>0.0</v>
      </c>
      <c r="U33" s="9">
        <v>0.0</v>
      </c>
      <c r="V33" s="9">
        <v>0.0</v>
      </c>
      <c r="W33" s="9">
        <v>0.0</v>
      </c>
      <c r="X33" s="9">
        <v>0.0</v>
      </c>
      <c r="Y33" s="9">
        <v>0.0</v>
      </c>
      <c r="Z33" s="9">
        <v>0.0</v>
      </c>
      <c r="AA33" s="9">
        <v>0.0</v>
      </c>
      <c r="AB33" s="9">
        <v>0.0</v>
      </c>
      <c r="AC33" s="33">
        <v>1750.0</v>
      </c>
      <c r="AD33" s="6">
        <f t="array" ref="AD33">ROUND(AVERAGEIF({
    IFERROR(XLOOKUP(B33, 'Surfer Stats - Event 1 proper'!B:B, 'Surfer Stats - Event 1 proper'!AI:AI), ""),
    IFERROR(XLOOKUP(B33, 'Surfer Stats - Event 2'!B:B, 'Surfer Stats - Event 2'!AF:AF), "")
}, "&lt;&gt;"),2)</f>
        <v>20.74</v>
      </c>
      <c r="AE33" s="6">
        <f t="array" ref="AE33">XLOOKUP(B33, 'Surfer Stats - Event 2'!B:B, 'Surfer Stats - Event 2'!AF:AF)</f>
        <v>20.74</v>
      </c>
      <c r="AF33" s="9">
        <v>0.0</v>
      </c>
    </row>
    <row r="34">
      <c r="A34" s="9">
        <v>3.0</v>
      </c>
      <c r="B34" s="35" t="s">
        <v>75</v>
      </c>
      <c r="D34" s="9" t="s">
        <v>218</v>
      </c>
      <c r="F34" s="9">
        <v>0.0</v>
      </c>
      <c r="H34" s="2">
        <f t="shared" si="1"/>
        <v>2</v>
      </c>
      <c r="I34" s="9">
        <v>0.0</v>
      </c>
      <c r="J34" s="9">
        <v>0.0</v>
      </c>
      <c r="L34" s="9">
        <v>1.0</v>
      </c>
      <c r="M34" s="9" t="s">
        <v>189</v>
      </c>
      <c r="N34" s="9">
        <v>25.0</v>
      </c>
      <c r="O34" s="9">
        <v>99.0</v>
      </c>
      <c r="P34" s="9">
        <v>99.0</v>
      </c>
      <c r="Q34" s="9">
        <v>0.0</v>
      </c>
      <c r="R34" s="2">
        <f>ROUND(SUM(T34,W34,Z34)/H34,2)</f>
        <v>6.47</v>
      </c>
      <c r="S34" s="2">
        <f>ROUND(T34/U34,2)</f>
        <v>6.47</v>
      </c>
      <c r="T34" s="9">
        <v>12.93</v>
      </c>
      <c r="U34" s="9">
        <v>2.0</v>
      </c>
      <c r="V34" s="9">
        <v>0.0</v>
      </c>
      <c r="W34" s="9">
        <v>0.0</v>
      </c>
      <c r="X34" s="9">
        <v>0.0</v>
      </c>
      <c r="Y34" s="9">
        <v>0.0</v>
      </c>
      <c r="Z34" s="9">
        <v>0.0</v>
      </c>
      <c r="AA34" s="9">
        <v>0.0</v>
      </c>
      <c r="AB34" s="9">
        <v>7.93</v>
      </c>
      <c r="AC34" s="33">
        <v>1750.0</v>
      </c>
      <c r="AD34" s="38">
        <v>0.0</v>
      </c>
      <c r="AE34" s="38">
        <v>0.0</v>
      </c>
      <c r="AF34" s="9">
        <v>0.0</v>
      </c>
    </row>
    <row r="35">
      <c r="A35" s="9">
        <v>3.0</v>
      </c>
      <c r="B35" s="31" t="s">
        <v>65</v>
      </c>
      <c r="D35" s="2" t="str">
        <f>VLOOKUP(B35, 'Surfer Stats - Event 2'!$B$1:$AH$37, 3, FALSE)</f>
        <v>Goofy</v>
      </c>
      <c r="F35" s="9">
        <v>0.0</v>
      </c>
      <c r="H35" s="2">
        <f t="shared" si="1"/>
        <v>0</v>
      </c>
      <c r="I35" s="9">
        <v>0.0</v>
      </c>
      <c r="J35" s="9">
        <v>0.0</v>
      </c>
      <c r="L35" s="9">
        <v>0.0</v>
      </c>
      <c r="M35" s="2">
        <f>VLOOKUP(B35, 'Surfer Stats - Event 2'!$B$1:$AH$37, 12, FALSE)</f>
        <v>0</v>
      </c>
      <c r="N35" s="9">
        <v>99.0</v>
      </c>
      <c r="O35" s="9">
        <v>99.0</v>
      </c>
      <c r="P35" s="9">
        <v>99.0</v>
      </c>
      <c r="Q35" s="9">
        <v>0.0</v>
      </c>
      <c r="R35" s="9">
        <v>0.0</v>
      </c>
      <c r="S35" s="9">
        <v>0.0</v>
      </c>
      <c r="T35" s="9">
        <v>0.0</v>
      </c>
      <c r="U35" s="9">
        <v>0.0</v>
      </c>
      <c r="V35" s="9">
        <v>0.0</v>
      </c>
      <c r="W35" s="9">
        <v>0.0</v>
      </c>
      <c r="X35" s="9">
        <v>0.0</v>
      </c>
      <c r="Y35" s="9">
        <v>0.0</v>
      </c>
      <c r="Z35" s="9">
        <v>0.0</v>
      </c>
      <c r="AA35" s="9">
        <v>0.0</v>
      </c>
      <c r="AB35" s="9">
        <v>0.0</v>
      </c>
      <c r="AC35" s="32">
        <f t="shared" ref="AC35:AC39" si="26">500+500</f>
        <v>1000</v>
      </c>
      <c r="AD35" s="6">
        <f t="array" ref="AD35">ROUND(AVERAGEIF({
    IFERROR(XLOOKUP(B35, 'Surfer Stats - Event 1 proper'!B:B, 'Surfer Stats - Event 1 proper'!AI:AI), ""),
    IFERROR(XLOOKUP(B35, 'Surfer Stats - Event 2'!B:B, 'Surfer Stats - Event 2'!AF:AF), "")
}, "&lt;&gt;"),2)</f>
        <v>21.73</v>
      </c>
      <c r="AE35" s="6">
        <f t="array" ref="AE35">XLOOKUP(B35, 'Surfer Stats - Event 2'!B:B, 'Surfer Stats - Event 2'!AF:AF)</f>
        <v>16.53</v>
      </c>
      <c r="AF35" s="9">
        <v>44.85</v>
      </c>
    </row>
    <row r="36">
      <c r="A36" s="9">
        <v>3.0</v>
      </c>
      <c r="B36" s="39" t="s">
        <v>66</v>
      </c>
      <c r="D36" s="2" t="str">
        <f>VLOOKUP(B36, 'Surfer Stats - Event 2'!$B$1:$AH$37, 3, FALSE)</f>
        <v>Regular</v>
      </c>
      <c r="F36" s="9">
        <v>0.0</v>
      </c>
      <c r="H36" s="2">
        <f t="shared" si="1"/>
        <v>0</v>
      </c>
      <c r="I36" s="9">
        <v>0.0</v>
      </c>
      <c r="J36" s="9">
        <v>0.0</v>
      </c>
      <c r="L36" s="9">
        <v>0.0</v>
      </c>
      <c r="M36" s="9" t="s">
        <v>195</v>
      </c>
      <c r="N36" s="9">
        <v>99.0</v>
      </c>
      <c r="O36" s="9">
        <v>99.0</v>
      </c>
      <c r="P36" s="9">
        <v>99.0</v>
      </c>
      <c r="Q36" s="9">
        <v>0.0</v>
      </c>
      <c r="R36" s="9">
        <v>0.0</v>
      </c>
      <c r="S36" s="9">
        <v>0.0</v>
      </c>
      <c r="T36" s="9">
        <v>0.0</v>
      </c>
      <c r="U36" s="9">
        <v>0.0</v>
      </c>
      <c r="V36" s="9">
        <v>0.0</v>
      </c>
      <c r="W36" s="9">
        <v>0.0</v>
      </c>
      <c r="X36" s="9">
        <v>0.0</v>
      </c>
      <c r="Y36" s="9">
        <v>0.0</v>
      </c>
      <c r="Z36" s="9">
        <v>0.0</v>
      </c>
      <c r="AA36" s="9">
        <v>0.0</v>
      </c>
      <c r="AB36" s="9">
        <v>0.0</v>
      </c>
      <c r="AC36" s="32">
        <f t="shared" si="26"/>
        <v>1000</v>
      </c>
      <c r="AD36" s="6">
        <f t="array" ref="AD36">ROUND(AVERAGEIF({
    IFERROR(XLOOKUP(B36, 'Surfer Stats - Event 1 proper'!B:B, 'Surfer Stats - Event 1 proper'!AI:AI), ""),
    IFERROR(XLOOKUP(B36, 'Surfer Stats - Event 2'!B:B, 'Surfer Stats - Event 2'!AF:AF), "")
}, "&lt;&gt;"),2)</f>
        <v>19.8</v>
      </c>
      <c r="AE36" s="6">
        <f t="array" ref="AE36">XLOOKUP(B36, 'Surfer Stats - Event 2'!B:B, 'Surfer Stats - Event 2'!AF:AF)</f>
        <v>15.83</v>
      </c>
      <c r="AF36" s="9">
        <v>23.01</v>
      </c>
    </row>
    <row r="37">
      <c r="A37" s="9">
        <v>3.0</v>
      </c>
      <c r="B37" s="31" t="s">
        <v>63</v>
      </c>
      <c r="D37" s="2" t="str">
        <f>VLOOKUP(B37, 'Surfer Stats - Event 2'!$B$1:$AH$37, 3, FALSE)</f>
        <v>Regular</v>
      </c>
      <c r="F37" s="9">
        <v>0.0</v>
      </c>
      <c r="H37" s="2">
        <f t="shared" si="1"/>
        <v>0</v>
      </c>
      <c r="I37" s="9">
        <v>0.0</v>
      </c>
      <c r="J37" s="9">
        <v>0.0</v>
      </c>
      <c r="L37" s="9">
        <v>1.0</v>
      </c>
      <c r="M37" s="2">
        <f>VLOOKUP(B37, 'Surfer Stats - Event 2'!$B$1:$AH$37, 12, FALSE)</f>
        <v>1</v>
      </c>
      <c r="N37" s="9">
        <v>99.0</v>
      </c>
      <c r="O37" s="9">
        <v>99.0</v>
      </c>
      <c r="P37" s="9">
        <v>99.0</v>
      </c>
      <c r="Q37" s="9">
        <v>0.0</v>
      </c>
      <c r="R37" s="9">
        <v>0.0</v>
      </c>
      <c r="S37" s="9">
        <v>0.0</v>
      </c>
      <c r="T37" s="9">
        <v>0.0</v>
      </c>
      <c r="U37" s="9">
        <v>0.0</v>
      </c>
      <c r="V37" s="9">
        <v>0.0</v>
      </c>
      <c r="W37" s="9">
        <v>0.0</v>
      </c>
      <c r="X37" s="9">
        <v>0.0</v>
      </c>
      <c r="Y37" s="9">
        <v>0.0</v>
      </c>
      <c r="Z37" s="9">
        <v>0.0</v>
      </c>
      <c r="AA37" s="9">
        <v>0.0</v>
      </c>
      <c r="AB37" s="9">
        <v>0.0</v>
      </c>
      <c r="AC37" s="32">
        <f t="shared" si="26"/>
        <v>1000</v>
      </c>
      <c r="AD37" s="6">
        <f t="array" ref="AD37">ROUND(AVERAGEIF({
    IFERROR(XLOOKUP(B37, 'Surfer Stats - Event 1 proper'!B:B, 'Surfer Stats - Event 1 proper'!AI:AI), ""),
    IFERROR(XLOOKUP(B37, 'Surfer Stats - Event 2'!B:B, 'Surfer Stats - Event 2'!AF:AF), "")
}, "&lt;&gt;"),2)</f>
        <v>23.29</v>
      </c>
      <c r="AE37" s="6">
        <f t="array" ref="AE37">XLOOKUP(B37, 'Surfer Stats - Event 2'!B:B, 'Surfer Stats - Event 2'!AF:AF)</f>
        <v>17.94</v>
      </c>
      <c r="AF37" s="9">
        <v>26.89</v>
      </c>
    </row>
    <row r="38">
      <c r="A38" s="9">
        <v>3.0</v>
      </c>
      <c r="B38" s="31" t="s">
        <v>54</v>
      </c>
      <c r="D38" s="2" t="str">
        <f>VLOOKUP(B38, 'Surfer Stats - Event 2'!$B$1:$AH$37, 3, FALSE)</f>
        <v>Goofy</v>
      </c>
      <c r="F38" s="9">
        <v>0.0</v>
      </c>
      <c r="H38" s="2">
        <f t="shared" si="1"/>
        <v>6</v>
      </c>
      <c r="I38" s="9">
        <v>0.0</v>
      </c>
      <c r="J38" s="9">
        <v>0.75</v>
      </c>
      <c r="L38" s="9">
        <v>0.0</v>
      </c>
      <c r="M38" s="2">
        <f>VLOOKUP(B38, 'Surfer Stats - Event 2'!$B$1:$AH$37, 12, FALSE)</f>
        <v>0</v>
      </c>
      <c r="N38" s="9">
        <v>99.0</v>
      </c>
      <c r="O38" s="9">
        <v>5.0</v>
      </c>
      <c r="P38" s="9">
        <v>25.0</v>
      </c>
      <c r="Q38" s="9">
        <v>0.0</v>
      </c>
      <c r="R38" s="2">
        <f t="shared" ref="R38:R39" si="27">ROUND(SUM(T38,W38,Z38)/H38,2)</f>
        <v>12.72</v>
      </c>
      <c r="S38" s="9">
        <v>0.0</v>
      </c>
      <c r="T38" s="9">
        <v>0.0</v>
      </c>
      <c r="U38" s="9">
        <v>0.0</v>
      </c>
      <c r="V38" s="2">
        <f t="shared" ref="V38:V39" si="28">ROUND(W38/X38,2)</f>
        <v>11.79</v>
      </c>
      <c r="W38" s="9">
        <v>23.57</v>
      </c>
      <c r="X38" s="9">
        <v>2.0</v>
      </c>
      <c r="Y38" s="2">
        <f t="shared" ref="Y38:Y39" si="29">ROUND(Z38/AA38,2)</f>
        <v>13.19</v>
      </c>
      <c r="Z38" s="9">
        <v>52.74</v>
      </c>
      <c r="AA38" s="9">
        <v>4.0</v>
      </c>
      <c r="AB38" s="9">
        <v>15.73</v>
      </c>
      <c r="AC38" s="32">
        <f t="shared" si="26"/>
        <v>1000</v>
      </c>
      <c r="AD38" s="6">
        <f t="array" ref="AD38">ROUND(AVERAGEIF({
    IFERROR(XLOOKUP(B38, 'Surfer Stats - Event 1 proper'!B:B, 'Surfer Stats - Event 1 proper'!AI:AI), ""),
    IFERROR(XLOOKUP(B38, 'Surfer Stats - Event 2'!B:B, 'Surfer Stats - Event 2'!AF:AF), "")
}, "&lt;&gt;"),2)</f>
        <v>19.12</v>
      </c>
      <c r="AE38" s="6">
        <f t="array" ref="AE38">XLOOKUP(B38, 'Surfer Stats - Event 2'!B:B, 'Surfer Stats - Event 2'!AF:AF)</f>
        <v>14.24</v>
      </c>
      <c r="AF38" s="9">
        <v>77.13</v>
      </c>
    </row>
    <row r="39">
      <c r="A39" s="9">
        <v>3.0</v>
      </c>
      <c r="B39" s="31" t="s">
        <v>45</v>
      </c>
      <c r="D39" s="2" t="str">
        <f>VLOOKUP(B39, 'Surfer Stats - Event 2'!$B$1:$AH$37, 3, FALSE)</f>
        <v>Regular</v>
      </c>
      <c r="F39" s="2">
        <f>1/3</f>
        <v>0.3333333333</v>
      </c>
      <c r="H39" s="2">
        <f t="shared" si="1"/>
        <v>11</v>
      </c>
      <c r="I39" s="2">
        <f>4/6</f>
        <v>0.6666666667</v>
      </c>
      <c r="J39" s="9">
        <v>0.0</v>
      </c>
      <c r="L39" s="9">
        <v>0.0</v>
      </c>
      <c r="M39" s="2">
        <f>VLOOKUP(B39, 'Surfer Stats - Event 2'!$B$1:$AH$37, 12, FALSE)</f>
        <v>0</v>
      </c>
      <c r="N39" s="9">
        <v>13.0</v>
      </c>
      <c r="O39" s="9">
        <v>25.0</v>
      </c>
      <c r="P39" s="9">
        <v>3.0</v>
      </c>
      <c r="Q39" s="9">
        <v>0.0</v>
      </c>
      <c r="R39" s="2">
        <f t="shared" si="27"/>
        <v>11.35</v>
      </c>
      <c r="S39" s="2">
        <f>ROUND(T39/U39,2)</f>
        <v>9.2</v>
      </c>
      <c r="T39" s="9">
        <v>27.6</v>
      </c>
      <c r="U39" s="9">
        <v>3.0</v>
      </c>
      <c r="V39" s="2">
        <f t="shared" si="28"/>
        <v>12.57</v>
      </c>
      <c r="W39" s="9">
        <v>75.43</v>
      </c>
      <c r="X39" s="9">
        <v>6.0</v>
      </c>
      <c r="Y39" s="2">
        <f t="shared" si="29"/>
        <v>10.91</v>
      </c>
      <c r="Z39" s="9">
        <v>21.81</v>
      </c>
      <c r="AA39" s="9">
        <v>2.0</v>
      </c>
      <c r="AB39" s="9">
        <v>14.93</v>
      </c>
      <c r="AC39" s="32">
        <f t="shared" si="26"/>
        <v>1000</v>
      </c>
      <c r="AD39" s="6">
        <f t="array" ref="AD39">ROUND(AVERAGEIF({
    IFERROR(XLOOKUP(B39, 'Surfer Stats - Event 1 proper'!B:B, 'Surfer Stats - Event 1 proper'!AI:AI), ""),
    IFERROR(XLOOKUP(B39, 'Surfer Stats - Event 2'!B:B, 'Surfer Stats - Event 2'!AF:AF), "")
}, "&lt;&gt;"),2)</f>
        <v>16.39</v>
      </c>
      <c r="AE39" s="6">
        <f t="array" ref="AE39">XLOOKUP(B39, 'Surfer Stats - Event 2'!B:B, 'Surfer Stats - Event 2'!AF:AF)</f>
        <v>11.34</v>
      </c>
      <c r="AF39" s="9">
        <v>26.9</v>
      </c>
    </row>
    <row r="40">
      <c r="A40" s="9">
        <v>3.0</v>
      </c>
      <c r="B40" s="40" t="s">
        <v>142</v>
      </c>
      <c r="D40" s="9" t="s">
        <v>215</v>
      </c>
      <c r="F40" s="9">
        <v>0.0</v>
      </c>
      <c r="H40" s="2">
        <f t="shared" si="1"/>
        <v>0</v>
      </c>
      <c r="I40" s="9">
        <v>0.0</v>
      </c>
      <c r="J40" s="9">
        <v>0.0</v>
      </c>
      <c r="L40" s="9">
        <v>1.0</v>
      </c>
      <c r="M40" s="9" t="s">
        <v>189</v>
      </c>
      <c r="N40" s="9">
        <v>99.0</v>
      </c>
      <c r="O40" s="9">
        <v>99.0</v>
      </c>
      <c r="P40" s="9">
        <v>99.0</v>
      </c>
      <c r="Q40" s="9">
        <v>0.0</v>
      </c>
      <c r="R40" s="9">
        <v>0.0</v>
      </c>
      <c r="S40" s="9">
        <v>0.0</v>
      </c>
      <c r="T40" s="9">
        <v>0.0</v>
      </c>
      <c r="U40" s="9">
        <v>0.0</v>
      </c>
      <c r="V40" s="9">
        <v>0.0</v>
      </c>
      <c r="W40" s="9">
        <v>0.0</v>
      </c>
      <c r="X40" s="9">
        <v>0.0</v>
      </c>
      <c r="Y40" s="9">
        <v>0.0</v>
      </c>
      <c r="Z40" s="9">
        <v>0.0</v>
      </c>
      <c r="AA40" s="9">
        <v>0.0</v>
      </c>
      <c r="AB40" s="9">
        <v>0.0</v>
      </c>
      <c r="AD40" s="38">
        <v>0.0</v>
      </c>
      <c r="AE40" s="38">
        <v>0.0</v>
      </c>
      <c r="AF40" s="9">
        <v>20.07</v>
      </c>
    </row>
    <row r="41">
      <c r="A41" s="9">
        <v>3.0</v>
      </c>
      <c r="B41" s="40" t="s">
        <v>141</v>
      </c>
      <c r="D41" s="9" t="s">
        <v>215</v>
      </c>
      <c r="F41" s="9">
        <v>0.0</v>
      </c>
      <c r="H41" s="2">
        <f t="shared" si="1"/>
        <v>0</v>
      </c>
      <c r="I41" s="9">
        <v>0.0</v>
      </c>
      <c r="J41" s="9">
        <v>0.0</v>
      </c>
      <c r="L41" s="9">
        <v>0.0</v>
      </c>
      <c r="M41" s="9" t="s">
        <v>187</v>
      </c>
      <c r="N41" s="9">
        <v>99.0</v>
      </c>
      <c r="O41" s="9">
        <v>99.0</v>
      </c>
      <c r="P41" s="9">
        <v>99.0</v>
      </c>
      <c r="Q41" s="9">
        <v>0.0</v>
      </c>
      <c r="R41" s="9">
        <v>0.0</v>
      </c>
      <c r="S41" s="9">
        <v>0.0</v>
      </c>
      <c r="T41" s="9">
        <v>0.0</v>
      </c>
      <c r="U41" s="9">
        <v>0.0</v>
      </c>
      <c r="V41" s="9">
        <v>0.0</v>
      </c>
      <c r="W41" s="9">
        <v>0.0</v>
      </c>
      <c r="X41" s="9">
        <v>0.0</v>
      </c>
      <c r="Y41" s="9">
        <v>0.0</v>
      </c>
      <c r="Z41" s="9">
        <v>0.0</v>
      </c>
      <c r="AA41" s="9">
        <v>0.0</v>
      </c>
      <c r="AB41" s="9">
        <v>0.0</v>
      </c>
      <c r="AD41" s="38">
        <v>0.0</v>
      </c>
      <c r="AE41" s="38">
        <v>0.0</v>
      </c>
      <c r="AF41" s="9">
        <v>19.03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7.75"/>
    <col customWidth="1" min="7" max="7" width="18.0"/>
    <col customWidth="1" min="9" max="9" width="17.88"/>
    <col customWidth="1" min="10" max="10" width="19.0"/>
    <col customWidth="1" min="21" max="21" width="18.63"/>
    <col customWidth="1" min="22" max="22" width="16.13"/>
    <col customWidth="1" min="24" max="24" width="18.88"/>
    <col customWidth="1" min="25" max="25" width="15.5"/>
    <col customWidth="1" min="27" max="27" width="16.88"/>
    <col customWidth="1" min="28" max="28" width="16.5"/>
    <col customWidth="1" min="29" max="30" width="22.88"/>
    <col customWidth="1" min="31" max="31" width="19.0"/>
    <col customWidth="1" min="32" max="32" width="17.75"/>
  </cols>
  <sheetData>
    <row r="1">
      <c r="A1" s="27" t="s">
        <v>2</v>
      </c>
      <c r="B1" s="27" t="s">
        <v>6</v>
      </c>
      <c r="C1" s="41" t="s">
        <v>234</v>
      </c>
      <c r="D1" s="42" t="s">
        <v>235</v>
      </c>
      <c r="E1" s="26" t="s">
        <v>196</v>
      </c>
      <c r="F1" s="26" t="s">
        <v>171</v>
      </c>
      <c r="G1" s="27" t="s">
        <v>220</v>
      </c>
      <c r="H1" s="27" t="s">
        <v>222</v>
      </c>
      <c r="I1" s="27" t="s">
        <v>223</v>
      </c>
      <c r="J1" s="27" t="s">
        <v>224</v>
      </c>
      <c r="K1" s="26" t="s">
        <v>177</v>
      </c>
      <c r="L1" s="26" t="s">
        <v>178</v>
      </c>
      <c r="M1" s="26" t="s">
        <v>179</v>
      </c>
      <c r="N1" s="26" t="s">
        <v>182</v>
      </c>
      <c r="O1" s="26" t="s">
        <v>180</v>
      </c>
      <c r="P1" s="26" t="s">
        <v>181</v>
      </c>
      <c r="Q1" s="27" t="s">
        <v>225</v>
      </c>
      <c r="R1" s="26" t="s">
        <v>199</v>
      </c>
      <c r="S1" s="26" t="s">
        <v>201</v>
      </c>
      <c r="T1" s="26" t="s">
        <v>202</v>
      </c>
      <c r="U1" s="26" t="s">
        <v>203</v>
      </c>
      <c r="V1" s="26" t="s">
        <v>204</v>
      </c>
      <c r="W1" s="26" t="s">
        <v>205</v>
      </c>
      <c r="X1" s="26" t="s">
        <v>206</v>
      </c>
      <c r="Y1" s="26" t="s">
        <v>207</v>
      </c>
      <c r="Z1" s="26" t="s">
        <v>208</v>
      </c>
      <c r="AA1" s="26" t="s">
        <v>209</v>
      </c>
      <c r="AB1" s="26" t="s">
        <v>210</v>
      </c>
      <c r="AC1" s="27" t="s">
        <v>236</v>
      </c>
      <c r="AD1" s="27" t="s">
        <v>237</v>
      </c>
      <c r="AE1" s="43" t="s">
        <v>238</v>
      </c>
      <c r="AF1" s="42" t="s">
        <v>214</v>
      </c>
    </row>
    <row r="2">
      <c r="A2" s="39">
        <v>4.0</v>
      </c>
      <c r="B2" s="39" t="s">
        <v>26</v>
      </c>
      <c r="C2" s="33">
        <v>1.0</v>
      </c>
      <c r="D2" s="44" t="str">
        <f>VLOOKUP(B2, 'Surfer Stats - Event 2'!$B$1:$AH$37, 3, FALSE)</f>
        <v>Regular</v>
      </c>
      <c r="F2" s="2">
        <f t="shared" ref="F2:F43" si="1">ROUND(AVERAGE(G2,I2,J2),2)</f>
        <v>0.67</v>
      </c>
      <c r="G2" s="9">
        <v>0.5</v>
      </c>
      <c r="H2" s="2">
        <f t="shared" ref="H2:H43" si="2">U2+X2+AA2</f>
        <v>14</v>
      </c>
      <c r="I2" s="2">
        <f>4/6</f>
        <v>0.6666666667</v>
      </c>
      <c r="J2" s="2">
        <f>6/7</f>
        <v>0.8571428571</v>
      </c>
      <c r="L2" s="2">
        <f t="shared" ref="L2:L43" si="3">IF(M2="BRA",1,0)</f>
        <v>0</v>
      </c>
      <c r="M2" s="15" t="s">
        <v>185</v>
      </c>
      <c r="N2" s="9">
        <v>13.0</v>
      </c>
      <c r="O2" s="9">
        <v>1.0</v>
      </c>
      <c r="P2" s="9">
        <v>9.0</v>
      </c>
      <c r="Q2" s="9">
        <v>3.0</v>
      </c>
      <c r="R2" s="2">
        <f t="shared" ref="R2:R12" si="4">ROUND(SUM(T2,W2,Z2)/H2,2)</f>
        <v>13.3</v>
      </c>
      <c r="S2" s="2">
        <f t="shared" ref="S2:S43" si="5">IF(U2=0,0,ROUND(T2/U2,2))</f>
        <v>12.6</v>
      </c>
      <c r="T2" s="9">
        <v>25.2</v>
      </c>
      <c r="U2" s="9">
        <v>2.0</v>
      </c>
      <c r="V2" s="2">
        <f t="shared" ref="V2:V7" si="6">ROUND(W2/X2,2)</f>
        <v>11.56</v>
      </c>
      <c r="W2" s="9">
        <v>57.8</v>
      </c>
      <c r="X2" s="9">
        <v>5.0</v>
      </c>
      <c r="Y2" s="9">
        <f t="shared" ref="Y2:Y3" si="7">ROUND(Z2/AA2,2)</f>
        <v>14.73</v>
      </c>
      <c r="Z2" s="9">
        <v>103.14</v>
      </c>
      <c r="AA2" s="9">
        <v>7.0</v>
      </c>
      <c r="AB2" s="9">
        <v>18.97</v>
      </c>
      <c r="AC2" s="39">
        <f t="array" ref="AC2">ROUND(AVERAGEIF({
    IFERROR(XLOOKUP(B2, 'Surfer Stats - Event 1 proper'!B:B, 'Surfer Stats - Event 1 proper'!AI:AI), ""),
    IFERROR(XLOOKUP(B2, 'Surfer Stats - Event 2'!B:B, 'Surfer Stats - Event 2'!AF:AF), ""),
    IFERROR(XLOOKUP(B2, 'Surfer Stats - Event 3'!B:B, 'Surfer Stats - Event 3'!AF:AF), "")
}, "&lt;&gt;"),2)
</f>
        <v>90.16</v>
      </c>
      <c r="AD2" s="39">
        <f t="array" ref="AD2">XLOOKUP(B2, 'Surfer Stats - Event 3'!B:B, 'Surfer Stats - Event 3'!AF:AF)
</f>
        <v>85.21</v>
      </c>
      <c r="AE2" s="45">
        <v>23000.0</v>
      </c>
      <c r="AF2" s="46">
        <v>24.83</v>
      </c>
    </row>
    <row r="3">
      <c r="A3" s="39">
        <v>4.0</v>
      </c>
      <c r="B3" s="39" t="s">
        <v>28</v>
      </c>
      <c r="C3" s="33">
        <v>1.0</v>
      </c>
      <c r="D3" s="44" t="str">
        <f>VLOOKUP(B3, 'Surfer Stats - Event 2'!$B$1:$AH$37, 3, FALSE)</f>
        <v>Regular</v>
      </c>
      <c r="F3" s="2">
        <f t="shared" si="1"/>
        <v>0.42</v>
      </c>
      <c r="G3" s="9">
        <v>0.75</v>
      </c>
      <c r="H3" s="2">
        <f t="shared" si="2"/>
        <v>8</v>
      </c>
      <c r="I3" s="9">
        <v>0.0</v>
      </c>
      <c r="J3" s="9">
        <v>0.5</v>
      </c>
      <c r="L3" s="2">
        <f t="shared" si="3"/>
        <v>0</v>
      </c>
      <c r="M3" s="15" t="s">
        <v>186</v>
      </c>
      <c r="N3" s="9">
        <v>5.0</v>
      </c>
      <c r="O3" s="9">
        <v>13.0</v>
      </c>
      <c r="P3" s="9">
        <v>25.0</v>
      </c>
      <c r="Q3" s="9">
        <v>1.0</v>
      </c>
      <c r="R3" s="2">
        <f t="shared" si="4"/>
        <v>12.73</v>
      </c>
      <c r="S3" s="2">
        <f t="shared" si="5"/>
        <v>13.24</v>
      </c>
      <c r="T3" s="9">
        <v>52.97</v>
      </c>
      <c r="U3" s="9">
        <v>4.0</v>
      </c>
      <c r="V3" s="2">
        <f t="shared" si="6"/>
        <v>11.35</v>
      </c>
      <c r="W3" s="9">
        <v>22.7</v>
      </c>
      <c r="X3" s="9">
        <v>2.0</v>
      </c>
      <c r="Y3" s="9">
        <f t="shared" si="7"/>
        <v>13.07</v>
      </c>
      <c r="Z3" s="9">
        <v>26.14</v>
      </c>
      <c r="AA3" s="9">
        <v>2.0</v>
      </c>
      <c r="AB3" s="9">
        <v>16.1</v>
      </c>
      <c r="AC3" s="39">
        <f t="array" ref="AC3">ROUND(AVERAGEIF({
    IFERROR(XLOOKUP(B3, 'Surfer Stats - Event 1 proper'!B:B, 'Surfer Stats - Event 1 proper'!AI:AI), ""),
    IFERROR(XLOOKUP(B3, 'Surfer Stats - Event 2'!B:B, 'Surfer Stats - Event 2'!AF:AF), ""),
    IFERROR(XLOOKUP(B3, 'Surfer Stats - Event 3'!B:B, 'Surfer Stats - Event 3'!AF:AF), "")
}, "&lt;&gt;"),2)
</f>
        <v>79.83</v>
      </c>
      <c r="AD3" s="39">
        <f t="array" ref="AD3">XLOOKUP(B3, 'Surfer Stats - Event 3'!B:B, 'Surfer Stats - Event 3'!AF:AF)
</f>
        <v>116.96</v>
      </c>
      <c r="AE3" s="45">
        <v>19200.0</v>
      </c>
      <c r="AF3" s="46">
        <v>70.51</v>
      </c>
    </row>
    <row r="4">
      <c r="A4" s="39">
        <v>4.0</v>
      </c>
      <c r="B4" s="39" t="s">
        <v>57</v>
      </c>
      <c r="C4" s="33">
        <v>1.0</v>
      </c>
      <c r="D4" s="44" t="str">
        <f>VLOOKUP(B4, 'Surfer Stats - Event 2'!$B$1:$AH$37, 3, FALSE)</f>
        <v>Goofy</v>
      </c>
      <c r="F4" s="2">
        <f t="shared" si="1"/>
        <v>0.22</v>
      </c>
      <c r="G4" s="9">
        <v>0.0</v>
      </c>
      <c r="H4" s="2">
        <f t="shared" si="2"/>
        <v>8</v>
      </c>
      <c r="I4" s="2">
        <f>4/6</f>
        <v>0.6666666667</v>
      </c>
      <c r="J4" s="9">
        <v>0.0</v>
      </c>
      <c r="L4" s="2">
        <f t="shared" si="3"/>
        <v>0</v>
      </c>
      <c r="M4" s="19" t="s">
        <v>189</v>
      </c>
      <c r="N4" s="9">
        <v>25.0</v>
      </c>
      <c r="P4" s="9">
        <v>5.0</v>
      </c>
      <c r="Q4" s="9">
        <v>0.0</v>
      </c>
      <c r="R4" s="2">
        <f t="shared" si="4"/>
        <v>12.41</v>
      </c>
      <c r="S4" s="2">
        <f t="shared" si="5"/>
        <v>11.39</v>
      </c>
      <c r="T4" s="9">
        <v>22.77</v>
      </c>
      <c r="U4" s="9">
        <v>2.0</v>
      </c>
      <c r="V4" s="2">
        <f t="shared" si="6"/>
        <v>12.76</v>
      </c>
      <c r="W4" s="9">
        <v>76.54</v>
      </c>
      <c r="X4" s="9">
        <v>6.0</v>
      </c>
      <c r="Y4" s="9">
        <v>0.0</v>
      </c>
      <c r="Z4" s="9">
        <v>0.0</v>
      </c>
      <c r="AA4" s="9">
        <v>0.0</v>
      </c>
      <c r="AB4" s="9">
        <v>14.77</v>
      </c>
      <c r="AC4" s="39">
        <f t="array" ref="AC4">ROUND(AVERAGEIF({
    IFERROR(XLOOKUP(B4, 'Surfer Stats - Event 1 proper'!B:B, 'Surfer Stats - Event 1 proper'!AI:AI), ""),
    IFERROR(XLOOKUP(B4, 'Surfer Stats - Event 2'!B:B, 'Surfer Stats - Event 2'!AF:AF), ""),
    IFERROR(XLOOKUP(B4, 'Surfer Stats - Event 3'!B:B, 'Surfer Stats - Event 3'!AF:AF), "")
}, "&lt;&gt;"),2)
</f>
        <v>74.09</v>
      </c>
      <c r="AD4" s="39">
        <f t="array" ref="AD4">XLOOKUP(B4, 'Surfer Stats - Event 3'!B:B, 'Surfer Stats - Event 3'!AF:AF)
</f>
        <v>61.24</v>
      </c>
      <c r="AE4" s="45">
        <v>19200.0</v>
      </c>
      <c r="AF4" s="46">
        <v>78.9</v>
      </c>
    </row>
    <row r="5">
      <c r="A5" s="39">
        <v>4.0</v>
      </c>
      <c r="B5" s="47" t="s">
        <v>42</v>
      </c>
      <c r="C5" s="33">
        <v>1.0</v>
      </c>
      <c r="D5" s="44" t="str">
        <f>VLOOKUP(B5, 'Surfer Stats - Event 2'!$B$1:$AH$37, 3, FALSE)</f>
        <v>Regular</v>
      </c>
      <c r="F5" s="2">
        <f t="shared" si="1"/>
        <v>0.59</v>
      </c>
      <c r="G5" s="9">
        <v>0.6</v>
      </c>
      <c r="H5" s="2">
        <f t="shared" si="2"/>
        <v>13</v>
      </c>
      <c r="I5" s="9">
        <v>0.5</v>
      </c>
      <c r="J5" s="2">
        <f>4/6</f>
        <v>0.6666666667</v>
      </c>
      <c r="L5" s="2">
        <f t="shared" si="3"/>
        <v>1</v>
      </c>
      <c r="M5" s="19" t="s">
        <v>187</v>
      </c>
      <c r="N5" s="9">
        <v>9.0</v>
      </c>
      <c r="O5" s="9">
        <v>3.0</v>
      </c>
      <c r="P5" s="9">
        <v>13.0</v>
      </c>
      <c r="Q5" s="9">
        <v>2.0</v>
      </c>
      <c r="R5" s="2">
        <f t="shared" si="4"/>
        <v>12.64</v>
      </c>
      <c r="S5" s="2">
        <f t="shared" si="5"/>
        <v>9.86</v>
      </c>
      <c r="T5" s="9">
        <v>49.3</v>
      </c>
      <c r="U5" s="9">
        <v>5.0</v>
      </c>
      <c r="V5" s="2">
        <f t="shared" si="6"/>
        <v>15.9</v>
      </c>
      <c r="W5" s="9">
        <v>31.8</v>
      </c>
      <c r="X5" s="9">
        <v>2.0</v>
      </c>
      <c r="Y5" s="9">
        <f t="shared" ref="Y5:Y8" si="8">ROUND(Z5/AA5,2)</f>
        <v>13.87</v>
      </c>
      <c r="Z5" s="9">
        <v>83.21</v>
      </c>
      <c r="AA5" s="9">
        <v>6.0</v>
      </c>
      <c r="AB5" s="9">
        <v>17.9</v>
      </c>
      <c r="AC5" s="39">
        <f t="array" ref="AC5">ROUND(AVERAGEIF({
    IFERROR(XLOOKUP(B5, 'Surfer Stats - Event 1 proper'!B:B, 'Surfer Stats - Event 1 proper'!AI:AI), ""),
    IFERROR(XLOOKUP(B5, 'Surfer Stats - Event 2'!B:B, 'Surfer Stats - Event 2'!AF:AF), ""),
    IFERROR(XLOOKUP(B5, 'Surfer Stats - Event 3'!B:B, 'Surfer Stats - Event 3'!AF:AF), "")
}, "&lt;&gt;"),2)
</f>
        <v>68.02</v>
      </c>
      <c r="AD5" s="39">
        <f t="array" ref="AD5">XLOOKUP(B5, 'Surfer Stats - Event 3'!B:B, 'Surfer Stats - Event 3'!AF:AF)
</f>
        <v>75.63</v>
      </c>
      <c r="AE5" s="45">
        <v>14400.0</v>
      </c>
      <c r="AF5" s="46">
        <v>99.3</v>
      </c>
    </row>
    <row r="6">
      <c r="A6" s="39">
        <v>4.0</v>
      </c>
      <c r="B6" s="39" t="s">
        <v>32</v>
      </c>
      <c r="C6" s="33">
        <v>1.0</v>
      </c>
      <c r="D6" s="33" t="str">
        <f>VLOOKUP(B6, 'Surfer Stats - Event 2'!$B$1:$AH$37, 3, FALSE)</f>
        <v>Regular</v>
      </c>
      <c r="F6" s="2">
        <f t="shared" si="1"/>
        <v>0.24</v>
      </c>
      <c r="G6" s="2">
        <f>5/7</f>
        <v>0.7142857143</v>
      </c>
      <c r="H6" s="2">
        <f t="shared" si="2"/>
        <v>11</v>
      </c>
      <c r="I6" s="9">
        <v>0.0</v>
      </c>
      <c r="J6" s="9">
        <v>0.0</v>
      </c>
      <c r="L6" s="2">
        <f t="shared" si="3"/>
        <v>0</v>
      </c>
      <c r="M6" s="19" t="s">
        <v>188</v>
      </c>
      <c r="N6" s="9">
        <v>2.0</v>
      </c>
      <c r="O6" s="9">
        <v>25.0</v>
      </c>
      <c r="P6" s="9">
        <v>25.0</v>
      </c>
      <c r="Q6" s="9">
        <v>0.0</v>
      </c>
      <c r="R6" s="2">
        <f t="shared" si="4"/>
        <v>11.59</v>
      </c>
      <c r="S6" s="2">
        <f t="shared" si="5"/>
        <v>11.74</v>
      </c>
      <c r="T6" s="9">
        <v>82.16</v>
      </c>
      <c r="U6" s="9">
        <v>7.0</v>
      </c>
      <c r="V6" s="2">
        <f t="shared" si="6"/>
        <v>11.52</v>
      </c>
      <c r="W6" s="9">
        <v>23.03</v>
      </c>
      <c r="X6" s="9">
        <v>2.0</v>
      </c>
      <c r="Y6" s="9">
        <f t="shared" si="8"/>
        <v>11.17</v>
      </c>
      <c r="Z6" s="9">
        <v>22.33</v>
      </c>
      <c r="AA6" s="9">
        <v>2.0</v>
      </c>
      <c r="AB6" s="9">
        <v>14.66</v>
      </c>
      <c r="AC6" s="39">
        <f t="array" ref="AC6">ROUND(AVERAGEIF({
    IFERROR(XLOOKUP(B6, 'Surfer Stats - Event 1 proper'!B:B, 'Surfer Stats - Event 1 proper'!AI:AI), ""),
    IFERROR(XLOOKUP(B6, 'Surfer Stats - Event 2'!B:B, 'Surfer Stats - Event 2'!AF:AF), ""),
    IFERROR(XLOOKUP(B6, 'Surfer Stats - Event 3'!B:B, 'Surfer Stats - Event 3'!AF:AF), "")
}, "&lt;&gt;"),2)
</f>
        <v>52.61</v>
      </c>
      <c r="AD6" s="39">
        <f t="array" ref="AD6">XLOOKUP(B6, 'Surfer Stats - Event 3'!B:B, 'Surfer Stats - Event 3'!AF:AF)
</f>
        <v>29.5</v>
      </c>
      <c r="AE6" s="32">
        <v>13750.0</v>
      </c>
      <c r="AF6" s="46">
        <v>25.07</v>
      </c>
    </row>
    <row r="7">
      <c r="A7" s="39">
        <v>4.0</v>
      </c>
      <c r="B7" s="47" t="s">
        <v>33</v>
      </c>
      <c r="C7" s="33">
        <v>1.0</v>
      </c>
      <c r="D7" s="33" t="str">
        <f>VLOOKUP(B7, 'Surfer Stats - Event 2'!$B$1:$AH$37, 3, FALSE)</f>
        <v>Regular</v>
      </c>
      <c r="F7" s="2">
        <f t="shared" si="1"/>
        <v>0.75</v>
      </c>
      <c r="G7" s="9">
        <v>0.5</v>
      </c>
      <c r="H7" s="2">
        <f t="shared" si="2"/>
        <v>12</v>
      </c>
      <c r="I7" s="9">
        <v>1.0</v>
      </c>
      <c r="J7" s="2">
        <f>3/4</f>
        <v>0.75</v>
      </c>
      <c r="L7" s="2">
        <f t="shared" si="3"/>
        <v>1</v>
      </c>
      <c r="M7" s="19" t="s">
        <v>187</v>
      </c>
      <c r="N7" s="9">
        <v>13.0</v>
      </c>
      <c r="O7" s="9">
        <v>9.0</v>
      </c>
      <c r="P7" s="9">
        <v>1.0</v>
      </c>
      <c r="Q7" s="9">
        <v>4.0</v>
      </c>
      <c r="R7" s="2">
        <f t="shared" si="4"/>
        <v>15.28</v>
      </c>
      <c r="S7" s="2">
        <f t="shared" si="5"/>
        <v>15.6</v>
      </c>
      <c r="T7" s="9">
        <v>31.2</v>
      </c>
      <c r="U7" s="9">
        <v>2.0</v>
      </c>
      <c r="V7" s="2">
        <f t="shared" si="6"/>
        <v>16.75</v>
      </c>
      <c r="W7" s="9">
        <v>100.5</v>
      </c>
      <c r="X7" s="9">
        <v>6.0</v>
      </c>
      <c r="Y7" s="9">
        <f t="shared" si="8"/>
        <v>12.93</v>
      </c>
      <c r="Z7" s="9">
        <v>51.71</v>
      </c>
      <c r="AA7" s="9">
        <v>4.0</v>
      </c>
      <c r="AB7" s="9">
        <v>19.87</v>
      </c>
      <c r="AC7" s="39">
        <f t="array" ref="AC7">ROUND(AVERAGEIF({
    IFERROR(XLOOKUP(B7, 'Surfer Stats - Event 1 proper'!B:B, 'Surfer Stats - Event 1 proper'!AI:AI), ""),
    IFERROR(XLOOKUP(B7, 'Surfer Stats - Event 2'!B:B, 'Surfer Stats - Event 2'!AF:AF), ""),
    IFERROR(XLOOKUP(B7, 'Surfer Stats - Event 3'!B:B, 'Surfer Stats - Event 3'!AF:AF), "")
}, "&lt;&gt;"),2)
</f>
        <v>66.45</v>
      </c>
      <c r="AD7" s="39">
        <f t="array" ref="AD7">XLOOKUP(B7, 'Surfer Stats - Event 3'!B:B, 'Surfer Stats - Event 3'!AF:AF)
</f>
        <v>87.06</v>
      </c>
      <c r="AE7" s="32">
        <v>12200.0</v>
      </c>
      <c r="AF7" s="48">
        <v>27.99</v>
      </c>
    </row>
    <row r="8">
      <c r="A8" s="39">
        <v>4.0</v>
      </c>
      <c r="B8" s="39" t="s">
        <v>40</v>
      </c>
      <c r="C8" s="33">
        <v>1.0</v>
      </c>
      <c r="D8" s="33" t="str">
        <f>VLOOKUP(B8, 'Surfer Stats - Event 2'!$B$1:$AH$37, 3, FALSE)</f>
        <v>Regular</v>
      </c>
      <c r="F8" s="2">
        <f t="shared" si="1"/>
        <v>0.13</v>
      </c>
      <c r="G8" s="9">
        <v>0.0</v>
      </c>
      <c r="H8" s="2">
        <f t="shared" si="2"/>
        <v>5</v>
      </c>
      <c r="I8" s="9">
        <v>0.0</v>
      </c>
      <c r="J8" s="9">
        <v>0.4</v>
      </c>
      <c r="L8" s="2">
        <f t="shared" si="3"/>
        <v>1</v>
      </c>
      <c r="M8" s="19" t="s">
        <v>187</v>
      </c>
      <c r="N8" s="9">
        <v>99.0</v>
      </c>
      <c r="O8" s="9">
        <v>9.0</v>
      </c>
      <c r="P8" s="9">
        <v>99.0</v>
      </c>
      <c r="Q8" s="9">
        <v>0.0</v>
      </c>
      <c r="R8" s="2">
        <f t="shared" si="4"/>
        <v>10.28</v>
      </c>
      <c r="S8" s="2">
        <f t="shared" si="5"/>
        <v>0</v>
      </c>
      <c r="T8" s="9">
        <v>0.0</v>
      </c>
      <c r="U8" s="2">
        <f>IF(N8=99,0,1)</f>
        <v>0</v>
      </c>
      <c r="V8" s="9">
        <v>0.0</v>
      </c>
      <c r="W8" s="9">
        <v>0.0</v>
      </c>
      <c r="X8" s="9">
        <v>0.0</v>
      </c>
      <c r="Y8" s="9">
        <f t="shared" si="8"/>
        <v>10.28</v>
      </c>
      <c r="Z8" s="9">
        <v>51.38</v>
      </c>
      <c r="AA8" s="9">
        <v>5.0</v>
      </c>
      <c r="AB8" s="9">
        <v>15.07</v>
      </c>
      <c r="AC8" s="39">
        <f t="array" ref="AC8">ROUND(AVERAGEIF({
    IFERROR(XLOOKUP(B8, 'Surfer Stats - Event 1 proper'!B:B, 'Surfer Stats - Event 1 proper'!AI:AI), ""),
    IFERROR(XLOOKUP(B8, 'Surfer Stats - Event 2'!B:B, 'Surfer Stats - Event 2'!AF:AF), ""),
    IFERROR(XLOOKUP(B8, 'Surfer Stats - Event 3'!B:B, 'Surfer Stats - Event 3'!AF:AF), "")
}, "&lt;&gt;"),2)
</f>
        <v>58.91</v>
      </c>
      <c r="AD8" s="39">
        <f t="array" ref="AD8">XLOOKUP(B8, 'Surfer Stats - Event 3'!B:B, 'Surfer Stats - Event 3'!AF:AF)
</f>
        <v>112.44</v>
      </c>
      <c r="AE8" s="32">
        <v>11500.0</v>
      </c>
      <c r="AF8" s="48">
        <v>31.2</v>
      </c>
    </row>
    <row r="9">
      <c r="A9" s="39">
        <v>4.0</v>
      </c>
      <c r="B9" s="39" t="s">
        <v>39</v>
      </c>
      <c r="C9" s="33">
        <v>1.0</v>
      </c>
      <c r="D9" s="33" t="str">
        <f>VLOOKUP(B9, 'Surfer Stats - Event 2'!$B$1:$AH$37, 3, FALSE)</f>
        <v>Regular</v>
      </c>
      <c r="F9" s="2">
        <f t="shared" si="1"/>
        <v>0.17</v>
      </c>
      <c r="G9" s="9">
        <v>0.5</v>
      </c>
      <c r="H9" s="2">
        <f t="shared" si="2"/>
        <v>6</v>
      </c>
      <c r="I9" s="9">
        <v>0.0</v>
      </c>
      <c r="J9" s="9">
        <v>0.0</v>
      </c>
      <c r="L9" s="2">
        <f t="shared" si="3"/>
        <v>0</v>
      </c>
      <c r="M9" s="15" t="s">
        <v>189</v>
      </c>
      <c r="N9" s="9">
        <v>9.0</v>
      </c>
      <c r="P9" s="9">
        <v>25.0</v>
      </c>
      <c r="Q9" s="9">
        <v>0.0</v>
      </c>
      <c r="R9" s="2">
        <f t="shared" si="4"/>
        <v>11.85</v>
      </c>
      <c r="S9" s="2">
        <f t="shared" si="5"/>
        <v>12.03</v>
      </c>
      <c r="T9" s="9">
        <v>48.11</v>
      </c>
      <c r="U9" s="9">
        <v>4.0</v>
      </c>
      <c r="V9" s="2">
        <f t="shared" ref="V9:V12" si="9">ROUND(W9/X9,2)</f>
        <v>11.49</v>
      </c>
      <c r="W9" s="9">
        <v>22.97</v>
      </c>
      <c r="X9" s="9">
        <v>2.0</v>
      </c>
      <c r="Y9" s="9">
        <v>0.0</v>
      </c>
      <c r="Z9" s="9">
        <v>0.0</v>
      </c>
      <c r="AA9" s="9">
        <v>0.0</v>
      </c>
      <c r="AB9" s="9">
        <v>13.47</v>
      </c>
      <c r="AC9" s="39">
        <f t="array" ref="AC9">ROUND(AVERAGEIF({
    IFERROR(XLOOKUP(B9, 'Surfer Stats - Event 1 proper'!B:B, 'Surfer Stats - Event 1 proper'!AI:AI), ""),
    IFERROR(XLOOKUP(B9, 'Surfer Stats - Event 2'!B:B, 'Surfer Stats - Event 2'!AF:AF), ""),
    IFERROR(XLOOKUP(B9, 'Surfer Stats - Event 3'!B:B, 'Surfer Stats - Event 3'!AF:AF), "")
}, "&lt;&gt;"),2)
</f>
        <v>60.32</v>
      </c>
      <c r="AD9" s="39">
        <f t="array" ref="AD9">XLOOKUP(B9, 'Surfer Stats - Event 3'!B:B, 'Surfer Stats - Event 3'!AF:AF)
</f>
        <v>74.43</v>
      </c>
      <c r="AE9" s="32">
        <v>10950.0</v>
      </c>
      <c r="AF9" s="46">
        <v>71.17</v>
      </c>
    </row>
    <row r="10">
      <c r="A10" s="39">
        <v>4.0</v>
      </c>
      <c r="B10" s="47" t="s">
        <v>34</v>
      </c>
      <c r="C10" s="33">
        <v>2.0</v>
      </c>
      <c r="D10" s="33" t="str">
        <f>VLOOKUP(B10, 'Surfer Stats - Event 2'!$B$1:$AH$37, 3, FALSE)</f>
        <v>Goofy</v>
      </c>
      <c r="F10" s="2">
        <f t="shared" si="1"/>
        <v>0.27</v>
      </c>
      <c r="G10" s="9">
        <v>0.0</v>
      </c>
      <c r="H10" s="2">
        <f t="shared" si="2"/>
        <v>9</v>
      </c>
      <c r="I10" s="2">
        <f>4/5</f>
        <v>0.8</v>
      </c>
      <c r="J10" s="9">
        <v>0.0</v>
      </c>
      <c r="L10" s="2">
        <f t="shared" si="3"/>
        <v>0</v>
      </c>
      <c r="M10" s="15" t="s">
        <v>189</v>
      </c>
      <c r="N10" s="9">
        <v>25.0</v>
      </c>
      <c r="O10" s="9">
        <v>25.0</v>
      </c>
      <c r="P10" s="9">
        <v>3.0</v>
      </c>
      <c r="Q10" s="9">
        <v>0.0</v>
      </c>
      <c r="R10" s="2">
        <f t="shared" si="4"/>
        <v>12.16</v>
      </c>
      <c r="S10" s="2">
        <f t="shared" si="5"/>
        <v>10.45</v>
      </c>
      <c r="T10" s="9">
        <v>20.9</v>
      </c>
      <c r="U10" s="9">
        <v>2.0</v>
      </c>
      <c r="V10" s="2">
        <f t="shared" si="9"/>
        <v>13.06</v>
      </c>
      <c r="W10" s="9">
        <v>65.29</v>
      </c>
      <c r="X10" s="9">
        <v>5.0</v>
      </c>
      <c r="Y10" s="9">
        <f t="shared" ref="Y10:Y12" si="10">ROUND(Z10/AA10,2)</f>
        <v>11.62</v>
      </c>
      <c r="Z10" s="9">
        <v>23.23</v>
      </c>
      <c r="AA10" s="9">
        <v>2.0</v>
      </c>
      <c r="AB10" s="9">
        <v>15.6</v>
      </c>
      <c r="AC10" s="39">
        <f t="array" ref="AC10">ROUND(AVERAGEIF({
    IFERROR(XLOOKUP(B10, 'Surfer Stats - Event 1 proper'!B:B, 'Surfer Stats - Event 1 proper'!AI:AI), ""),
    IFERROR(XLOOKUP(B10, 'Surfer Stats - Event 2'!B:B, 'Surfer Stats - Event 2'!AF:AF), ""),
    IFERROR(XLOOKUP(B10, 'Surfer Stats - Event 3'!B:B, 'Surfer Stats - Event 3'!AF:AF), "")
}, "&lt;&gt;"),2)
</f>
        <v>43.64</v>
      </c>
      <c r="AD10" s="39">
        <f t="array" ref="AD10">XLOOKUP(B10, 'Surfer Stats - Event 3'!B:B, 'Surfer Stats - Event 3'!AF:AF)
</f>
        <v>25.73</v>
      </c>
      <c r="AE10" s="32">
        <v>10250.0</v>
      </c>
      <c r="AF10" s="46">
        <v>86.05</v>
      </c>
    </row>
    <row r="11">
      <c r="A11" s="39">
        <v>4.0</v>
      </c>
      <c r="B11" s="39" t="s">
        <v>38</v>
      </c>
      <c r="C11" s="33">
        <v>2.0</v>
      </c>
      <c r="D11" s="33" t="str">
        <f>VLOOKUP(B11, 'Surfer Stats - Event 2'!$B$1:$AH$37, 3, FALSE)</f>
        <v>Regular</v>
      </c>
      <c r="F11" s="2">
        <f t="shared" si="1"/>
        <v>0.44</v>
      </c>
      <c r="G11" s="9">
        <v>0.5</v>
      </c>
      <c r="H11" s="2">
        <f t="shared" si="2"/>
        <v>11</v>
      </c>
      <c r="I11" s="9">
        <v>0.5</v>
      </c>
      <c r="J11" s="2">
        <f>1/3</f>
        <v>0.3333333333</v>
      </c>
      <c r="L11" s="2">
        <f t="shared" si="3"/>
        <v>0</v>
      </c>
      <c r="M11" s="19" t="s">
        <v>188</v>
      </c>
      <c r="N11" s="9">
        <v>5.0</v>
      </c>
      <c r="O11" s="9">
        <v>13.0</v>
      </c>
      <c r="P11" s="9">
        <v>13.0</v>
      </c>
      <c r="Q11" s="9">
        <v>0.0</v>
      </c>
      <c r="R11" s="2">
        <f t="shared" si="4"/>
        <v>11.51</v>
      </c>
      <c r="S11" s="2">
        <f t="shared" si="5"/>
        <v>11.21</v>
      </c>
      <c r="T11" s="9">
        <v>67.26</v>
      </c>
      <c r="U11" s="9">
        <v>6.0</v>
      </c>
      <c r="V11" s="2">
        <f t="shared" si="9"/>
        <v>10.98</v>
      </c>
      <c r="W11" s="9">
        <v>21.96</v>
      </c>
      <c r="X11" s="9">
        <v>2.0</v>
      </c>
      <c r="Y11" s="9">
        <f t="shared" si="10"/>
        <v>12.48</v>
      </c>
      <c r="Z11" s="9">
        <v>37.43</v>
      </c>
      <c r="AA11" s="9">
        <v>3.0</v>
      </c>
      <c r="AB11" s="9">
        <v>15.7</v>
      </c>
      <c r="AC11" s="39">
        <f t="array" ref="AC11">ROUND(AVERAGEIF({
    IFERROR(XLOOKUP(B11, 'Surfer Stats - Event 1 proper'!B:B, 'Surfer Stats - Event 1 proper'!AI:AI), ""),
    IFERROR(XLOOKUP(B11, 'Surfer Stats - Event 2'!B:B, 'Surfer Stats - Event 2'!AF:AF), ""),
    IFERROR(XLOOKUP(B11, 'Surfer Stats - Event 3'!B:B, 'Surfer Stats - Event 3'!AF:AF), "")
}, "&lt;&gt;"),2)
</f>
        <v>57.58</v>
      </c>
      <c r="AD11" s="39">
        <f t="array" ref="AD11">XLOOKUP(B11, 'Surfer Stats - Event 3'!B:B, 'Surfer Stats - Event 3'!AF:AF)
</f>
        <v>72.04</v>
      </c>
      <c r="AE11" s="32">
        <v>9750.0</v>
      </c>
      <c r="AF11" s="46">
        <v>33.89</v>
      </c>
    </row>
    <row r="12">
      <c r="A12" s="39">
        <v>4.0</v>
      </c>
      <c r="B12" s="47" t="s">
        <v>30</v>
      </c>
      <c r="C12" s="33">
        <v>2.0</v>
      </c>
      <c r="D12" s="33" t="str">
        <f>VLOOKUP(B12, 'Surfer Stats - Event 2'!$B$1:$AH$37, 3, FALSE)</f>
        <v>Goofy</v>
      </c>
      <c r="F12" s="2">
        <f t="shared" si="1"/>
        <v>0.56</v>
      </c>
      <c r="G12" s="9">
        <v>0.5</v>
      </c>
      <c r="H12" s="2">
        <f t="shared" si="2"/>
        <v>10</v>
      </c>
      <c r="I12" s="9">
        <v>0.5</v>
      </c>
      <c r="J12" s="2">
        <f>4/6</f>
        <v>0.6666666667</v>
      </c>
      <c r="L12" s="2">
        <f t="shared" si="3"/>
        <v>1</v>
      </c>
      <c r="M12" s="15" t="s">
        <v>187</v>
      </c>
      <c r="N12" s="9">
        <v>13.0</v>
      </c>
      <c r="O12" s="9">
        <v>3.0</v>
      </c>
      <c r="P12" s="9">
        <v>13.0</v>
      </c>
      <c r="Q12" s="9">
        <v>2.0</v>
      </c>
      <c r="R12" s="2">
        <f t="shared" si="4"/>
        <v>15.09</v>
      </c>
      <c r="S12" s="2">
        <f t="shared" si="5"/>
        <v>14.77</v>
      </c>
      <c r="T12" s="9">
        <v>29.53</v>
      </c>
      <c r="U12" s="9">
        <v>2.0</v>
      </c>
      <c r="V12" s="2">
        <f t="shared" si="9"/>
        <v>12.97</v>
      </c>
      <c r="W12" s="9">
        <v>25.93</v>
      </c>
      <c r="X12" s="9">
        <v>2.0</v>
      </c>
      <c r="Y12" s="9">
        <f t="shared" si="10"/>
        <v>15.9</v>
      </c>
      <c r="Z12" s="9">
        <v>95.41</v>
      </c>
      <c r="AA12" s="9">
        <v>6.0</v>
      </c>
      <c r="AB12" s="9">
        <v>19.4</v>
      </c>
      <c r="AC12" s="39">
        <f t="array" ref="AC12">ROUND(AVERAGEIF({
    IFERROR(XLOOKUP(B12, 'Surfer Stats - Event 1 proper'!B:B, 'Surfer Stats - Event 1 proper'!AI:AI), ""),
    IFERROR(XLOOKUP(B12, 'Surfer Stats - Event 2'!B:B, 'Surfer Stats - Event 2'!AF:AF), ""),
    IFERROR(XLOOKUP(B12, 'Surfer Stats - Event 3'!B:B, 'Surfer Stats - Event 3'!AF:AF), "")
}, "&lt;&gt;"),2)
</f>
        <v>40.3</v>
      </c>
      <c r="AD12" s="39">
        <f t="array" ref="AD12">XLOOKUP(B12, 'Surfer Stats - Event 3'!B:B, 'Surfer Stats - Event 3'!AF:AF)
</f>
        <v>28.61</v>
      </c>
      <c r="AE12" s="32">
        <v>8750.0</v>
      </c>
      <c r="AF12" s="48">
        <v>72.96</v>
      </c>
    </row>
    <row r="13">
      <c r="A13" s="39">
        <v>4.0</v>
      </c>
      <c r="B13" s="39" t="s">
        <v>69</v>
      </c>
      <c r="C13" s="33">
        <v>2.0</v>
      </c>
      <c r="D13" s="33" t="str">
        <f>VLOOKUP(B13, 'Surfer Stats - Event 2'!$B$1:$AH$37, 3, FALSE)</f>
        <v>Regular</v>
      </c>
      <c r="F13" s="2">
        <f t="shared" si="1"/>
        <v>0</v>
      </c>
      <c r="G13" s="9">
        <v>0.0</v>
      </c>
      <c r="H13" s="2">
        <f t="shared" si="2"/>
        <v>0</v>
      </c>
      <c r="I13" s="9">
        <v>0.0</v>
      </c>
      <c r="J13" s="9">
        <v>0.0</v>
      </c>
      <c r="L13" s="2">
        <f t="shared" si="3"/>
        <v>0</v>
      </c>
      <c r="M13" s="15" t="s">
        <v>185</v>
      </c>
      <c r="N13" s="9">
        <v>99.0</v>
      </c>
      <c r="Q13" s="9">
        <v>0.0</v>
      </c>
      <c r="R13" s="9">
        <v>0.0</v>
      </c>
      <c r="S13" s="2">
        <f t="shared" si="5"/>
        <v>0</v>
      </c>
      <c r="T13" s="9">
        <v>0.0</v>
      </c>
      <c r="U13" s="2">
        <f>IF(N13=99,0,1)</f>
        <v>0</v>
      </c>
      <c r="V13" s="9">
        <v>0.0</v>
      </c>
      <c r="W13" s="9">
        <v>0.0</v>
      </c>
      <c r="X13" s="9">
        <v>0.0</v>
      </c>
      <c r="Y13" s="9">
        <v>0.0</v>
      </c>
      <c r="Z13" s="9">
        <v>0.0</v>
      </c>
      <c r="AA13" s="9">
        <v>0.0</v>
      </c>
      <c r="AB13" s="9">
        <v>0.0</v>
      </c>
      <c r="AC13" s="39">
        <f t="array" ref="AC13">ROUND(AVERAGEIF({
    IFERROR(XLOOKUP(B13, 'Surfer Stats - Event 1 proper'!B:B, 'Surfer Stats - Event 1 proper'!AI:AI), ""),
    IFERROR(XLOOKUP(B13, 'Surfer Stats - Event 2'!B:B, 'Surfer Stats - Event 2'!AF:AF), ""),
    IFERROR(XLOOKUP(B13, 'Surfer Stats - Event 3'!B:B, 'Surfer Stats - Event 3'!AF:AF), "")
}, "&lt;&gt;"),2)
</f>
        <v>50.9</v>
      </c>
      <c r="AD13" s="39">
        <f t="array" ref="AD13">XLOOKUP(B13, 'Surfer Stats - Event 3'!B:B, 'Surfer Stats - Event 3'!AF:AF)
</f>
        <v>92.67</v>
      </c>
      <c r="AE13" s="32">
        <v>8750.0</v>
      </c>
      <c r="AF13" s="48">
        <v>25.86</v>
      </c>
    </row>
    <row r="14">
      <c r="A14" s="39">
        <v>4.0</v>
      </c>
      <c r="B14" s="49" t="s">
        <v>37</v>
      </c>
      <c r="C14" s="50">
        <v>2.0</v>
      </c>
      <c r="D14" s="50" t="str">
        <f>VLOOKUP(B14, 'Surfer Stats - Event 2'!$B$1:$AH$37, 3, FALSE)</f>
        <v>Regular</v>
      </c>
      <c r="F14" s="2">
        <f t="shared" si="1"/>
        <v>0.17</v>
      </c>
      <c r="G14" s="9">
        <v>0.0</v>
      </c>
      <c r="H14" s="2">
        <f t="shared" si="2"/>
        <v>9</v>
      </c>
      <c r="I14" s="9">
        <v>0.5</v>
      </c>
      <c r="J14" s="9">
        <v>0.0</v>
      </c>
      <c r="L14" s="2">
        <f t="shared" si="3"/>
        <v>0</v>
      </c>
      <c r="M14" s="15" t="s">
        <v>188</v>
      </c>
      <c r="N14" s="9">
        <v>3.0</v>
      </c>
      <c r="P14" s="9">
        <v>13.0</v>
      </c>
      <c r="Q14" s="9">
        <v>1.0</v>
      </c>
      <c r="R14" s="2">
        <f>ROUND(SUM(T14,W14,Z14)/H14,2)</f>
        <v>12.19</v>
      </c>
      <c r="S14" s="2">
        <f t="shared" si="5"/>
        <v>11.96</v>
      </c>
      <c r="T14" s="9">
        <v>83.74</v>
      </c>
      <c r="U14" s="9">
        <v>7.0</v>
      </c>
      <c r="V14" s="2">
        <f>ROUND(W14/X14,2)</f>
        <v>12.99</v>
      </c>
      <c r="W14" s="9">
        <v>25.97</v>
      </c>
      <c r="X14" s="9">
        <v>2.0</v>
      </c>
      <c r="Y14" s="9">
        <v>0.0</v>
      </c>
      <c r="Z14" s="9">
        <v>0.0</v>
      </c>
      <c r="AA14" s="9">
        <v>0.0</v>
      </c>
      <c r="AB14" s="9">
        <v>19.27</v>
      </c>
      <c r="AC14" s="39">
        <f t="array" ref="AC14">ROUND(AVERAGEIF({
    IFERROR(XLOOKUP(B14, 'Surfer Stats - Event 1 proper'!B:B, 'Surfer Stats - Event 1 proper'!AI:AI), ""),
    IFERROR(XLOOKUP(B14, 'Surfer Stats - Event 2'!B:B, 'Surfer Stats - Event 2'!AF:AF), ""),
    IFERROR(XLOOKUP(B14, 'Surfer Stats - Event 3'!B:B, 'Surfer Stats - Event 3'!AF:AF), "")
}, "&lt;&gt;"),2)
</f>
        <v>42.3</v>
      </c>
      <c r="AD14" s="39">
        <f t="array" ref="AD14">XLOOKUP(B14, 'Surfer Stats - Event 3'!B:B, 'Surfer Stats - Event 3'!AF:AF)
</f>
        <v>27.03</v>
      </c>
      <c r="AE14" s="32">
        <v>8700.0</v>
      </c>
      <c r="AF14" s="46"/>
    </row>
    <row r="15">
      <c r="A15" s="39">
        <v>4.0</v>
      </c>
      <c r="B15" s="39" t="s">
        <v>61</v>
      </c>
      <c r="C15" s="33">
        <v>2.0</v>
      </c>
      <c r="D15" s="33" t="str">
        <f>VLOOKUP(B15, 'Surfer Stats - Event 2'!$B$1:$AH$37, 3, FALSE)</f>
        <v>Goofy</v>
      </c>
      <c r="F15" s="2">
        <f t="shared" si="1"/>
        <v>0</v>
      </c>
      <c r="G15" s="9">
        <v>0.0</v>
      </c>
      <c r="H15" s="2">
        <f t="shared" si="2"/>
        <v>0</v>
      </c>
      <c r="I15" s="9">
        <v>0.0</v>
      </c>
      <c r="J15" s="9">
        <v>0.0</v>
      </c>
      <c r="L15" s="2">
        <f t="shared" si="3"/>
        <v>0</v>
      </c>
      <c r="M15" s="19" t="s">
        <v>192</v>
      </c>
      <c r="N15" s="9">
        <v>99.0</v>
      </c>
      <c r="Q15" s="9">
        <v>0.0</v>
      </c>
      <c r="R15" s="9">
        <v>0.0</v>
      </c>
      <c r="S15" s="2">
        <f t="shared" si="5"/>
        <v>0</v>
      </c>
      <c r="T15" s="9">
        <v>0.0</v>
      </c>
      <c r="U15" s="2">
        <f t="shared" ref="U15:U16" si="11">IF(N15=99,0,1)</f>
        <v>0</v>
      </c>
      <c r="V15" s="9">
        <v>0.0</v>
      </c>
      <c r="W15" s="9">
        <v>0.0</v>
      </c>
      <c r="X15" s="9">
        <v>0.0</v>
      </c>
      <c r="Y15" s="9">
        <v>0.0</v>
      </c>
      <c r="Z15" s="9">
        <v>0.0</v>
      </c>
      <c r="AA15" s="9">
        <v>0.0</v>
      </c>
      <c r="AB15" s="9">
        <v>0.0</v>
      </c>
      <c r="AC15" s="39">
        <f t="array" ref="AC15">ROUND(AVERAGEIF({
    IFERROR(XLOOKUP(B15, 'Surfer Stats - Event 1 proper'!B:B, 'Surfer Stats - Event 1 proper'!AI:AI), ""),
    IFERROR(XLOOKUP(B15, 'Surfer Stats - Event 2'!B:B, 'Surfer Stats - Event 2'!AF:AF), ""),
    IFERROR(XLOOKUP(B15, 'Surfer Stats - Event 3'!B:B, 'Surfer Stats - Event 3'!AF:AF), "")
}, "&lt;&gt;"),2)
</f>
        <v>43.2</v>
      </c>
      <c r="AD15" s="39">
        <f t="array" ref="AD15">XLOOKUP(B15, 'Surfer Stats - Event 3'!B:B, 'Surfer Stats - Event 3'!AF:AF)
</f>
        <v>33.24</v>
      </c>
      <c r="AE15" s="32">
        <v>8700.0</v>
      </c>
      <c r="AF15" s="48">
        <v>37.1</v>
      </c>
    </row>
    <row r="16">
      <c r="A16" s="39">
        <v>4.0</v>
      </c>
      <c r="B16" s="39" t="s">
        <v>52</v>
      </c>
      <c r="C16" s="33">
        <v>2.0</v>
      </c>
      <c r="D16" s="33" t="str">
        <f>VLOOKUP(B16, 'Surfer Stats - Event 2'!$B$1:$AH$37, 3, FALSE)</f>
        <v>Regular</v>
      </c>
      <c r="F16" s="2">
        <f t="shared" si="1"/>
        <v>0</v>
      </c>
      <c r="G16" s="9">
        <v>0.0</v>
      </c>
      <c r="H16" s="2">
        <f t="shared" si="2"/>
        <v>2</v>
      </c>
      <c r="I16" s="9">
        <v>0.0</v>
      </c>
      <c r="J16" s="9">
        <v>0.0</v>
      </c>
      <c r="L16" s="2">
        <f t="shared" si="3"/>
        <v>0</v>
      </c>
      <c r="M16" s="19" t="s">
        <v>188</v>
      </c>
      <c r="N16" s="9">
        <v>99.0</v>
      </c>
      <c r="O16" s="9">
        <v>25.0</v>
      </c>
      <c r="Q16" s="9">
        <v>0.0</v>
      </c>
      <c r="R16" s="2">
        <f t="shared" ref="R16:R21" si="12">ROUND(SUM(T16,W16,Z16)/H16,2)</f>
        <v>11.29</v>
      </c>
      <c r="S16" s="2">
        <f t="shared" si="5"/>
        <v>0</v>
      </c>
      <c r="T16" s="9">
        <v>0.0</v>
      </c>
      <c r="U16" s="2">
        <f t="shared" si="11"/>
        <v>0</v>
      </c>
      <c r="V16" s="9">
        <v>0.0</v>
      </c>
      <c r="W16" s="9">
        <v>0.0</v>
      </c>
      <c r="X16" s="9">
        <v>0.0</v>
      </c>
      <c r="Y16" s="9">
        <f t="shared" ref="Y16:Y20" si="13">ROUND(Z16/AA16,2)</f>
        <v>11.29</v>
      </c>
      <c r="Z16" s="9">
        <v>22.57</v>
      </c>
      <c r="AA16" s="9">
        <v>2.0</v>
      </c>
      <c r="AB16" s="9">
        <v>11.74</v>
      </c>
      <c r="AC16" s="39">
        <f t="array" ref="AC16">ROUND(AVERAGEIF({
    IFERROR(XLOOKUP(B16, 'Surfer Stats - Event 1 proper'!B:B, 'Surfer Stats - Event 1 proper'!AI:AI), ""),
    IFERROR(XLOOKUP(B16, 'Surfer Stats - Event 2'!B:B, 'Surfer Stats - Event 2'!AF:AF), ""),
    IFERROR(XLOOKUP(B16, 'Surfer Stats - Event 3'!B:B, 'Surfer Stats - Event 3'!AF:AF), "")
}, "&lt;&gt;"),2)
</f>
        <v>48.64</v>
      </c>
      <c r="AD16" s="39">
        <f t="array" ref="AD16">XLOOKUP(B16, 'Surfer Stats - Event 3'!B:B, 'Surfer Stats - Event 3'!AF:AF)
</f>
        <v>30.8</v>
      </c>
      <c r="AE16" s="32">
        <v>8500.0</v>
      </c>
      <c r="AF16" s="48">
        <v>23.76</v>
      </c>
    </row>
    <row r="17">
      <c r="A17" s="39">
        <v>4.0</v>
      </c>
      <c r="B17" s="39" t="s">
        <v>31</v>
      </c>
      <c r="C17" s="33">
        <v>2.0</v>
      </c>
      <c r="D17" s="33" t="str">
        <f>VLOOKUP(B17, 'Surfer Stats - Event 2'!$B$1:$AH$37, 3, FALSE)</f>
        <v>Regular</v>
      </c>
      <c r="F17" s="2">
        <f t="shared" si="1"/>
        <v>0.11</v>
      </c>
      <c r="G17" s="2">
        <f>1/3</f>
        <v>0.3333333333</v>
      </c>
      <c r="H17" s="2">
        <f t="shared" si="2"/>
        <v>7</v>
      </c>
      <c r="I17" s="9">
        <v>0.0</v>
      </c>
      <c r="J17" s="9">
        <v>0.0</v>
      </c>
      <c r="L17" s="2">
        <f t="shared" si="3"/>
        <v>0</v>
      </c>
      <c r="M17" s="15" t="s">
        <v>189</v>
      </c>
      <c r="N17" s="9">
        <v>13.0</v>
      </c>
      <c r="O17" s="9">
        <v>25.0</v>
      </c>
      <c r="P17" s="9">
        <v>25.0</v>
      </c>
      <c r="Q17" s="9">
        <v>0.0</v>
      </c>
      <c r="R17" s="2">
        <f t="shared" si="12"/>
        <v>11.48</v>
      </c>
      <c r="S17" s="2">
        <f t="shared" si="5"/>
        <v>14.27</v>
      </c>
      <c r="T17" s="9">
        <v>42.8</v>
      </c>
      <c r="U17" s="9">
        <v>3.0</v>
      </c>
      <c r="V17" s="2">
        <f t="shared" ref="V17:V18" si="14">ROUND(W17/X17,2)</f>
        <v>8.51</v>
      </c>
      <c r="W17" s="9">
        <v>17.01</v>
      </c>
      <c r="X17" s="9">
        <v>2.0</v>
      </c>
      <c r="Y17" s="9">
        <f t="shared" si="13"/>
        <v>10.29</v>
      </c>
      <c r="Z17" s="9">
        <v>20.58</v>
      </c>
      <c r="AA17" s="9">
        <v>2.0</v>
      </c>
      <c r="AB17" s="9">
        <v>11.34</v>
      </c>
      <c r="AC17" s="39">
        <f t="array" ref="AC17">ROUND(AVERAGEIF({
    IFERROR(XLOOKUP(B17, 'Surfer Stats - Event 1 proper'!B:B, 'Surfer Stats - Event 1 proper'!AI:AI), ""),
    IFERROR(XLOOKUP(B17, 'Surfer Stats - Event 2'!B:B, 'Surfer Stats - Event 2'!AF:AF), ""),
    IFERROR(XLOOKUP(B17, 'Surfer Stats - Event 3'!B:B, 'Surfer Stats - Event 3'!AF:AF), "")
}, "&lt;&gt;"),2)
</f>
        <v>37.5</v>
      </c>
      <c r="AD17" s="39">
        <f t="array" ref="AD17">XLOOKUP(B17, 'Surfer Stats - Event 3'!B:B, 'Surfer Stats - Event 3'!AF:AF)
</f>
        <v>33.6</v>
      </c>
      <c r="AE17" s="32">
        <v>7500.0</v>
      </c>
      <c r="AF17" s="48">
        <v>53.68</v>
      </c>
    </row>
    <row r="18">
      <c r="A18" s="39">
        <v>4.0</v>
      </c>
      <c r="B18" s="39" t="s">
        <v>50</v>
      </c>
      <c r="C18" s="33">
        <v>2.0</v>
      </c>
      <c r="D18" s="33" t="str">
        <f>VLOOKUP(B18, 'Surfer Stats - Event 2'!$B$1:$AH$37, 3, FALSE)</f>
        <v>Regular</v>
      </c>
      <c r="F18" s="2">
        <f t="shared" si="1"/>
        <v>0.17</v>
      </c>
      <c r="G18" s="9">
        <v>0.0</v>
      </c>
      <c r="H18" s="2">
        <f t="shared" si="2"/>
        <v>6</v>
      </c>
      <c r="I18" s="9">
        <v>0.5</v>
      </c>
      <c r="J18" s="9">
        <v>0.0</v>
      </c>
      <c r="L18" s="2">
        <f t="shared" si="3"/>
        <v>0</v>
      </c>
      <c r="M18" s="19" t="s">
        <v>194</v>
      </c>
      <c r="N18" s="9">
        <v>25.0</v>
      </c>
      <c r="O18" s="9">
        <v>25.0</v>
      </c>
      <c r="P18" s="9">
        <v>13.0</v>
      </c>
      <c r="Q18" s="9">
        <v>0.0</v>
      </c>
      <c r="R18" s="2">
        <f t="shared" si="12"/>
        <v>12.79</v>
      </c>
      <c r="S18" s="2">
        <f t="shared" si="5"/>
        <v>13.45</v>
      </c>
      <c r="T18" s="9">
        <v>26.9</v>
      </c>
      <c r="U18" s="9">
        <v>2.0</v>
      </c>
      <c r="V18" s="2">
        <f t="shared" si="14"/>
        <v>11.47</v>
      </c>
      <c r="W18" s="9">
        <v>22.94</v>
      </c>
      <c r="X18" s="9">
        <v>2.0</v>
      </c>
      <c r="Y18" s="9">
        <f t="shared" si="13"/>
        <v>13.45</v>
      </c>
      <c r="Z18" s="9">
        <v>26.9</v>
      </c>
      <c r="AA18" s="9">
        <v>2.0</v>
      </c>
      <c r="AB18" s="9">
        <v>15.13</v>
      </c>
      <c r="AC18" s="39">
        <f t="array" ref="AC18">ROUND(AVERAGEIF({
    IFERROR(XLOOKUP(B18, 'Surfer Stats - Event 1 proper'!B:B, 'Surfer Stats - Event 1 proper'!AI:AI), ""),
    IFERROR(XLOOKUP(B18, 'Surfer Stats - Event 2'!B:B, 'Surfer Stats - Event 2'!AF:AF), ""),
    IFERROR(XLOOKUP(B18, 'Surfer Stats - Event 3'!B:B, 'Surfer Stats - Event 3'!AF:AF), "")
}, "&lt;&gt;"),2)
</f>
        <v>43.95</v>
      </c>
      <c r="AD18" s="39">
        <f t="array" ref="AD18">XLOOKUP(B18, 'Surfer Stats - Event 3'!B:B, 'Surfer Stats - Event 3'!AF:AF)
</f>
        <v>46.07</v>
      </c>
      <c r="AE18" s="32">
        <v>7500.0</v>
      </c>
      <c r="AF18" s="48">
        <v>25.88</v>
      </c>
    </row>
    <row r="19">
      <c r="A19" s="39">
        <v>4.0</v>
      </c>
      <c r="B19" s="47" t="s">
        <v>68</v>
      </c>
      <c r="C19" s="33">
        <v>2.0</v>
      </c>
      <c r="D19" s="33" t="str">
        <f>VLOOKUP(B19, 'Surfer Stats - Event 2'!$B$1:$AH$37, 3, FALSE)</f>
        <v>Regular</v>
      </c>
      <c r="F19" s="2">
        <f t="shared" si="1"/>
        <v>0.21</v>
      </c>
      <c r="G19" s="9">
        <v>0.0</v>
      </c>
      <c r="H19" s="2">
        <f t="shared" si="2"/>
        <v>8</v>
      </c>
      <c r="I19" s="9">
        <v>0.0</v>
      </c>
      <c r="J19" s="2">
        <f>5/8</f>
        <v>0.625</v>
      </c>
      <c r="L19" s="2">
        <f t="shared" si="3"/>
        <v>0</v>
      </c>
      <c r="M19" s="15" t="s">
        <v>188</v>
      </c>
      <c r="N19" s="9">
        <v>99.0</v>
      </c>
      <c r="O19" s="9">
        <v>2.0</v>
      </c>
      <c r="Q19" s="9">
        <v>4.0</v>
      </c>
      <c r="R19" s="2">
        <f t="shared" si="12"/>
        <v>13.83</v>
      </c>
      <c r="S19" s="2">
        <f t="shared" si="5"/>
        <v>0</v>
      </c>
      <c r="T19" s="9">
        <v>0.0</v>
      </c>
      <c r="U19" s="2">
        <f>IF(N19=99,0,1)</f>
        <v>0</v>
      </c>
      <c r="V19" s="9">
        <v>0.0</v>
      </c>
      <c r="W19" s="9">
        <v>0.0</v>
      </c>
      <c r="X19" s="9">
        <v>0.0</v>
      </c>
      <c r="Y19" s="9">
        <f t="shared" si="13"/>
        <v>13.83</v>
      </c>
      <c r="Z19" s="9">
        <v>110.67</v>
      </c>
      <c r="AA19" s="9">
        <v>8.0</v>
      </c>
      <c r="AB19" s="9">
        <v>16.5</v>
      </c>
      <c r="AC19" s="39">
        <f t="array" ref="AC19">ROUND(AVERAGEIF({
    IFERROR(XLOOKUP(B19, 'Surfer Stats - Event 1 proper'!B:B, 'Surfer Stats - Event 1 proper'!AI:AI), ""),
    IFERROR(XLOOKUP(B19, 'Surfer Stats - Event 2'!B:B, 'Surfer Stats - Event 2'!AF:AF), ""),
    IFERROR(XLOOKUP(B19, 'Surfer Stats - Event 3'!B:B, 'Surfer Stats - Event 3'!AF:AF), "")
}, "&lt;&gt;"),2)
</f>
        <v>41.54</v>
      </c>
      <c r="AD19" s="39">
        <f t="array" ref="AD19">XLOOKUP(B19, 'Surfer Stats - Event 3'!B:B, 'Surfer Stats - Event 3'!AF:AF)
</f>
        <v>28.14</v>
      </c>
      <c r="AE19" s="32">
        <v>7500.0</v>
      </c>
      <c r="AF19" s="51">
        <v>21.69</v>
      </c>
    </row>
    <row r="20">
      <c r="A20" s="39">
        <v>4.0</v>
      </c>
      <c r="B20" s="39" t="s">
        <v>27</v>
      </c>
      <c r="C20" s="33">
        <v>2.0</v>
      </c>
      <c r="D20" s="33" t="str">
        <f>VLOOKUP(B20, 'Surfer Stats - Event 2'!$B$1:$AH$37, 3, FALSE)</f>
        <v>Regular</v>
      </c>
      <c r="F20" s="2">
        <f t="shared" si="1"/>
        <v>0.45</v>
      </c>
      <c r="G20" s="9">
        <v>0.75</v>
      </c>
      <c r="H20" s="2">
        <f t="shared" si="2"/>
        <v>13</v>
      </c>
      <c r="I20" s="9">
        <v>0.0</v>
      </c>
      <c r="J20" s="2">
        <f>3/5</f>
        <v>0.6</v>
      </c>
      <c r="L20" s="2">
        <f t="shared" si="3"/>
        <v>0</v>
      </c>
      <c r="M20" s="19" t="s">
        <v>190</v>
      </c>
      <c r="N20" s="9">
        <v>1.0</v>
      </c>
      <c r="O20" s="9">
        <v>9.0</v>
      </c>
      <c r="Q20" s="9">
        <v>2.0</v>
      </c>
      <c r="R20" s="2">
        <f t="shared" si="12"/>
        <v>11.68</v>
      </c>
      <c r="S20" s="2">
        <f t="shared" si="5"/>
        <v>11.85</v>
      </c>
      <c r="T20" s="9">
        <v>94.79</v>
      </c>
      <c r="U20" s="9">
        <v>8.0</v>
      </c>
      <c r="V20" s="9">
        <v>0.0</v>
      </c>
      <c r="W20" s="9">
        <v>0.0</v>
      </c>
      <c r="X20" s="9">
        <v>0.0</v>
      </c>
      <c r="Y20" s="9">
        <f t="shared" si="13"/>
        <v>11.41</v>
      </c>
      <c r="Z20" s="9">
        <v>57.04</v>
      </c>
      <c r="AA20" s="9">
        <v>5.0</v>
      </c>
      <c r="AB20" s="9">
        <v>16.83</v>
      </c>
      <c r="AC20" s="39">
        <f t="array" ref="AC20">ROUND(AVERAGEIF({
    IFERROR(XLOOKUP(B20, 'Surfer Stats - Event 1 proper'!B:B, 'Surfer Stats - Event 1 proper'!AI:AI), ""),
    IFERROR(XLOOKUP(B20, 'Surfer Stats - Event 2'!B:B, 'Surfer Stats - Event 2'!AF:AF), ""),
    IFERROR(XLOOKUP(B20, 'Surfer Stats - Event 3'!B:B, 'Surfer Stats - Event 3'!AF:AF), "")
}, "&lt;&gt;"),2)
</f>
        <v>41.63</v>
      </c>
      <c r="AD20" s="39">
        <f t="array" ref="AD20">XLOOKUP(B20, 'Surfer Stats - Event 3'!B:B, 'Surfer Stats - Event 3'!AF:AF)
</f>
        <v>31.3</v>
      </c>
      <c r="AE20" s="32">
        <v>7450.0</v>
      </c>
      <c r="AF20" s="48">
        <v>19.4</v>
      </c>
    </row>
    <row r="21">
      <c r="A21" s="39">
        <v>4.0</v>
      </c>
      <c r="B21" s="39" t="s">
        <v>41</v>
      </c>
      <c r="C21" s="33">
        <v>2.0</v>
      </c>
      <c r="D21" s="33" t="str">
        <f>VLOOKUP(B21, 'Surfer Stats - Event 2'!$B$1:$AH$37, 3, FALSE)</f>
        <v>Regular</v>
      </c>
      <c r="F21" s="2">
        <f t="shared" si="1"/>
        <v>0.13</v>
      </c>
      <c r="G21" s="9">
        <v>0.0</v>
      </c>
      <c r="H21" s="2">
        <f t="shared" si="2"/>
        <v>7</v>
      </c>
      <c r="I21" s="9">
        <v>0.4</v>
      </c>
      <c r="J21" s="9">
        <v>0.0</v>
      </c>
      <c r="L21" s="2">
        <f t="shared" si="3"/>
        <v>0</v>
      </c>
      <c r="M21" s="19" t="s">
        <v>189</v>
      </c>
      <c r="N21" s="9">
        <v>25.0</v>
      </c>
      <c r="P21" s="9">
        <v>9.0</v>
      </c>
      <c r="Q21" s="9">
        <v>1.0</v>
      </c>
      <c r="R21" s="2">
        <f t="shared" si="12"/>
        <v>11.02</v>
      </c>
      <c r="S21" s="2">
        <f t="shared" si="5"/>
        <v>10.67</v>
      </c>
      <c r="T21" s="9">
        <v>21.33</v>
      </c>
      <c r="U21" s="9">
        <v>2.0</v>
      </c>
      <c r="V21" s="2">
        <f>ROUND(W21/X21,2)</f>
        <v>11.16</v>
      </c>
      <c r="W21" s="9">
        <v>55.78</v>
      </c>
      <c r="X21" s="9">
        <v>5.0</v>
      </c>
      <c r="Y21" s="9">
        <v>0.0</v>
      </c>
      <c r="Z21" s="9">
        <v>0.0</v>
      </c>
      <c r="AA21" s="9">
        <v>0.0</v>
      </c>
      <c r="AB21" s="9">
        <v>16.63</v>
      </c>
      <c r="AC21" s="39">
        <f t="array" ref="AC21">ROUND(AVERAGEIF({
    IFERROR(XLOOKUP(B21, 'Surfer Stats - Event 1 proper'!B:B, 'Surfer Stats - Event 1 proper'!AI:AI), ""),
    IFERROR(XLOOKUP(B21, 'Surfer Stats - Event 2'!B:B, 'Surfer Stats - Event 2'!AF:AF), ""),
    IFERROR(XLOOKUP(B21, 'Surfer Stats - Event 3'!B:B, 'Surfer Stats - Event 3'!AF:AF), "")
}, "&lt;&gt;"),2)
</f>
        <v>48.35</v>
      </c>
      <c r="AD21" s="39">
        <f t="array" ref="AD21">XLOOKUP(B21, 'Surfer Stats - Event 3'!B:B, 'Surfer Stats - Event 3'!AF:AF)
</f>
        <v>97.36</v>
      </c>
      <c r="AE21" s="32">
        <v>7450.0</v>
      </c>
      <c r="AF21" s="48">
        <v>57.68</v>
      </c>
    </row>
    <row r="22">
      <c r="A22" s="39">
        <v>4.0</v>
      </c>
      <c r="B22" s="39" t="s">
        <v>64</v>
      </c>
      <c r="C22" s="33">
        <v>2.0</v>
      </c>
      <c r="D22" s="33" t="str">
        <f>VLOOKUP(B22, 'Surfer Stats - Event 2'!$B$1:$AH$37, 3, FALSE)</f>
        <v>Regular</v>
      </c>
      <c r="F22" s="2">
        <f t="shared" si="1"/>
        <v>0</v>
      </c>
      <c r="G22" s="9">
        <v>0.0</v>
      </c>
      <c r="H22" s="2">
        <f t="shared" si="2"/>
        <v>0</v>
      </c>
      <c r="I22" s="9">
        <v>0.0</v>
      </c>
      <c r="J22" s="9">
        <v>0.0</v>
      </c>
      <c r="L22" s="2">
        <f t="shared" si="3"/>
        <v>0</v>
      </c>
      <c r="M22" s="19" t="s">
        <v>193</v>
      </c>
      <c r="N22" s="9">
        <v>99.0</v>
      </c>
      <c r="Q22" s="9">
        <v>0.0</v>
      </c>
      <c r="R22" s="9">
        <v>0.0</v>
      </c>
      <c r="S22" s="2">
        <f t="shared" si="5"/>
        <v>0</v>
      </c>
      <c r="T22" s="9">
        <v>0.0</v>
      </c>
      <c r="U22" s="2">
        <f t="shared" ref="U22:U24" si="15">IF(N22=99,0,1)</f>
        <v>0</v>
      </c>
      <c r="V22" s="9">
        <v>0.0</v>
      </c>
      <c r="W22" s="9">
        <v>0.0</v>
      </c>
      <c r="X22" s="9">
        <v>0.0</v>
      </c>
      <c r="Y22" s="9">
        <v>9.0</v>
      </c>
      <c r="Z22" s="9">
        <v>9.0</v>
      </c>
      <c r="AA22" s="9">
        <v>0.0</v>
      </c>
      <c r="AC22" s="39">
        <f t="array" ref="AC22">ROUND(AVERAGEIF({
    IFERROR(XLOOKUP(B22, 'Surfer Stats - Event 1 proper'!B:B, 'Surfer Stats - Event 1 proper'!AI:AI), ""),
    IFERROR(XLOOKUP(B22, 'Surfer Stats - Event 2'!B:B, 'Surfer Stats - Event 2'!AF:AF), ""),
    IFERROR(XLOOKUP(B22, 'Surfer Stats - Event 3'!B:B, 'Surfer Stats - Event 3'!AF:AF), "")
}, "&lt;&gt;"),2)
</f>
        <v>46.43</v>
      </c>
      <c r="AD22" s="39">
        <f t="array" ref="AD22">XLOOKUP(B22, 'Surfer Stats - Event 3'!B:B, 'Surfer Stats - Event 3'!AF:AF)
</f>
        <v>91.51</v>
      </c>
      <c r="AE22" s="32">
        <v>7450.0</v>
      </c>
      <c r="AF22" s="48">
        <v>38.23</v>
      </c>
    </row>
    <row r="23">
      <c r="A23" s="39">
        <v>4.0</v>
      </c>
      <c r="B23" s="49" t="s">
        <v>17</v>
      </c>
      <c r="C23" s="50">
        <v>2.0</v>
      </c>
      <c r="D23" s="50" t="str">
        <f>VLOOKUP(B23, 'Surfer Stats - Event 2'!$B$1:$AH$37, 3, FALSE)</f>
        <v>Goofy</v>
      </c>
      <c r="F23" s="2">
        <f t="shared" si="1"/>
        <v>0.47</v>
      </c>
      <c r="G23" s="9">
        <v>0.0</v>
      </c>
      <c r="H23" s="2">
        <f t="shared" si="2"/>
        <v>10</v>
      </c>
      <c r="I23" s="2">
        <f>4/6</f>
        <v>0.6666666667</v>
      </c>
      <c r="J23" s="2">
        <f>3/4</f>
        <v>0.75</v>
      </c>
      <c r="L23" s="2">
        <f t="shared" si="3"/>
        <v>1</v>
      </c>
      <c r="M23" s="15" t="s">
        <v>187</v>
      </c>
      <c r="N23" s="9">
        <v>99.0</v>
      </c>
      <c r="O23" s="9">
        <v>9.0</v>
      </c>
      <c r="P23" s="9">
        <v>3.0</v>
      </c>
      <c r="Q23" s="9">
        <v>1.0</v>
      </c>
      <c r="R23" s="2">
        <f t="shared" ref="R23:R27" si="16">ROUND(SUM(T23,W23,Z23)/H23,2)</f>
        <v>13.07</v>
      </c>
      <c r="S23" s="2">
        <f t="shared" si="5"/>
        <v>0</v>
      </c>
      <c r="T23" s="9">
        <v>0.0</v>
      </c>
      <c r="U23" s="2">
        <f t="shared" si="15"/>
        <v>0</v>
      </c>
      <c r="V23" s="2">
        <f t="shared" ref="V23:V27" si="17">ROUND(W23/X23,2)</f>
        <v>12.98</v>
      </c>
      <c r="W23" s="9">
        <v>77.87</v>
      </c>
      <c r="X23" s="9">
        <v>6.0</v>
      </c>
      <c r="Y23" s="9">
        <f t="shared" ref="Y23:Y26" si="18">ROUND(Z23/AA23,2)</f>
        <v>13.2</v>
      </c>
      <c r="Z23" s="9">
        <v>52.8</v>
      </c>
      <c r="AA23" s="9">
        <v>4.0</v>
      </c>
      <c r="AB23" s="9">
        <v>16.5</v>
      </c>
      <c r="AC23" s="39">
        <f t="array" ref="AC23">ROUND(AVERAGEIF({
    IFERROR(XLOOKUP(B23, 'Surfer Stats - Event 1 proper'!B:B, 'Surfer Stats - Event 1 proper'!AI:AI), ""),
    IFERROR(XLOOKUP(B23, 'Surfer Stats - Event 2'!B:B, 'Surfer Stats - Event 2'!AF:AF), ""),
    IFERROR(XLOOKUP(B23, 'Surfer Stats - Event 3'!B:B, 'Surfer Stats - Event 3'!AF:AF), "")
}, "&lt;&gt;"),2)
</f>
        <v>27.44</v>
      </c>
      <c r="AD23" s="39">
        <f t="array" ref="AD23">XLOOKUP(B23, 'Surfer Stats - Event 3'!B:B, 'Surfer Stats - Event 3'!AF:AF)
</f>
        <v>0</v>
      </c>
      <c r="AE23" s="32">
        <v>6200.0</v>
      </c>
      <c r="AF23" s="46"/>
    </row>
    <row r="24">
      <c r="A24" s="39">
        <v>4.0</v>
      </c>
      <c r="B24" s="39" t="s">
        <v>54</v>
      </c>
      <c r="C24" s="33">
        <v>2.0</v>
      </c>
      <c r="D24" s="33" t="str">
        <f>VLOOKUP(B24, 'Surfer Stats - Event 2'!$B$1:$AH$37, 3, FALSE)</f>
        <v>Goofy</v>
      </c>
      <c r="F24" s="2">
        <f t="shared" si="1"/>
        <v>0.17</v>
      </c>
      <c r="G24" s="9">
        <v>0.0</v>
      </c>
      <c r="H24" s="2">
        <f t="shared" si="2"/>
        <v>4</v>
      </c>
      <c r="I24" s="9">
        <v>0.5</v>
      </c>
      <c r="J24" s="9">
        <v>0.0</v>
      </c>
      <c r="L24" s="2">
        <f t="shared" si="3"/>
        <v>1</v>
      </c>
      <c r="M24" s="19" t="s">
        <v>187</v>
      </c>
      <c r="N24" s="9">
        <v>99.0</v>
      </c>
      <c r="O24" s="9">
        <v>25.0</v>
      </c>
      <c r="P24" s="9">
        <v>13.0</v>
      </c>
      <c r="Q24" s="9">
        <v>0.0</v>
      </c>
      <c r="R24" s="2">
        <f t="shared" si="16"/>
        <v>13.05</v>
      </c>
      <c r="S24" s="2">
        <f t="shared" si="5"/>
        <v>0</v>
      </c>
      <c r="T24" s="9">
        <v>0.0</v>
      </c>
      <c r="U24" s="2">
        <f t="shared" si="15"/>
        <v>0</v>
      </c>
      <c r="V24" s="2">
        <f t="shared" si="17"/>
        <v>13.66</v>
      </c>
      <c r="W24" s="9">
        <v>27.31</v>
      </c>
      <c r="X24" s="9">
        <v>2.0</v>
      </c>
      <c r="Y24" s="9">
        <f t="shared" si="18"/>
        <v>12.44</v>
      </c>
      <c r="Z24" s="9">
        <v>24.88</v>
      </c>
      <c r="AA24" s="9">
        <v>2.0</v>
      </c>
      <c r="AB24" s="9">
        <v>15.97</v>
      </c>
      <c r="AC24" s="39">
        <f t="array" ref="AC24">ROUND(AVERAGEIF({
    IFERROR(XLOOKUP(B24, 'Surfer Stats - Event 1 proper'!B:B, 'Surfer Stats - Event 1 proper'!AI:AI), ""),
    IFERROR(XLOOKUP(B24, 'Surfer Stats - Event 2'!B:B, 'Surfer Stats - Event 2'!AF:AF), ""),
    IFERROR(XLOOKUP(B24, 'Surfer Stats - Event 3'!B:B, 'Surfer Stats - Event 3'!AF:AF), "")
}, "&lt;&gt;"),2)
</f>
        <v>38.46</v>
      </c>
      <c r="AD24" s="39">
        <f t="array" ref="AD24">XLOOKUP(B24, 'Surfer Stats - Event 3'!B:B, 'Surfer Stats - Event 3'!AF:AF)
</f>
        <v>77.13</v>
      </c>
      <c r="AE24" s="32">
        <v>5000.0</v>
      </c>
      <c r="AF24" s="48">
        <v>73.54</v>
      </c>
    </row>
    <row r="25">
      <c r="A25" s="39">
        <v>4.0</v>
      </c>
      <c r="B25" s="39" t="s">
        <v>47</v>
      </c>
      <c r="C25" s="33">
        <v>2.0</v>
      </c>
      <c r="D25" s="33" t="str">
        <f>VLOOKUP(B25, 'Surfer Stats - Event 2'!$B$1:$AH$37, 3, FALSE)</f>
        <v>Goofy</v>
      </c>
      <c r="F25" s="2">
        <f t="shared" si="1"/>
        <v>0.22</v>
      </c>
      <c r="G25" s="2">
        <f>1/3</f>
        <v>0.3333333333</v>
      </c>
      <c r="H25" s="2">
        <f t="shared" si="2"/>
        <v>8</v>
      </c>
      <c r="I25" s="2">
        <f>1/3</f>
        <v>0.3333333333</v>
      </c>
      <c r="J25" s="9">
        <v>0.0</v>
      </c>
      <c r="L25" s="2">
        <f t="shared" si="3"/>
        <v>0</v>
      </c>
      <c r="M25" s="15" t="s">
        <v>189</v>
      </c>
      <c r="N25" s="9">
        <v>13.0</v>
      </c>
      <c r="O25" s="9">
        <v>25.0</v>
      </c>
      <c r="P25" s="9">
        <v>13.0</v>
      </c>
      <c r="Q25" s="9">
        <v>0.0</v>
      </c>
      <c r="R25" s="2">
        <f t="shared" si="16"/>
        <v>10.83</v>
      </c>
      <c r="S25" s="2">
        <f t="shared" si="5"/>
        <v>10.09</v>
      </c>
      <c r="T25" s="9">
        <v>30.27</v>
      </c>
      <c r="U25" s="9">
        <v>3.0</v>
      </c>
      <c r="V25" s="2">
        <f t="shared" si="17"/>
        <v>10.38</v>
      </c>
      <c r="W25" s="9">
        <v>31.15</v>
      </c>
      <c r="X25" s="9">
        <v>3.0</v>
      </c>
      <c r="Y25" s="9">
        <f t="shared" si="18"/>
        <v>12.6</v>
      </c>
      <c r="Z25" s="9">
        <v>25.19</v>
      </c>
      <c r="AA25" s="9">
        <v>2.0</v>
      </c>
      <c r="AB25" s="9">
        <v>13.96</v>
      </c>
      <c r="AC25" s="39">
        <f t="array" ref="AC25">ROUND(AVERAGEIF({
    IFERROR(XLOOKUP(B25, 'Surfer Stats - Event 1 proper'!B:B, 'Surfer Stats - Event 1 proper'!AI:AI), ""),
    IFERROR(XLOOKUP(B25, 'Surfer Stats - Event 2'!B:B, 'Surfer Stats - Event 2'!AF:AF), ""),
    IFERROR(XLOOKUP(B25, 'Surfer Stats - Event 3'!B:B, 'Surfer Stats - Event 3'!AF:AF), "")
}, "&lt;&gt;"),2)
</f>
        <v>31.2</v>
      </c>
      <c r="AD25" s="39">
        <f t="array" ref="AD25">XLOOKUP(B25, 'Surfer Stats - Event 3'!B:B, 'Surfer Stats - Event 3'!AF:AF)
</f>
        <v>30.03</v>
      </c>
      <c r="AE25" s="32">
        <v>4000.0</v>
      </c>
      <c r="AF25" s="48">
        <v>105.95</v>
      </c>
    </row>
    <row r="26">
      <c r="A26" s="39">
        <v>4.0</v>
      </c>
      <c r="B26" s="39" t="s">
        <v>55</v>
      </c>
      <c r="C26" s="33">
        <v>2.0</v>
      </c>
      <c r="D26" s="33" t="str">
        <f>VLOOKUP(B26, 'Surfer Stats - Event 2'!$B$1:$AH$37, 3, FALSE)</f>
        <v>Goofy</v>
      </c>
      <c r="F26" s="2">
        <f t="shared" si="1"/>
        <v>0.2</v>
      </c>
      <c r="G26" s="9">
        <v>0.0</v>
      </c>
      <c r="H26" s="2">
        <f t="shared" si="2"/>
        <v>9</v>
      </c>
      <c r="I26" s="9">
        <v>0.0</v>
      </c>
      <c r="J26" s="2">
        <f>3/5</f>
        <v>0.6</v>
      </c>
      <c r="L26" s="2">
        <f t="shared" si="3"/>
        <v>1</v>
      </c>
      <c r="M26" s="19" t="s">
        <v>187</v>
      </c>
      <c r="N26" s="9">
        <v>25.0</v>
      </c>
      <c r="O26" s="9">
        <v>5.0</v>
      </c>
      <c r="P26" s="9">
        <v>25.0</v>
      </c>
      <c r="Q26" s="9">
        <v>0.0</v>
      </c>
      <c r="R26" s="2">
        <f t="shared" si="16"/>
        <v>11.37</v>
      </c>
      <c r="S26" s="2">
        <f t="shared" si="5"/>
        <v>9.77</v>
      </c>
      <c r="T26" s="9">
        <v>19.54</v>
      </c>
      <c r="U26" s="9">
        <v>2.0</v>
      </c>
      <c r="V26" s="2">
        <f t="shared" si="17"/>
        <v>10.47</v>
      </c>
      <c r="W26" s="9">
        <v>20.93</v>
      </c>
      <c r="X26" s="9">
        <v>2.0</v>
      </c>
      <c r="Y26" s="9">
        <f t="shared" si="18"/>
        <v>12.38</v>
      </c>
      <c r="Z26" s="9">
        <v>61.89</v>
      </c>
      <c r="AA26" s="9">
        <v>5.0</v>
      </c>
      <c r="AB26" s="9">
        <v>13.4</v>
      </c>
      <c r="AC26" s="39">
        <f t="array" ref="AC26">ROUND(AVERAGEIF({
    IFERROR(XLOOKUP(B26, 'Surfer Stats - Event 1 proper'!B:B, 'Surfer Stats - Event 1 proper'!AI:AI), ""),
    IFERROR(XLOOKUP(B26, 'Surfer Stats - Event 2'!B:B, 'Surfer Stats - Event 2'!AF:AF), ""),
    IFERROR(XLOOKUP(B26, 'Surfer Stats - Event 3'!B:B, 'Surfer Stats - Event 3'!AF:AF), "")
}, "&lt;&gt;"),2)
</f>
        <v>28.88</v>
      </c>
      <c r="AD26" s="39">
        <f t="array" ref="AD26">XLOOKUP(B26, 'Surfer Stats - Event 3'!B:B, 'Surfer Stats - Event 3'!AF:AF)
</f>
        <v>28.2</v>
      </c>
      <c r="AE26" s="32">
        <v>4000.0</v>
      </c>
      <c r="AF26" s="51">
        <v>26.07</v>
      </c>
    </row>
    <row r="27">
      <c r="A27" s="39">
        <v>4.0</v>
      </c>
      <c r="B27" s="39" t="s">
        <v>59</v>
      </c>
      <c r="C27" s="33">
        <v>2.0</v>
      </c>
      <c r="D27" s="33" t="str">
        <f>VLOOKUP(B27, 'Surfer Stats - Event 2'!$B$1:$AH$37, 3, FALSE)</f>
        <v>Regular</v>
      </c>
      <c r="F27" s="2">
        <f t="shared" si="1"/>
        <v>0.44</v>
      </c>
      <c r="G27" s="9">
        <v>0.6</v>
      </c>
      <c r="H27" s="2">
        <f t="shared" si="2"/>
        <v>12</v>
      </c>
      <c r="I27" s="2">
        <f>5/7</f>
        <v>0.7142857143</v>
      </c>
      <c r="J27" s="9">
        <v>0.0</v>
      </c>
      <c r="L27" s="2">
        <f t="shared" si="3"/>
        <v>0</v>
      </c>
      <c r="M27" s="15" t="s">
        <v>189</v>
      </c>
      <c r="N27" s="9">
        <v>5.0</v>
      </c>
      <c r="P27" s="9">
        <v>2.0</v>
      </c>
      <c r="Q27" s="9">
        <v>1.0</v>
      </c>
      <c r="R27" s="2">
        <f t="shared" si="16"/>
        <v>13.46</v>
      </c>
      <c r="S27" s="2">
        <f t="shared" si="5"/>
        <v>13.46</v>
      </c>
      <c r="T27" s="9">
        <v>67.3</v>
      </c>
      <c r="U27" s="9">
        <v>5.0</v>
      </c>
      <c r="V27" s="2">
        <f t="shared" si="17"/>
        <v>13.46</v>
      </c>
      <c r="W27" s="9">
        <v>94.2</v>
      </c>
      <c r="X27" s="9">
        <v>7.0</v>
      </c>
      <c r="Y27" s="9">
        <v>0.0</v>
      </c>
      <c r="Z27" s="9">
        <v>0.0</v>
      </c>
      <c r="AA27" s="9">
        <v>0.0</v>
      </c>
      <c r="AB27" s="9">
        <v>16.33</v>
      </c>
      <c r="AC27" s="39">
        <f t="array" ref="AC27">ROUND(AVERAGEIF({
    IFERROR(XLOOKUP(B27, 'Surfer Stats - Event 1 proper'!B:B, 'Surfer Stats - Event 1 proper'!AI:AI), ""),
    IFERROR(XLOOKUP(B27, 'Surfer Stats - Event 2'!B:B, 'Surfer Stats - Event 2'!AF:AF), ""),
    IFERROR(XLOOKUP(B27, 'Surfer Stats - Event 3'!B:B, 'Surfer Stats - Event 3'!AF:AF), "")
}, "&lt;&gt;"),2)
</f>
        <v>34.75</v>
      </c>
      <c r="AD27" s="39">
        <f t="array" ref="AD27">XLOOKUP(B27, 'Surfer Stats - Event 3'!B:B, 'Surfer Stats - Event 3'!AF:AF)
</f>
        <v>45.27</v>
      </c>
      <c r="AE27" s="32">
        <v>4000.0</v>
      </c>
      <c r="AF27" s="48">
        <v>41.06</v>
      </c>
    </row>
    <row r="28">
      <c r="A28" s="39">
        <v>4.0</v>
      </c>
      <c r="B28" s="39" t="s">
        <v>67</v>
      </c>
      <c r="C28" s="33">
        <v>3.0</v>
      </c>
      <c r="D28" s="33" t="str">
        <f>VLOOKUP(B28, 'Surfer Stats - Event 2'!$B$1:$AH$37, 3, FALSE)</f>
        <v>Goofy</v>
      </c>
      <c r="F28" s="2">
        <f t="shared" si="1"/>
        <v>0</v>
      </c>
      <c r="G28" s="9">
        <v>0.0</v>
      </c>
      <c r="H28" s="2">
        <f t="shared" si="2"/>
        <v>0</v>
      </c>
      <c r="I28" s="9">
        <v>0.0</v>
      </c>
      <c r="J28" s="9">
        <v>0.0</v>
      </c>
      <c r="L28" s="2">
        <f t="shared" si="3"/>
        <v>1</v>
      </c>
      <c r="M28" s="19" t="s">
        <v>187</v>
      </c>
      <c r="N28" s="9">
        <v>99.0</v>
      </c>
      <c r="Q28" s="9">
        <v>0.0</v>
      </c>
      <c r="R28" s="9">
        <v>0.0</v>
      </c>
      <c r="S28" s="2">
        <f t="shared" si="5"/>
        <v>0</v>
      </c>
      <c r="T28" s="9">
        <v>0.0</v>
      </c>
      <c r="U28" s="2">
        <f>IF(N28=99,0,1)</f>
        <v>0</v>
      </c>
      <c r="V28" s="9">
        <v>0.0</v>
      </c>
      <c r="W28" s="9">
        <v>0.0</v>
      </c>
      <c r="X28" s="9">
        <v>0.0</v>
      </c>
      <c r="Y28" s="9">
        <v>0.0</v>
      </c>
      <c r="Z28" s="9">
        <v>0.0</v>
      </c>
      <c r="AA28" s="9">
        <v>0.0</v>
      </c>
      <c r="AB28" s="9">
        <v>0.0</v>
      </c>
      <c r="AC28" s="39">
        <f t="array" ref="AC28">ROUND(AVERAGEIF({
    IFERROR(XLOOKUP(B28, 'Surfer Stats - Event 1 proper'!B:B, 'Surfer Stats - Event 1 proper'!AI:AI), ""),
    IFERROR(XLOOKUP(B28, 'Surfer Stats - Event 2'!B:B, 'Surfer Stats - Event 2'!AF:AF), ""),
    IFERROR(XLOOKUP(B28, 'Surfer Stats - Event 3'!B:B, 'Surfer Stats - Event 3'!AF:AF), "")
}, "&lt;&gt;"),2)
</f>
        <v>27.7</v>
      </c>
      <c r="AD28" s="39">
        <f t="array" ref="AD28">XLOOKUP(B28, 'Surfer Stats - Event 3'!B:B, 'Surfer Stats - Event 3'!AF:AF)
</f>
        <v>24.67</v>
      </c>
      <c r="AE28" s="32">
        <v>4000.0</v>
      </c>
      <c r="AF28" s="46">
        <v>26.73</v>
      </c>
    </row>
    <row r="29">
      <c r="A29" s="39">
        <v>4.0</v>
      </c>
      <c r="B29" s="39" t="s">
        <v>56</v>
      </c>
      <c r="C29" s="33">
        <v>3.0</v>
      </c>
      <c r="D29" s="33" t="str">
        <f>VLOOKUP(B29, 'Surfer Stats - Event 2'!$B$1:$AH$37, 3, FALSE)</f>
        <v>#N/A</v>
      </c>
      <c r="F29" s="2">
        <f t="shared" si="1"/>
        <v>0.41</v>
      </c>
      <c r="G29" s="9">
        <v>0.4</v>
      </c>
      <c r="H29" s="2">
        <f t="shared" si="2"/>
        <v>9</v>
      </c>
      <c r="I29" s="2">
        <f>1/3</f>
        <v>0.3333333333</v>
      </c>
      <c r="J29" s="9">
        <v>0.5</v>
      </c>
      <c r="L29" s="2">
        <f t="shared" si="3"/>
        <v>0</v>
      </c>
      <c r="M29" s="19" t="s">
        <v>188</v>
      </c>
      <c r="N29" s="9">
        <v>5.0</v>
      </c>
      <c r="O29" s="9">
        <v>13.0</v>
      </c>
      <c r="P29" s="9">
        <v>13.0</v>
      </c>
      <c r="Q29" s="9">
        <v>0.0</v>
      </c>
      <c r="R29" s="2">
        <f t="shared" ref="R29:R31" si="19">ROUND(SUM(T29,W29,Z29)/H29,2)</f>
        <v>12.04</v>
      </c>
      <c r="S29" s="2">
        <f t="shared" si="5"/>
        <v>12.9</v>
      </c>
      <c r="T29" s="9">
        <v>51.6</v>
      </c>
      <c r="U29" s="9">
        <v>4.0</v>
      </c>
      <c r="V29" s="2">
        <f>ROUND(W29/X29,2)</f>
        <v>9.65</v>
      </c>
      <c r="W29" s="9">
        <v>28.94</v>
      </c>
      <c r="X29" s="9">
        <v>3.0</v>
      </c>
      <c r="Y29" s="9">
        <f t="shared" ref="Y29:Y31" si="20">ROUND(Z29/AA29,2)</f>
        <v>13.9</v>
      </c>
      <c r="Z29" s="9">
        <v>27.8</v>
      </c>
      <c r="AA29" s="9">
        <v>2.0</v>
      </c>
      <c r="AB29" s="9">
        <v>15.34</v>
      </c>
      <c r="AC29" s="39">
        <f t="array" ref="AC29">ROUND(AVERAGEIF({
    IFERROR(XLOOKUP(B29, 'Surfer Stats - Event 1 proper'!B:B, 'Surfer Stats - Event 1 proper'!AI:AI), ""),
    IFERROR(XLOOKUP(B29, 'Surfer Stats - Event 2'!B:B, 'Surfer Stats - Event 2'!AF:AF), ""),
    IFERROR(XLOOKUP(B29, 'Surfer Stats - Event 3'!B:B, 'Surfer Stats - Event 3'!AF:AF), "")
}, "&lt;&gt;"),2)
</f>
        <v>25.85</v>
      </c>
      <c r="AD29" s="39">
        <f t="array" ref="AD29">XLOOKUP(B29, 'Surfer Stats - Event 3'!B:B, 'Surfer Stats - Event 3'!AF:AF)
</f>
        <v>28.09</v>
      </c>
      <c r="AE29" s="32">
        <v>4000.0</v>
      </c>
      <c r="AF29" s="46">
        <v>29.7</v>
      </c>
    </row>
    <row r="30">
      <c r="A30" s="39">
        <v>4.0</v>
      </c>
      <c r="B30" s="39" t="s">
        <v>36</v>
      </c>
      <c r="C30" s="33">
        <v>3.0</v>
      </c>
      <c r="D30" s="33" t="str">
        <f>VLOOKUP(B30, 'Surfer Stats - Event 2'!$B$1:$AH$37, 3, FALSE)</f>
        <v>Regular</v>
      </c>
      <c r="F30" s="2">
        <f t="shared" si="1"/>
        <v>0.17</v>
      </c>
      <c r="H30" s="2">
        <f t="shared" si="2"/>
        <v>3</v>
      </c>
      <c r="I30" s="9">
        <v>0.0</v>
      </c>
      <c r="J30" s="2">
        <f t="shared" ref="J30:J31" si="21">1/3</f>
        <v>0.3333333333</v>
      </c>
      <c r="L30" s="2">
        <f t="shared" si="3"/>
        <v>0</v>
      </c>
      <c r="M30" s="19" t="s">
        <v>188</v>
      </c>
      <c r="N30" s="9">
        <v>99.0</v>
      </c>
      <c r="O30" s="9">
        <v>13.0</v>
      </c>
      <c r="R30" s="2">
        <f t="shared" si="19"/>
        <v>11.95</v>
      </c>
      <c r="S30" s="2">
        <f t="shared" si="5"/>
        <v>0</v>
      </c>
      <c r="T30" s="9">
        <v>0.0</v>
      </c>
      <c r="U30" s="2">
        <f t="shared" ref="U30:U32" si="22">IF(N30=99,0,1)</f>
        <v>0</v>
      </c>
      <c r="V30" s="9">
        <v>0.0</v>
      </c>
      <c r="W30" s="9">
        <v>0.0</v>
      </c>
      <c r="X30" s="9">
        <v>0.0</v>
      </c>
      <c r="Y30" s="9">
        <f t="shared" si="20"/>
        <v>11.95</v>
      </c>
      <c r="Z30" s="9">
        <v>35.84</v>
      </c>
      <c r="AA30" s="9">
        <v>3.0</v>
      </c>
      <c r="AB30" s="9">
        <v>14.17</v>
      </c>
      <c r="AC30" s="39">
        <f t="array" ref="AC30">ROUND(AVERAGEIF({
    IFERROR(XLOOKUP(B30, 'Surfer Stats - Event 1 proper'!B:B, 'Surfer Stats - Event 1 proper'!AI:AI), ""),
    IFERROR(XLOOKUP(B30, 'Surfer Stats - Event 2'!B:B, 'Surfer Stats - Event 2'!AF:AF), ""),
    IFERROR(XLOOKUP(B30, 'Surfer Stats - Event 3'!B:B, 'Surfer Stats - Event 3'!AF:AF), "")
}, "&lt;&gt;"),2)
</f>
        <v>24.44</v>
      </c>
      <c r="AD30" s="39">
        <f t="array" ref="AD30">XLOOKUP(B30, 'Surfer Stats - Event 3'!B:B, 'Surfer Stats - Event 3'!AF:AF)
</f>
        <v>25.77</v>
      </c>
      <c r="AE30" s="32">
        <v>2750.0</v>
      </c>
      <c r="AF30" s="46">
        <v>28.02</v>
      </c>
    </row>
    <row r="31">
      <c r="A31" s="39">
        <v>4.0</v>
      </c>
      <c r="B31" s="39" t="s">
        <v>53</v>
      </c>
      <c r="C31" s="33">
        <v>3.0</v>
      </c>
      <c r="D31" s="33" t="str">
        <f>VLOOKUP(B31, 'Surfer Stats - Event 2'!$B$1:$AH$37, 3, FALSE)</f>
        <v>Regular</v>
      </c>
      <c r="F31" s="2">
        <f t="shared" si="1"/>
        <v>0.17</v>
      </c>
      <c r="H31" s="2">
        <f t="shared" si="2"/>
        <v>3</v>
      </c>
      <c r="I31" s="9">
        <v>0.0</v>
      </c>
      <c r="J31" s="2">
        <f t="shared" si="21"/>
        <v>0.3333333333</v>
      </c>
      <c r="L31" s="2">
        <f t="shared" si="3"/>
        <v>0</v>
      </c>
      <c r="M31" s="19" t="s">
        <v>191</v>
      </c>
      <c r="N31" s="9">
        <v>99.0</v>
      </c>
      <c r="O31" s="9">
        <v>13.0</v>
      </c>
      <c r="R31" s="2">
        <f t="shared" si="19"/>
        <v>13.24</v>
      </c>
      <c r="S31" s="2">
        <f t="shared" si="5"/>
        <v>0</v>
      </c>
      <c r="T31" s="9">
        <v>0.0</v>
      </c>
      <c r="U31" s="2">
        <f t="shared" si="22"/>
        <v>0</v>
      </c>
      <c r="V31" s="9">
        <v>0.0</v>
      </c>
      <c r="W31" s="9">
        <v>0.0</v>
      </c>
      <c r="X31" s="9">
        <v>0.0</v>
      </c>
      <c r="Y31" s="9">
        <f t="shared" si="20"/>
        <v>13.24</v>
      </c>
      <c r="Z31" s="9">
        <v>39.73</v>
      </c>
      <c r="AA31" s="9">
        <v>3.0</v>
      </c>
      <c r="AB31" s="9">
        <v>15.33</v>
      </c>
      <c r="AC31" s="39">
        <f t="array" ref="AC31">ROUND(AVERAGEIF({
    IFERROR(XLOOKUP(B31, 'Surfer Stats - Event 1 proper'!B:B, 'Surfer Stats - Event 1 proper'!AI:AI), ""),
    IFERROR(XLOOKUP(B31, 'Surfer Stats - Event 2'!B:B, 'Surfer Stats - Event 2'!AF:AF), ""),
    IFERROR(XLOOKUP(B31, 'Surfer Stats - Event 3'!B:B, 'Surfer Stats - Event 3'!AF:AF), "")
}, "&lt;&gt;"),2)
</f>
        <v>24.12</v>
      </c>
      <c r="AD31" s="39">
        <f t="array" ref="AD31">XLOOKUP(B31, 'Surfer Stats - Event 3'!B:B, 'Surfer Stats - Event 3'!AF:AF)
</f>
        <v>30.23</v>
      </c>
      <c r="AE31" s="32">
        <v>2750.0</v>
      </c>
      <c r="AF31" s="48">
        <v>52.14</v>
      </c>
    </row>
    <row r="32">
      <c r="A32" s="39">
        <v>4.0</v>
      </c>
      <c r="B32" s="39" t="s">
        <v>65</v>
      </c>
      <c r="C32" s="33">
        <v>3.0</v>
      </c>
      <c r="D32" s="33" t="str">
        <f>VLOOKUP(B32, 'Surfer Stats - Event 2'!$B$1:$AH$37, 3, FALSE)</f>
        <v>Goofy</v>
      </c>
      <c r="F32" s="2">
        <f t="shared" si="1"/>
        <v>0</v>
      </c>
      <c r="H32" s="2">
        <f t="shared" si="2"/>
        <v>0</v>
      </c>
      <c r="I32" s="9">
        <v>0.0</v>
      </c>
      <c r="L32" s="2">
        <f t="shared" si="3"/>
        <v>0</v>
      </c>
      <c r="M32" s="19" t="s">
        <v>194</v>
      </c>
      <c r="N32" s="9">
        <v>99.0</v>
      </c>
      <c r="R32" s="9">
        <v>0.0</v>
      </c>
      <c r="S32" s="2">
        <f t="shared" si="5"/>
        <v>0</v>
      </c>
      <c r="T32" s="9">
        <v>0.0</v>
      </c>
      <c r="U32" s="2">
        <f t="shared" si="22"/>
        <v>0</v>
      </c>
      <c r="V32" s="9">
        <v>0.0</v>
      </c>
      <c r="W32" s="9">
        <v>0.0</v>
      </c>
      <c r="X32" s="9">
        <v>0.0</v>
      </c>
      <c r="Y32" s="9">
        <v>0.0</v>
      </c>
      <c r="Z32" s="9">
        <v>0.0</v>
      </c>
      <c r="AA32" s="9">
        <v>0.0</v>
      </c>
      <c r="AB32" s="9">
        <v>0.0</v>
      </c>
      <c r="AC32" s="39">
        <f t="array" ref="AC32">ROUND(AVERAGEIF({
    IFERROR(XLOOKUP(B32, 'Surfer Stats - Event 1 proper'!B:B, 'Surfer Stats - Event 1 proper'!AI:AI), ""),
    IFERROR(XLOOKUP(B32, 'Surfer Stats - Event 2'!B:B, 'Surfer Stats - Event 2'!AF:AF), ""),
    IFERROR(XLOOKUP(B32, 'Surfer Stats - Event 3'!B:B, 'Surfer Stats - Event 3'!AF:AF), "")
}, "&lt;&gt;"),2)
</f>
        <v>29.44</v>
      </c>
      <c r="AD32" s="39">
        <f t="array" ref="AD32">XLOOKUP(B32, 'Surfer Stats - Event 3'!B:B, 'Surfer Stats - Event 3'!AF:AF)
</f>
        <v>44.85</v>
      </c>
      <c r="AE32" s="32">
        <v>2750.0</v>
      </c>
      <c r="AF32" s="46">
        <v>28.1</v>
      </c>
    </row>
    <row r="33">
      <c r="A33" s="39">
        <v>4.0</v>
      </c>
      <c r="B33" s="39" t="s">
        <v>35</v>
      </c>
      <c r="C33" s="33">
        <v>3.0</v>
      </c>
      <c r="D33" s="33" t="str">
        <f>VLOOKUP(B33, 'Surfer Stats - Event 2'!$B$1:$AH$37, 3, FALSE)</f>
        <v>Goofy</v>
      </c>
      <c r="F33" s="2">
        <f t="shared" si="1"/>
        <v>0.42</v>
      </c>
      <c r="G33" s="9">
        <v>0.5</v>
      </c>
      <c r="H33" s="2">
        <f t="shared" si="2"/>
        <v>8</v>
      </c>
      <c r="I33" s="2">
        <f>3/4</f>
        <v>0.75</v>
      </c>
      <c r="J33" s="9">
        <v>0.0</v>
      </c>
      <c r="L33" s="2">
        <f t="shared" si="3"/>
        <v>1</v>
      </c>
      <c r="M33" s="15" t="s">
        <v>187</v>
      </c>
      <c r="N33" s="9">
        <v>13.0</v>
      </c>
      <c r="O33" s="9">
        <v>25.0</v>
      </c>
      <c r="P33" s="9">
        <v>5.0</v>
      </c>
      <c r="Q33" s="9">
        <v>0.0</v>
      </c>
      <c r="R33" s="2">
        <f>ROUND(SUM(T33,W33,Z33)/H33,2)</f>
        <v>12.39</v>
      </c>
      <c r="S33" s="2">
        <f t="shared" si="5"/>
        <v>10.98</v>
      </c>
      <c r="T33" s="9">
        <v>21.96</v>
      </c>
      <c r="U33" s="9">
        <v>2.0</v>
      </c>
      <c r="V33" s="2">
        <f>ROUND(W33/X33,2)</f>
        <v>13.73</v>
      </c>
      <c r="W33" s="9">
        <v>54.91</v>
      </c>
      <c r="X33" s="9">
        <v>4.0</v>
      </c>
      <c r="Y33" s="9">
        <f>ROUND(Z33/AA33,2)</f>
        <v>11.12</v>
      </c>
      <c r="Z33" s="9">
        <v>22.24</v>
      </c>
      <c r="AA33" s="9">
        <v>2.0</v>
      </c>
      <c r="AB33" s="9">
        <v>14.5</v>
      </c>
      <c r="AC33" s="39">
        <f t="array" ref="AC33">ROUND(AVERAGEIF({
    IFERROR(XLOOKUP(B33, 'Surfer Stats - Event 1 proper'!B:B, 'Surfer Stats - Event 1 proper'!AI:AI), ""),
    IFERROR(XLOOKUP(B33, 'Surfer Stats - Event 2'!B:B, 'Surfer Stats - Event 2'!AF:AF), ""),
    IFERROR(XLOOKUP(B33, 'Surfer Stats - Event 3'!B:B, 'Surfer Stats - Event 3'!AF:AF), "")
}, "&lt;&gt;"),2)
</f>
        <v>19.32</v>
      </c>
      <c r="AD33" s="39">
        <f t="array" ref="AD33">XLOOKUP(B33, 'Surfer Stats - Event 3'!B:B, 'Surfer Stats - Event 3'!AF:AF)
</f>
        <v>18.03</v>
      </c>
      <c r="AE33" s="32">
        <v>2750.0</v>
      </c>
      <c r="AF33" s="48">
        <v>35.43</v>
      </c>
    </row>
    <row r="34">
      <c r="A34" s="39">
        <v>4.0</v>
      </c>
      <c r="B34" s="39" t="s">
        <v>140</v>
      </c>
      <c r="C34" s="33">
        <v>3.0</v>
      </c>
      <c r="D34" s="33" t="str">
        <f>VLOOKUP(B34, 'Surfer Stats - Event 2'!$B$1:$AH$37, 3, FALSE)</f>
        <v>Goofy</v>
      </c>
      <c r="F34" s="2">
        <f t="shared" si="1"/>
        <v>0</v>
      </c>
      <c r="H34" s="2">
        <f t="shared" si="2"/>
        <v>0</v>
      </c>
      <c r="I34" s="9">
        <v>0.0</v>
      </c>
      <c r="L34" s="2">
        <f t="shared" si="3"/>
        <v>1</v>
      </c>
      <c r="M34" s="19" t="s">
        <v>187</v>
      </c>
      <c r="N34" s="9">
        <v>99.0</v>
      </c>
      <c r="R34" s="9">
        <v>0.0</v>
      </c>
      <c r="S34" s="2">
        <f t="shared" si="5"/>
        <v>0</v>
      </c>
      <c r="T34" s="9">
        <v>0.0</v>
      </c>
      <c r="U34" s="2">
        <f t="shared" ref="U34:U43" si="23">IF(N34=99,0,1)</f>
        <v>0</v>
      </c>
      <c r="V34" s="9">
        <v>0.0</v>
      </c>
      <c r="W34" s="9">
        <v>0.0</v>
      </c>
      <c r="X34" s="9">
        <v>0.0</v>
      </c>
      <c r="Y34" s="9">
        <v>0.0</v>
      </c>
      <c r="Z34" s="9">
        <v>0.0</v>
      </c>
      <c r="AA34" s="9">
        <v>0.0</v>
      </c>
      <c r="AB34" s="9">
        <v>0.0</v>
      </c>
      <c r="AC34" s="39">
        <f t="array" ref="AC34">ROUND(AVERAGEIF({
    IFERROR(XLOOKUP(B34, 'Surfer Stats - Event 1 proper'!B:B, 'Surfer Stats - Event 1 proper'!AI:AI), ""),
    IFERROR(XLOOKUP(B34, 'Surfer Stats - Event 2'!B:B, 'Surfer Stats - Event 2'!AF:AF), ""),
    IFERROR(XLOOKUP(B34, 'Surfer Stats - Event 3'!B:B, 'Surfer Stats - Event 3'!AF:AF), "")
}, "&lt;&gt;"),2)
</f>
        <v>10.37</v>
      </c>
      <c r="AD34" s="39">
        <f t="array" ref="AD34">XLOOKUP(B34, 'Surfer Stats - Event 3'!B:B, 'Surfer Stats - Event 3'!AF:AF)
</f>
        <v>0</v>
      </c>
      <c r="AE34" s="32">
        <v>1750.0</v>
      </c>
      <c r="AF34" s="48">
        <v>23.29</v>
      </c>
    </row>
    <row r="35">
      <c r="A35" s="39">
        <v>4.0</v>
      </c>
      <c r="B35" s="52" t="s">
        <v>230</v>
      </c>
      <c r="C35" s="50">
        <v>3.0</v>
      </c>
      <c r="D35" s="50" t="str">
        <f>VLOOKUP(B35, 'Surfer Stats - Event 2'!$B$1:$AH$37, 3, FALSE)</f>
        <v>Goofy</v>
      </c>
      <c r="F35" s="2">
        <f t="shared" si="1"/>
        <v>0</v>
      </c>
      <c r="H35" s="2">
        <f t="shared" si="2"/>
        <v>0</v>
      </c>
      <c r="I35" s="9">
        <v>0.0</v>
      </c>
      <c r="L35" s="2">
        <f t="shared" si="3"/>
        <v>0</v>
      </c>
      <c r="M35" s="19" t="s">
        <v>189</v>
      </c>
      <c r="N35" s="9">
        <v>99.0</v>
      </c>
      <c r="R35" s="9">
        <v>0.0</v>
      </c>
      <c r="S35" s="2">
        <f t="shared" si="5"/>
        <v>0</v>
      </c>
      <c r="T35" s="9">
        <v>0.0</v>
      </c>
      <c r="U35" s="2">
        <f t="shared" si="23"/>
        <v>0</v>
      </c>
      <c r="V35" s="9">
        <v>0.0</v>
      </c>
      <c r="W35" s="9">
        <v>0.0</v>
      </c>
      <c r="X35" s="9">
        <v>0.0</v>
      </c>
      <c r="Y35" s="9">
        <v>0.0</v>
      </c>
      <c r="Z35" s="9">
        <v>0.0</v>
      </c>
      <c r="AA35" s="9">
        <v>0.0</v>
      </c>
      <c r="AB35" s="9">
        <v>0.0</v>
      </c>
      <c r="AC35" s="39">
        <f t="array" ref="AC35">ROUND(AVERAGEIF({
    IFERROR(XLOOKUP(B35, 'Surfer Stats - Event 1 proper'!B:B, 'Surfer Stats - Event 1 proper'!AI:AI), ""),
    IFERROR(XLOOKUP(B35, 'Surfer Stats - Event 2'!B:B, 'Surfer Stats - Event 2'!AF:AF), ""),
    IFERROR(XLOOKUP(B35, 'Surfer Stats - Event 3'!B:B, 'Surfer Stats - Event 3'!AF:AF), "")
}, "&lt;&gt;"),2)
</f>
        <v>29.87</v>
      </c>
      <c r="AD35" s="39">
        <v>0.0</v>
      </c>
      <c r="AE35" s="32">
        <v>1750.0</v>
      </c>
      <c r="AF35" s="46"/>
    </row>
    <row r="36">
      <c r="A36" s="39">
        <v>4.0</v>
      </c>
      <c r="B36" s="52" t="s">
        <v>46</v>
      </c>
      <c r="C36" s="50">
        <v>3.0</v>
      </c>
      <c r="D36" s="53" t="s">
        <v>215</v>
      </c>
      <c r="F36" s="2">
        <f t="shared" si="1"/>
        <v>0</v>
      </c>
      <c r="H36" s="2">
        <f t="shared" si="2"/>
        <v>0</v>
      </c>
      <c r="I36" s="9">
        <v>0.0</v>
      </c>
      <c r="L36" s="2">
        <f t="shared" si="3"/>
        <v>0</v>
      </c>
      <c r="M36" s="19" t="s">
        <v>189</v>
      </c>
      <c r="N36" s="9">
        <v>99.0</v>
      </c>
      <c r="R36" s="9">
        <v>0.0</v>
      </c>
      <c r="S36" s="2">
        <f t="shared" si="5"/>
        <v>0</v>
      </c>
      <c r="T36" s="9">
        <v>0.0</v>
      </c>
      <c r="U36" s="2">
        <f t="shared" si="23"/>
        <v>0</v>
      </c>
      <c r="V36" s="9">
        <v>0.0</v>
      </c>
      <c r="W36" s="9">
        <v>0.0</v>
      </c>
      <c r="X36" s="9">
        <v>0.0</v>
      </c>
      <c r="Y36" s="9">
        <v>0.0</v>
      </c>
      <c r="Z36" s="9">
        <v>0.0</v>
      </c>
      <c r="AA36" s="9">
        <v>0.0</v>
      </c>
      <c r="AB36" s="9">
        <v>0.0</v>
      </c>
      <c r="AC36" s="39">
        <f t="array" ref="AC36">ROUND(AVERAGEIF({
    IFERROR(XLOOKUP(B36, 'Surfer Stats - Event 1 proper'!B:B, 'Surfer Stats - Event 1 proper'!AI:AI), ""),
    IFERROR(XLOOKUP(B36, 'Surfer Stats - Event 2'!B:B, 'Surfer Stats - Event 2'!AF:AF), ""),
    IFERROR(XLOOKUP(B36, 'Surfer Stats - Event 3'!B:B, 'Surfer Stats - Event 3'!AF:AF), "")
}, "&lt;&gt;"),2)
</f>
        <v>20.92</v>
      </c>
      <c r="AD36" s="39">
        <f t="array" ref="AD36">XLOOKUP(B36, 'Surfer Stats - Event 3'!B:B, 'Surfer Stats - Event 3'!AF:AF)
</f>
        <v>0</v>
      </c>
      <c r="AE36" s="32">
        <v>1750.0</v>
      </c>
      <c r="AF36" s="46"/>
    </row>
    <row r="37">
      <c r="A37" s="39">
        <v>4.0</v>
      </c>
      <c r="B37" s="39" t="s">
        <v>45</v>
      </c>
      <c r="C37" s="33">
        <v>3.0</v>
      </c>
      <c r="D37" s="33" t="str">
        <f>VLOOKUP(B37, 'Surfer Stats - Event 2'!$B$1:$AH$37, 3, FALSE)</f>
        <v>Regular</v>
      </c>
      <c r="F37" s="2">
        <f t="shared" si="1"/>
        <v>0.43</v>
      </c>
      <c r="G37" s="9">
        <v>0.5</v>
      </c>
      <c r="H37" s="2">
        <f t="shared" si="2"/>
        <v>8</v>
      </c>
      <c r="I37" s="2">
        <f>4/5</f>
        <v>0.8</v>
      </c>
      <c r="J37" s="9">
        <v>0.0</v>
      </c>
      <c r="L37" s="2">
        <f t="shared" si="3"/>
        <v>0</v>
      </c>
      <c r="M37" s="19" t="s">
        <v>188</v>
      </c>
      <c r="N37" s="9">
        <v>9.0</v>
      </c>
      <c r="O37" s="9">
        <v>25.0</v>
      </c>
      <c r="P37" s="9">
        <v>5.0</v>
      </c>
      <c r="Q37" s="9">
        <v>0.0</v>
      </c>
      <c r="R37" s="2">
        <f>ROUND(SUM(T37,W37,Z37)/H37,2)</f>
        <v>10.76</v>
      </c>
      <c r="S37" s="2">
        <f t="shared" si="5"/>
        <v>0</v>
      </c>
      <c r="U37" s="2">
        <f t="shared" si="23"/>
        <v>1</v>
      </c>
      <c r="V37" s="2">
        <f>ROUND(W37/X37,2)</f>
        <v>11.56</v>
      </c>
      <c r="W37" s="9">
        <v>57.8</v>
      </c>
      <c r="X37" s="9">
        <v>5.0</v>
      </c>
      <c r="Y37" s="9">
        <f>ROUND(Z37/AA37,2)</f>
        <v>14.16</v>
      </c>
      <c r="Z37" s="9">
        <v>28.31</v>
      </c>
      <c r="AA37" s="9">
        <v>2.0</v>
      </c>
      <c r="AB37" s="9">
        <v>13.03</v>
      </c>
      <c r="AC37" s="39">
        <f t="array" ref="AC37">ROUND(AVERAGEIF({
    IFERROR(XLOOKUP(B37, 'Surfer Stats - Event 1 proper'!B:B, 'Surfer Stats - Event 1 proper'!AI:AI), ""),
    IFERROR(XLOOKUP(B37, 'Surfer Stats - Event 2'!B:B, 'Surfer Stats - Event 2'!AF:AF), ""),
    IFERROR(XLOOKUP(B37, 'Surfer Stats - Event 3'!B:B, 'Surfer Stats - Event 3'!AF:AF), "")
}, "&lt;&gt;"),2)
</f>
        <v>19.89</v>
      </c>
      <c r="AD37" s="39">
        <f t="array" ref="AD37">XLOOKUP(B37, 'Surfer Stats - Event 3'!B:B, 'Surfer Stats - Event 3'!AF:AF)
</f>
        <v>26.9</v>
      </c>
      <c r="AE37" s="32">
        <v>1500.0</v>
      </c>
      <c r="AF37" s="48">
        <v>27.0</v>
      </c>
    </row>
    <row r="38">
      <c r="A38" s="39">
        <v>4.0</v>
      </c>
      <c r="B38" s="39" t="s">
        <v>63</v>
      </c>
      <c r="C38" s="33">
        <v>3.0</v>
      </c>
      <c r="D38" s="33" t="str">
        <f>VLOOKUP(B38, 'Surfer Stats - Event 2'!$B$1:$AH$37, 3, FALSE)</f>
        <v>Regular</v>
      </c>
      <c r="F38" s="2">
        <f t="shared" si="1"/>
        <v>0</v>
      </c>
      <c r="H38" s="2">
        <f t="shared" si="2"/>
        <v>0</v>
      </c>
      <c r="I38" s="9">
        <v>0.0</v>
      </c>
      <c r="L38" s="2">
        <f t="shared" si="3"/>
        <v>0</v>
      </c>
      <c r="M38" s="9" t="s">
        <v>189</v>
      </c>
      <c r="N38" s="9">
        <v>99.0</v>
      </c>
      <c r="R38" s="9">
        <v>0.0</v>
      </c>
      <c r="S38" s="2">
        <f t="shared" si="5"/>
        <v>0</v>
      </c>
      <c r="T38" s="9">
        <v>0.0</v>
      </c>
      <c r="U38" s="2">
        <f t="shared" si="23"/>
        <v>0</v>
      </c>
      <c r="V38" s="9">
        <v>0.0</v>
      </c>
      <c r="W38" s="9">
        <v>0.0</v>
      </c>
      <c r="X38" s="9">
        <v>0.0</v>
      </c>
      <c r="Y38" s="9">
        <v>0.0</v>
      </c>
      <c r="Z38" s="9">
        <v>0.0</v>
      </c>
      <c r="AA38" s="9">
        <v>0.0</v>
      </c>
      <c r="AB38" s="9">
        <v>0.0</v>
      </c>
      <c r="AC38" s="39">
        <f t="array" ref="AC38">ROUND(AVERAGEIF({
    IFERROR(XLOOKUP(B38, 'Surfer Stats - Event 1 proper'!B:B, 'Surfer Stats - Event 1 proper'!AI:AI), ""),
    IFERROR(XLOOKUP(B38, 'Surfer Stats - Event 2'!B:B, 'Surfer Stats - Event 2'!AF:AF), ""),
    IFERROR(XLOOKUP(B38, 'Surfer Stats - Event 3'!B:B, 'Surfer Stats - Event 3'!AF:AF), "")
}, "&lt;&gt;"),2)
</f>
        <v>24.49</v>
      </c>
      <c r="AD38" s="39">
        <f t="array" ref="AD38">XLOOKUP(B38, 'Surfer Stats - Event 3'!B:B, 'Surfer Stats - Event 3'!AF:AF)
</f>
        <v>26.89</v>
      </c>
      <c r="AE38" s="32">
        <v>1500.0</v>
      </c>
      <c r="AF38" s="48">
        <v>15.91</v>
      </c>
    </row>
    <row r="39">
      <c r="A39" s="39">
        <v>4.0</v>
      </c>
      <c r="B39" s="39" t="s">
        <v>66</v>
      </c>
      <c r="C39" s="33">
        <v>3.0</v>
      </c>
      <c r="D39" s="33" t="str">
        <f>VLOOKUP(B39, 'Surfer Stats - Event 2'!$B$1:$AH$37, 3, FALSE)</f>
        <v>Regular</v>
      </c>
      <c r="F39" s="2">
        <f t="shared" si="1"/>
        <v>0.25</v>
      </c>
      <c r="H39" s="2">
        <f t="shared" si="2"/>
        <v>2</v>
      </c>
      <c r="I39" s="9">
        <v>0.0</v>
      </c>
      <c r="J39" s="9">
        <v>0.5</v>
      </c>
      <c r="L39" s="2">
        <f t="shared" si="3"/>
        <v>0</v>
      </c>
      <c r="M39" s="9" t="s">
        <v>195</v>
      </c>
      <c r="N39" s="9">
        <v>99.0</v>
      </c>
      <c r="O39" s="9">
        <v>13.0</v>
      </c>
      <c r="R39" s="2">
        <f>ROUND(SUM(T39,W39,Z39)/H39,2)</f>
        <v>9.65</v>
      </c>
      <c r="S39" s="2">
        <f t="shared" si="5"/>
        <v>0</v>
      </c>
      <c r="T39" s="9">
        <v>0.0</v>
      </c>
      <c r="U39" s="2">
        <f t="shared" si="23"/>
        <v>0</v>
      </c>
      <c r="V39" s="9">
        <v>0.0</v>
      </c>
      <c r="W39" s="9">
        <v>0.0</v>
      </c>
      <c r="X39" s="9">
        <v>0.0</v>
      </c>
      <c r="Y39" s="9">
        <f>ROUND(Z39/AA39,2)</f>
        <v>9.65</v>
      </c>
      <c r="Z39" s="9">
        <v>19.3</v>
      </c>
      <c r="AA39" s="9">
        <v>2.0</v>
      </c>
      <c r="AB39" s="9">
        <v>14.3</v>
      </c>
      <c r="AC39" s="39">
        <f t="array" ref="AC39">ROUND(AVERAGEIF({
    IFERROR(XLOOKUP(B39, 'Surfer Stats - Event 1 proper'!B:B, 'Surfer Stats - Event 1 proper'!AI:AI), ""),
    IFERROR(XLOOKUP(B39, 'Surfer Stats - Event 2'!B:B, 'Surfer Stats - Event 2'!AF:AF), ""),
    IFERROR(XLOOKUP(B39, 'Surfer Stats - Event 3'!B:B, 'Surfer Stats - Event 3'!AF:AF), "")
}, "&lt;&gt;"),2)
</f>
        <v>20.87</v>
      </c>
      <c r="AD39" s="39">
        <f t="array" ref="AD39">XLOOKUP(B39, 'Surfer Stats - Event 3'!B:B, 'Surfer Stats - Event 3'!AF:AF)
</f>
        <v>23.01</v>
      </c>
      <c r="AE39" s="32">
        <v>1500.0</v>
      </c>
      <c r="AF39" s="51">
        <v>20.53</v>
      </c>
    </row>
    <row r="40">
      <c r="A40" s="39">
        <v>4.0</v>
      </c>
      <c r="B40" s="52" t="s">
        <v>141</v>
      </c>
      <c r="C40" s="50">
        <v>3.0</v>
      </c>
      <c r="D40" s="53" t="s">
        <v>215</v>
      </c>
      <c r="F40" s="2">
        <f t="shared" si="1"/>
        <v>0</v>
      </c>
      <c r="H40" s="2">
        <f t="shared" si="2"/>
        <v>0</v>
      </c>
      <c r="I40" s="9">
        <v>0.0</v>
      </c>
      <c r="L40" s="2">
        <f t="shared" si="3"/>
        <v>1</v>
      </c>
      <c r="M40" s="9" t="s">
        <v>187</v>
      </c>
      <c r="N40" s="9">
        <v>99.0</v>
      </c>
      <c r="R40" s="9">
        <v>0.0</v>
      </c>
      <c r="S40" s="2">
        <f t="shared" si="5"/>
        <v>0</v>
      </c>
      <c r="T40" s="9">
        <v>0.0</v>
      </c>
      <c r="U40" s="2">
        <f t="shared" si="23"/>
        <v>0</v>
      </c>
      <c r="V40" s="9">
        <v>0.0</v>
      </c>
      <c r="W40" s="9">
        <v>0.0</v>
      </c>
      <c r="X40" s="9">
        <v>0.0</v>
      </c>
      <c r="Y40" s="9">
        <v>0.0</v>
      </c>
      <c r="Z40" s="9">
        <v>0.0</v>
      </c>
      <c r="AA40" s="9">
        <v>0.0</v>
      </c>
      <c r="AB40" s="9">
        <v>0.0</v>
      </c>
      <c r="AC40" s="39">
        <f t="array" ref="AC40">ROUND(AVERAGEIF({
    IFERROR(XLOOKUP(B40, 'Surfer Stats - Event 1 proper'!B:B, 'Surfer Stats - Event 1 proper'!AI:AI), ""),
    IFERROR(XLOOKUP(B40, 'Surfer Stats - Event 2'!B:B, 'Surfer Stats - Event 2'!AF:AF), ""),
    IFERROR(XLOOKUP(B40, 'Surfer Stats - Event 3'!B:B, 'Surfer Stats - Event 3'!AF:AF), "")
}, "&lt;&gt;"),2)
</f>
        <v>19.03</v>
      </c>
      <c r="AD40" s="39">
        <f t="array" ref="AD40">XLOOKUP(B40, 'Surfer Stats - Event 3'!B:B, 'Surfer Stats - Event 3'!AF:AF)
</f>
        <v>19.03</v>
      </c>
      <c r="AE40" s="32">
        <v>500.0</v>
      </c>
      <c r="AF40" s="54"/>
    </row>
    <row r="41">
      <c r="A41" s="39">
        <v>4.0</v>
      </c>
      <c r="B41" s="52" t="s">
        <v>142</v>
      </c>
      <c r="C41" s="50">
        <v>3.0</v>
      </c>
      <c r="D41" s="53" t="s">
        <v>215</v>
      </c>
      <c r="F41" s="2">
        <f t="shared" si="1"/>
        <v>0</v>
      </c>
      <c r="H41" s="2">
        <f t="shared" si="2"/>
        <v>0</v>
      </c>
      <c r="I41" s="9">
        <v>0.0</v>
      </c>
      <c r="L41" s="2">
        <f t="shared" si="3"/>
        <v>0</v>
      </c>
      <c r="M41" s="9" t="s">
        <v>189</v>
      </c>
      <c r="N41" s="9">
        <v>99.0</v>
      </c>
      <c r="R41" s="9">
        <v>0.0</v>
      </c>
      <c r="S41" s="2">
        <f t="shared" si="5"/>
        <v>0</v>
      </c>
      <c r="T41" s="9">
        <v>0.0</v>
      </c>
      <c r="U41" s="2">
        <f t="shared" si="23"/>
        <v>0</v>
      </c>
      <c r="V41" s="9">
        <v>0.0</v>
      </c>
      <c r="W41" s="9">
        <v>0.0</v>
      </c>
      <c r="X41" s="9">
        <v>0.0</v>
      </c>
      <c r="Y41" s="9">
        <v>0.0</v>
      </c>
      <c r="Z41" s="9">
        <v>0.0</v>
      </c>
      <c r="AA41" s="9">
        <v>0.0</v>
      </c>
      <c r="AB41" s="9">
        <v>0.0</v>
      </c>
      <c r="AC41" s="39">
        <f t="array" ref="AC41">ROUND(AVERAGEIF({
    IFERROR(XLOOKUP(B41, 'Surfer Stats - Event 1 proper'!B:B, 'Surfer Stats - Event 1 proper'!AI:AI), ""),
    IFERROR(XLOOKUP(B41, 'Surfer Stats - Event 2'!B:B, 'Surfer Stats - Event 2'!AF:AF), ""),
    IFERROR(XLOOKUP(B41, 'Surfer Stats - Event 3'!B:B, 'Surfer Stats - Event 3'!AF:AF), "")
}, "&lt;&gt;"),2)
</f>
        <v>20.07</v>
      </c>
      <c r="AD41" s="39">
        <f t="array" ref="AD41">XLOOKUP(B41, 'Surfer Stats - Event 3'!B:B, 'Surfer Stats - Event 3'!AF:AF)
</f>
        <v>20.07</v>
      </c>
      <c r="AE41" s="32">
        <v>500.0</v>
      </c>
      <c r="AF41" s="54"/>
    </row>
    <row r="42">
      <c r="A42" s="39">
        <v>4.0</v>
      </c>
      <c r="B42" s="37" t="s">
        <v>166</v>
      </c>
      <c r="C42" s="33">
        <v>3.0</v>
      </c>
      <c r="D42" s="44" t="s">
        <v>215</v>
      </c>
      <c r="F42" s="2">
        <f t="shared" si="1"/>
        <v>0</v>
      </c>
      <c r="H42" s="2">
        <f t="shared" si="2"/>
        <v>0</v>
      </c>
      <c r="I42" s="9">
        <v>0.0</v>
      </c>
      <c r="L42" s="2">
        <f t="shared" si="3"/>
        <v>1</v>
      </c>
      <c r="M42" s="9" t="s">
        <v>187</v>
      </c>
      <c r="N42" s="9">
        <v>99.0</v>
      </c>
      <c r="O42" s="9">
        <v>25.0</v>
      </c>
      <c r="R42" s="9">
        <v>0.0</v>
      </c>
      <c r="S42" s="2">
        <f t="shared" si="5"/>
        <v>0</v>
      </c>
      <c r="T42" s="9">
        <v>0.0</v>
      </c>
      <c r="U42" s="2">
        <f t="shared" si="23"/>
        <v>0</v>
      </c>
      <c r="V42" s="9">
        <v>0.0</v>
      </c>
      <c r="W42" s="9">
        <v>0.0</v>
      </c>
      <c r="X42" s="9">
        <v>0.0</v>
      </c>
      <c r="Y42" s="9">
        <v>0.0</v>
      </c>
      <c r="Z42" s="9">
        <v>0.0</v>
      </c>
      <c r="AA42" s="9">
        <v>0.0</v>
      </c>
      <c r="AB42" s="9">
        <v>0.0</v>
      </c>
      <c r="AC42" s="39">
        <v>0.0</v>
      </c>
      <c r="AD42" s="39">
        <v>0.0</v>
      </c>
      <c r="AE42" s="31" t="s">
        <v>239</v>
      </c>
      <c r="AF42" s="46">
        <v>20.03</v>
      </c>
    </row>
    <row r="43">
      <c r="A43" s="39">
        <v>4.0</v>
      </c>
      <c r="B43" s="37" t="s">
        <v>167</v>
      </c>
      <c r="C43" s="33">
        <v>3.0</v>
      </c>
      <c r="D43" s="44" t="s">
        <v>218</v>
      </c>
      <c r="F43" s="2">
        <f t="shared" si="1"/>
        <v>0</v>
      </c>
      <c r="H43" s="2">
        <f t="shared" si="2"/>
        <v>0</v>
      </c>
      <c r="I43" s="9">
        <v>0.0</v>
      </c>
      <c r="L43" s="2">
        <f t="shared" si="3"/>
        <v>1</v>
      </c>
      <c r="M43" s="9" t="s">
        <v>187</v>
      </c>
      <c r="N43" s="9">
        <v>99.0</v>
      </c>
      <c r="R43" s="9">
        <v>0.0</v>
      </c>
      <c r="S43" s="2">
        <f t="shared" si="5"/>
        <v>0</v>
      </c>
      <c r="T43" s="9">
        <v>0.0</v>
      </c>
      <c r="U43" s="2">
        <f t="shared" si="23"/>
        <v>0</v>
      </c>
      <c r="V43" s="9">
        <v>0.0</v>
      </c>
      <c r="W43" s="9">
        <v>0.0</v>
      </c>
      <c r="X43" s="9">
        <v>0.0</v>
      </c>
      <c r="Y43" s="9">
        <v>0.0</v>
      </c>
      <c r="Z43" s="9">
        <v>0.0</v>
      </c>
      <c r="AA43" s="9">
        <v>0.0</v>
      </c>
      <c r="AB43" s="9">
        <v>0.0</v>
      </c>
      <c r="AC43" s="39">
        <v>0.0</v>
      </c>
      <c r="AD43" s="39">
        <v>0.0</v>
      </c>
      <c r="AE43" s="31" t="s">
        <v>239</v>
      </c>
      <c r="AF43" s="48">
        <v>99.62</v>
      </c>
    </row>
    <row r="44">
      <c r="A44" s="47"/>
      <c r="B44" s="47"/>
      <c r="C44" s="47"/>
      <c r="D44" s="47"/>
      <c r="AC44" s="39"/>
      <c r="AD44" s="39"/>
      <c r="AF44" s="54"/>
    </row>
    <row r="45">
      <c r="A45" s="47"/>
      <c r="B45" s="47"/>
      <c r="C45" s="47"/>
      <c r="D45" s="47"/>
      <c r="AC45" s="39"/>
      <c r="AD45" s="39"/>
      <c r="AF45" s="54"/>
    </row>
    <row r="46">
      <c r="A46" s="47"/>
      <c r="B46" s="47"/>
      <c r="C46" s="47"/>
      <c r="D46" s="47"/>
      <c r="AC46" s="39"/>
      <c r="AD46" s="39"/>
      <c r="AF46" s="54"/>
    </row>
    <row r="47">
      <c r="A47" s="47"/>
      <c r="B47" s="47"/>
      <c r="C47" s="47"/>
      <c r="D47" s="47"/>
      <c r="AC47" s="39"/>
      <c r="AD47" s="39"/>
      <c r="AF47" s="54"/>
    </row>
    <row r="48">
      <c r="A48" s="47"/>
      <c r="B48" s="47"/>
      <c r="C48" s="47"/>
      <c r="D48" s="47"/>
      <c r="AC48" s="39"/>
      <c r="AD48" s="39"/>
      <c r="AF48" s="54"/>
    </row>
    <row r="49">
      <c r="A49" s="47"/>
      <c r="B49" s="47"/>
      <c r="C49" s="47"/>
      <c r="D49" s="47"/>
      <c r="AC49" s="39"/>
      <c r="AD49" s="39"/>
      <c r="AF49" s="54"/>
    </row>
    <row r="50">
      <c r="A50" s="47"/>
      <c r="B50" s="47"/>
      <c r="C50" s="47"/>
      <c r="D50" s="47"/>
      <c r="AC50" s="39"/>
      <c r="AD50" s="39"/>
      <c r="AF50" s="54"/>
    </row>
    <row r="51">
      <c r="A51" s="47"/>
      <c r="B51" s="47"/>
      <c r="C51" s="47"/>
      <c r="D51" s="47"/>
      <c r="AC51" s="39"/>
      <c r="AD51" s="39"/>
      <c r="AF51" s="54"/>
    </row>
    <row r="52">
      <c r="A52" s="47"/>
      <c r="B52" s="47"/>
      <c r="C52" s="47"/>
      <c r="D52" s="47"/>
      <c r="AC52" s="39"/>
      <c r="AD52" s="39"/>
      <c r="AF52" s="54"/>
    </row>
    <row r="53">
      <c r="A53" s="47"/>
      <c r="B53" s="47"/>
      <c r="C53" s="47"/>
      <c r="D53" s="47"/>
      <c r="AC53" s="39"/>
      <c r="AD53" s="39"/>
      <c r="AF53" s="54"/>
    </row>
    <row r="54">
      <c r="A54" s="47"/>
      <c r="B54" s="47"/>
      <c r="C54" s="47"/>
      <c r="D54" s="47"/>
      <c r="AC54" s="39"/>
      <c r="AD54" s="39"/>
      <c r="AF54" s="54"/>
    </row>
    <row r="55">
      <c r="A55" s="47"/>
      <c r="B55" s="47"/>
      <c r="C55" s="47"/>
      <c r="D55" s="47"/>
      <c r="AC55" s="39"/>
      <c r="AD55" s="39"/>
      <c r="AF55" s="54"/>
    </row>
    <row r="56">
      <c r="A56" s="47"/>
      <c r="B56" s="47"/>
      <c r="C56" s="47"/>
      <c r="D56" s="47"/>
      <c r="AC56" s="39"/>
      <c r="AD56" s="39"/>
      <c r="AF56" s="47"/>
    </row>
    <row r="57">
      <c r="A57" s="47"/>
      <c r="B57" s="47"/>
      <c r="C57" s="47"/>
      <c r="D57" s="47"/>
      <c r="AC57" s="39"/>
      <c r="AD57" s="39"/>
      <c r="AF57" s="47"/>
    </row>
    <row r="58">
      <c r="A58" s="47"/>
      <c r="B58" s="47"/>
      <c r="C58" s="47"/>
      <c r="D58" s="47"/>
      <c r="AC58" s="39"/>
      <c r="AD58" s="39"/>
      <c r="AF58" s="47"/>
    </row>
    <row r="59">
      <c r="A59" s="47"/>
      <c r="B59" s="47"/>
      <c r="C59" s="47"/>
      <c r="D59" s="47"/>
      <c r="AC59" s="39"/>
      <c r="AD59" s="39"/>
      <c r="AF59" s="47"/>
    </row>
    <row r="60">
      <c r="A60" s="47"/>
      <c r="B60" s="47"/>
      <c r="C60" s="47"/>
      <c r="D60" s="47"/>
      <c r="AF60" s="47"/>
    </row>
    <row r="61">
      <c r="A61" s="47"/>
      <c r="B61" s="47"/>
      <c r="C61" s="47"/>
      <c r="D61" s="47"/>
      <c r="AF61" s="47"/>
    </row>
    <row r="62">
      <c r="A62" s="47"/>
      <c r="B62" s="47"/>
      <c r="C62" s="47"/>
      <c r="D62" s="47"/>
      <c r="AF62" s="47"/>
    </row>
    <row r="63">
      <c r="A63" s="47"/>
      <c r="B63" s="47"/>
      <c r="C63" s="47"/>
      <c r="D63" s="47"/>
      <c r="AF63" s="47"/>
    </row>
    <row r="64">
      <c r="A64" s="47"/>
      <c r="B64" s="47"/>
      <c r="C64" s="47"/>
      <c r="D64" s="47"/>
      <c r="AF64" s="47"/>
    </row>
    <row r="65">
      <c r="A65" s="47"/>
      <c r="B65" s="47"/>
      <c r="C65" s="47"/>
      <c r="D65" s="47"/>
      <c r="AF65" s="47"/>
    </row>
    <row r="66">
      <c r="A66" s="47"/>
      <c r="B66" s="47"/>
      <c r="C66" s="47"/>
      <c r="D66" s="47"/>
      <c r="AF66" s="47"/>
    </row>
    <row r="67">
      <c r="A67" s="47"/>
      <c r="B67" s="47"/>
      <c r="C67" s="47"/>
      <c r="D67" s="47"/>
      <c r="AF67" s="47"/>
    </row>
    <row r="68">
      <c r="A68" s="47"/>
      <c r="B68" s="47"/>
      <c r="C68" s="47"/>
      <c r="D68" s="47"/>
      <c r="AF68" s="47"/>
    </row>
    <row r="69">
      <c r="A69" s="47"/>
      <c r="B69" s="47"/>
      <c r="C69" s="47"/>
      <c r="D69" s="47"/>
      <c r="AF69" s="47"/>
    </row>
    <row r="70">
      <c r="A70" s="47"/>
      <c r="B70" s="47"/>
      <c r="C70" s="47"/>
      <c r="D70" s="47"/>
      <c r="AF70" s="47"/>
    </row>
    <row r="71">
      <c r="A71" s="47"/>
      <c r="B71" s="47"/>
      <c r="C71" s="47"/>
      <c r="D71" s="47"/>
      <c r="AF71" s="47"/>
    </row>
    <row r="72">
      <c r="A72" s="47"/>
      <c r="B72" s="47"/>
      <c r="C72" s="47"/>
      <c r="D72" s="47"/>
      <c r="AF72" s="47"/>
    </row>
    <row r="73">
      <c r="A73" s="47"/>
      <c r="B73" s="47"/>
      <c r="C73" s="47"/>
      <c r="D73" s="47"/>
      <c r="AF73" s="47"/>
    </row>
    <row r="74">
      <c r="A74" s="47"/>
      <c r="B74" s="47"/>
      <c r="C74" s="47"/>
      <c r="D74" s="47"/>
      <c r="AF74" s="47"/>
    </row>
    <row r="75">
      <c r="A75" s="47"/>
      <c r="B75" s="47"/>
      <c r="C75" s="47"/>
      <c r="D75" s="47"/>
      <c r="AF75" s="47"/>
    </row>
    <row r="76">
      <c r="A76" s="47"/>
      <c r="B76" s="47"/>
      <c r="C76" s="47"/>
      <c r="D76" s="47"/>
      <c r="AF76" s="47"/>
    </row>
    <row r="77">
      <c r="A77" s="47"/>
      <c r="B77" s="47"/>
      <c r="C77" s="47"/>
      <c r="D77" s="47"/>
      <c r="AF77" s="47"/>
    </row>
    <row r="78">
      <c r="A78" s="47"/>
      <c r="B78" s="47"/>
      <c r="C78" s="47"/>
      <c r="D78" s="47"/>
      <c r="AF78" s="47"/>
    </row>
    <row r="79">
      <c r="A79" s="47"/>
      <c r="B79" s="47"/>
      <c r="C79" s="47"/>
      <c r="D79" s="47"/>
      <c r="AF79" s="47"/>
    </row>
    <row r="80">
      <c r="A80" s="47"/>
      <c r="B80" s="47"/>
      <c r="C80" s="47"/>
      <c r="D80" s="47"/>
      <c r="AF80" s="47"/>
    </row>
    <row r="81">
      <c r="A81" s="47"/>
      <c r="B81" s="47"/>
      <c r="C81" s="47"/>
      <c r="D81" s="47"/>
      <c r="AF81" s="47"/>
    </row>
    <row r="82">
      <c r="A82" s="47"/>
      <c r="B82" s="47"/>
      <c r="C82" s="47"/>
      <c r="D82" s="47"/>
      <c r="AF82" s="47"/>
    </row>
    <row r="83">
      <c r="A83" s="47"/>
      <c r="B83" s="47"/>
      <c r="C83" s="47"/>
      <c r="D83" s="47"/>
      <c r="AF83" s="47"/>
    </row>
    <row r="84">
      <c r="A84" s="47"/>
      <c r="B84" s="47"/>
      <c r="C84" s="47"/>
      <c r="D84" s="47"/>
      <c r="AF84" s="47"/>
    </row>
    <row r="85">
      <c r="A85" s="47"/>
      <c r="B85" s="47"/>
      <c r="C85" s="47"/>
      <c r="D85" s="47"/>
      <c r="AF85" s="47"/>
    </row>
    <row r="86">
      <c r="A86" s="47"/>
      <c r="B86" s="47"/>
      <c r="C86" s="47"/>
      <c r="D86" s="47"/>
      <c r="AF86" s="47"/>
    </row>
    <row r="87">
      <c r="A87" s="47"/>
      <c r="B87" s="47"/>
      <c r="C87" s="47"/>
      <c r="D87" s="47"/>
      <c r="AF87" s="47"/>
    </row>
    <row r="88">
      <c r="A88" s="47"/>
      <c r="B88" s="47"/>
      <c r="C88" s="47"/>
      <c r="D88" s="47"/>
      <c r="AF88" s="47"/>
    </row>
    <row r="89">
      <c r="A89" s="47"/>
      <c r="B89" s="47"/>
      <c r="C89" s="47"/>
      <c r="D89" s="47"/>
      <c r="AF89" s="47"/>
    </row>
    <row r="90">
      <c r="A90" s="47"/>
      <c r="B90" s="47"/>
      <c r="C90" s="47"/>
      <c r="D90" s="47"/>
      <c r="AF90" s="47"/>
    </row>
    <row r="91">
      <c r="A91" s="47"/>
      <c r="B91" s="47"/>
      <c r="C91" s="47"/>
      <c r="D91" s="47"/>
      <c r="AF91" s="47"/>
    </row>
    <row r="92">
      <c r="A92" s="47"/>
      <c r="B92" s="47"/>
      <c r="C92" s="47"/>
      <c r="D92" s="47"/>
      <c r="AF92" s="47"/>
    </row>
    <row r="93">
      <c r="A93" s="47"/>
      <c r="B93" s="47"/>
      <c r="C93" s="47"/>
      <c r="D93" s="47"/>
      <c r="AF93" s="47"/>
    </row>
    <row r="94">
      <c r="A94" s="47"/>
      <c r="B94" s="47"/>
      <c r="C94" s="47"/>
      <c r="D94" s="47"/>
      <c r="AF94" s="47"/>
    </row>
    <row r="95">
      <c r="A95" s="47"/>
      <c r="B95" s="47"/>
      <c r="C95" s="47"/>
      <c r="D95" s="47"/>
      <c r="AF95" s="47"/>
    </row>
    <row r="96">
      <c r="A96" s="47"/>
      <c r="B96" s="47"/>
      <c r="C96" s="47"/>
      <c r="D96" s="47"/>
      <c r="AF96" s="47"/>
    </row>
    <row r="97">
      <c r="A97" s="47"/>
      <c r="B97" s="47"/>
      <c r="C97" s="47"/>
      <c r="D97" s="47"/>
      <c r="AF97" s="47"/>
    </row>
    <row r="98">
      <c r="A98" s="47"/>
      <c r="B98" s="47"/>
      <c r="C98" s="47"/>
      <c r="D98" s="47"/>
      <c r="AF98" s="47"/>
    </row>
    <row r="99">
      <c r="A99" s="47"/>
      <c r="B99" s="47"/>
      <c r="C99" s="47"/>
      <c r="D99" s="47"/>
      <c r="AF99" s="47"/>
    </row>
    <row r="100">
      <c r="A100" s="47"/>
      <c r="B100" s="47"/>
      <c r="C100" s="47"/>
      <c r="D100" s="47"/>
      <c r="AF100" s="47"/>
    </row>
    <row r="101">
      <c r="A101" s="47"/>
      <c r="B101" s="47"/>
      <c r="C101" s="47"/>
      <c r="D101" s="47"/>
      <c r="AF101" s="47"/>
    </row>
    <row r="102">
      <c r="A102" s="47"/>
      <c r="B102" s="47"/>
      <c r="C102" s="47"/>
      <c r="D102" s="47"/>
      <c r="AF102" s="47"/>
    </row>
    <row r="103">
      <c r="A103" s="47"/>
      <c r="B103" s="47"/>
      <c r="C103" s="47"/>
      <c r="D103" s="47"/>
      <c r="AF103" s="47"/>
    </row>
    <row r="104">
      <c r="A104" s="47"/>
      <c r="B104" s="47"/>
      <c r="C104" s="47"/>
      <c r="D104" s="47"/>
      <c r="AF104" s="47"/>
    </row>
    <row r="105">
      <c r="A105" s="47"/>
      <c r="B105" s="47"/>
      <c r="C105" s="47"/>
      <c r="D105" s="47"/>
      <c r="AF105" s="47"/>
    </row>
    <row r="106">
      <c r="A106" s="47"/>
      <c r="B106" s="47"/>
      <c r="C106" s="47"/>
      <c r="D106" s="47"/>
      <c r="AF106" s="47"/>
    </row>
    <row r="107">
      <c r="A107" s="47"/>
      <c r="B107" s="47"/>
      <c r="C107" s="47"/>
      <c r="D107" s="47"/>
      <c r="AF107" s="47"/>
    </row>
    <row r="108">
      <c r="A108" s="47"/>
      <c r="B108" s="47"/>
      <c r="C108" s="47"/>
      <c r="D108" s="47"/>
      <c r="AF108" s="47"/>
    </row>
    <row r="109">
      <c r="A109" s="47"/>
      <c r="B109" s="47"/>
      <c r="C109" s="47"/>
      <c r="D109" s="47"/>
      <c r="AF109" s="47"/>
    </row>
    <row r="110">
      <c r="A110" s="47"/>
      <c r="B110" s="47"/>
      <c r="C110" s="47"/>
      <c r="D110" s="47"/>
      <c r="AF110" s="47"/>
    </row>
    <row r="111">
      <c r="A111" s="47"/>
      <c r="B111" s="47"/>
      <c r="C111" s="47"/>
      <c r="D111" s="47"/>
      <c r="AF111" s="47"/>
    </row>
    <row r="112">
      <c r="A112" s="47"/>
      <c r="B112" s="47"/>
      <c r="C112" s="47"/>
      <c r="D112" s="47"/>
      <c r="AF112" s="47"/>
    </row>
    <row r="113">
      <c r="A113" s="47"/>
      <c r="B113" s="47"/>
      <c r="C113" s="47"/>
      <c r="D113" s="47"/>
      <c r="AF113" s="47"/>
    </row>
    <row r="114">
      <c r="A114" s="47"/>
      <c r="B114" s="47"/>
      <c r="C114" s="47"/>
      <c r="D114" s="47"/>
      <c r="AF114" s="47"/>
    </row>
    <row r="115">
      <c r="A115" s="47"/>
      <c r="B115" s="47"/>
      <c r="C115" s="47"/>
      <c r="D115" s="47"/>
      <c r="AF115" s="47"/>
    </row>
    <row r="116">
      <c r="A116" s="47"/>
      <c r="B116" s="47"/>
      <c r="C116" s="47"/>
      <c r="D116" s="47"/>
      <c r="AF116" s="47"/>
    </row>
    <row r="117">
      <c r="A117" s="47"/>
      <c r="B117" s="47"/>
      <c r="C117" s="47"/>
      <c r="D117" s="47"/>
      <c r="AF117" s="47"/>
    </row>
    <row r="118">
      <c r="A118" s="47"/>
      <c r="B118" s="47"/>
      <c r="C118" s="47"/>
      <c r="D118" s="47"/>
      <c r="AF118" s="47"/>
    </row>
    <row r="119">
      <c r="A119" s="47"/>
      <c r="B119" s="47"/>
      <c r="C119" s="47"/>
      <c r="D119" s="47"/>
      <c r="AF119" s="47"/>
    </row>
    <row r="120">
      <c r="A120" s="47"/>
      <c r="B120" s="47"/>
      <c r="C120" s="47"/>
      <c r="D120" s="47"/>
      <c r="AF120" s="47"/>
    </row>
    <row r="121">
      <c r="A121" s="47"/>
      <c r="B121" s="47"/>
      <c r="C121" s="47"/>
      <c r="D121" s="47"/>
      <c r="AF121" s="47"/>
    </row>
    <row r="122">
      <c r="A122" s="47"/>
      <c r="B122" s="47"/>
      <c r="C122" s="47"/>
      <c r="D122" s="47"/>
      <c r="AF122" s="47"/>
    </row>
    <row r="123">
      <c r="A123" s="47"/>
      <c r="B123" s="47"/>
      <c r="C123" s="47"/>
      <c r="D123" s="47"/>
      <c r="AF123" s="47"/>
    </row>
    <row r="124">
      <c r="A124" s="47"/>
      <c r="B124" s="47"/>
      <c r="C124" s="47"/>
      <c r="D124" s="47"/>
      <c r="AF124" s="47"/>
    </row>
    <row r="125">
      <c r="A125" s="47"/>
      <c r="B125" s="47"/>
      <c r="C125" s="47"/>
      <c r="D125" s="47"/>
      <c r="AF125" s="47"/>
    </row>
    <row r="126">
      <c r="A126" s="47"/>
      <c r="B126" s="47"/>
      <c r="C126" s="47"/>
      <c r="D126" s="47"/>
      <c r="AF126" s="47"/>
    </row>
    <row r="127">
      <c r="A127" s="47"/>
      <c r="B127" s="47"/>
      <c r="C127" s="47"/>
      <c r="D127" s="47"/>
      <c r="AF127" s="47"/>
    </row>
    <row r="128">
      <c r="A128" s="47"/>
      <c r="B128" s="47"/>
      <c r="C128" s="47"/>
      <c r="D128" s="47"/>
      <c r="AF128" s="47"/>
    </row>
    <row r="129">
      <c r="A129" s="47"/>
      <c r="B129" s="47"/>
      <c r="C129" s="47"/>
      <c r="D129" s="47"/>
      <c r="AF129" s="47"/>
    </row>
    <row r="130">
      <c r="A130" s="47"/>
      <c r="B130" s="47"/>
      <c r="C130" s="47"/>
      <c r="D130" s="47"/>
      <c r="AF130" s="47"/>
    </row>
    <row r="131">
      <c r="A131" s="47"/>
      <c r="B131" s="47"/>
      <c r="C131" s="47"/>
      <c r="D131" s="47"/>
      <c r="AF131" s="47"/>
    </row>
    <row r="132">
      <c r="A132" s="47"/>
      <c r="B132" s="47"/>
      <c r="C132" s="47"/>
      <c r="D132" s="47"/>
      <c r="AF132" s="47"/>
    </row>
    <row r="133">
      <c r="A133" s="47"/>
      <c r="B133" s="47"/>
      <c r="C133" s="47"/>
      <c r="D133" s="47"/>
      <c r="AF133" s="47"/>
    </row>
    <row r="134">
      <c r="A134" s="47"/>
      <c r="B134" s="47"/>
      <c r="C134" s="47"/>
      <c r="D134" s="47"/>
      <c r="AF134" s="47"/>
    </row>
    <row r="135">
      <c r="A135" s="47"/>
      <c r="B135" s="47"/>
      <c r="C135" s="47"/>
      <c r="D135" s="47"/>
      <c r="AF135" s="47"/>
    </row>
    <row r="136">
      <c r="A136" s="47"/>
      <c r="B136" s="47"/>
      <c r="C136" s="47"/>
      <c r="D136" s="47"/>
      <c r="AF136" s="47"/>
    </row>
    <row r="137">
      <c r="A137" s="47"/>
      <c r="B137" s="47"/>
      <c r="C137" s="47"/>
      <c r="D137" s="47"/>
      <c r="AF137" s="47"/>
    </row>
    <row r="138">
      <c r="A138" s="47"/>
      <c r="B138" s="47"/>
      <c r="C138" s="47"/>
      <c r="D138" s="47"/>
      <c r="AF138" s="47"/>
    </row>
    <row r="139">
      <c r="A139" s="47"/>
      <c r="B139" s="47"/>
      <c r="C139" s="47"/>
      <c r="D139" s="47"/>
      <c r="AF139" s="47"/>
    </row>
    <row r="140">
      <c r="A140" s="47"/>
      <c r="B140" s="47"/>
      <c r="C140" s="47"/>
      <c r="D140" s="47"/>
      <c r="AF140" s="47"/>
    </row>
    <row r="141">
      <c r="A141" s="47"/>
      <c r="B141" s="47"/>
      <c r="C141" s="47"/>
      <c r="D141" s="47"/>
      <c r="AF141" s="47"/>
    </row>
    <row r="142">
      <c r="A142" s="47"/>
      <c r="B142" s="47"/>
      <c r="C142" s="47"/>
      <c r="D142" s="47"/>
      <c r="AF142" s="47"/>
    </row>
    <row r="143">
      <c r="A143" s="47"/>
      <c r="B143" s="47"/>
      <c r="C143" s="47"/>
      <c r="D143" s="47"/>
      <c r="AF143" s="47"/>
    </row>
    <row r="144">
      <c r="A144" s="47"/>
      <c r="B144" s="47"/>
      <c r="C144" s="47"/>
      <c r="D144" s="47"/>
      <c r="AF144" s="47"/>
    </row>
    <row r="145">
      <c r="A145" s="47"/>
      <c r="B145" s="47"/>
      <c r="C145" s="47"/>
      <c r="D145" s="47"/>
      <c r="AF145" s="47"/>
    </row>
    <row r="146">
      <c r="A146" s="47"/>
      <c r="B146" s="47"/>
      <c r="C146" s="47"/>
      <c r="D146" s="47"/>
      <c r="AF146" s="47"/>
    </row>
    <row r="147">
      <c r="A147" s="47"/>
      <c r="B147" s="47"/>
      <c r="C147" s="47"/>
      <c r="D147" s="47"/>
      <c r="AF147" s="47"/>
    </row>
    <row r="148">
      <c r="A148" s="47"/>
      <c r="B148" s="47"/>
      <c r="C148" s="47"/>
      <c r="D148" s="47"/>
      <c r="AF148" s="47"/>
    </row>
    <row r="149">
      <c r="A149" s="47"/>
      <c r="B149" s="47"/>
      <c r="C149" s="47"/>
      <c r="D149" s="47"/>
      <c r="AF149" s="47"/>
    </row>
    <row r="150">
      <c r="A150" s="47"/>
      <c r="B150" s="47"/>
      <c r="C150" s="47"/>
      <c r="D150" s="47"/>
      <c r="AF150" s="47"/>
    </row>
    <row r="151">
      <c r="A151" s="47"/>
      <c r="B151" s="47"/>
      <c r="C151" s="47"/>
      <c r="D151" s="47"/>
      <c r="AF151" s="47"/>
    </row>
    <row r="152">
      <c r="A152" s="47"/>
      <c r="B152" s="47"/>
      <c r="C152" s="47"/>
      <c r="D152" s="47"/>
      <c r="AF152" s="47"/>
    </row>
    <row r="153">
      <c r="A153" s="47"/>
      <c r="B153" s="47"/>
      <c r="C153" s="47"/>
      <c r="D153" s="47"/>
      <c r="AF153" s="47"/>
    </row>
    <row r="154">
      <c r="A154" s="47"/>
      <c r="B154" s="47"/>
      <c r="C154" s="47"/>
      <c r="D154" s="47"/>
      <c r="AF154" s="47"/>
    </row>
    <row r="155">
      <c r="A155" s="47"/>
      <c r="B155" s="47"/>
      <c r="C155" s="47"/>
      <c r="D155" s="47"/>
      <c r="AF155" s="47"/>
    </row>
    <row r="156">
      <c r="A156" s="47"/>
      <c r="B156" s="47"/>
      <c r="C156" s="47"/>
      <c r="D156" s="47"/>
      <c r="AF156" s="47"/>
    </row>
    <row r="157">
      <c r="A157" s="47"/>
      <c r="B157" s="47"/>
      <c r="C157" s="47"/>
      <c r="D157" s="47"/>
      <c r="AF157" s="47"/>
    </row>
    <row r="158">
      <c r="A158" s="47"/>
      <c r="B158" s="47"/>
      <c r="C158" s="47"/>
      <c r="D158" s="47"/>
      <c r="AF158" s="47"/>
    </row>
    <row r="159">
      <c r="A159" s="47"/>
      <c r="B159" s="47"/>
      <c r="C159" s="47"/>
      <c r="D159" s="47"/>
      <c r="AF159" s="47"/>
    </row>
    <row r="160">
      <c r="A160" s="47"/>
      <c r="B160" s="47"/>
      <c r="C160" s="47"/>
      <c r="D160" s="47"/>
      <c r="AF160" s="47"/>
    </row>
    <row r="161">
      <c r="A161" s="47"/>
      <c r="B161" s="47"/>
      <c r="C161" s="47"/>
      <c r="D161" s="47"/>
      <c r="AF161" s="47"/>
    </row>
    <row r="162">
      <c r="A162" s="47"/>
      <c r="B162" s="47"/>
      <c r="C162" s="47"/>
      <c r="D162" s="47"/>
      <c r="AF162" s="47"/>
    </row>
    <row r="163">
      <c r="A163" s="47"/>
      <c r="B163" s="47"/>
      <c r="C163" s="47"/>
      <c r="D163" s="47"/>
      <c r="AF163" s="47"/>
    </row>
    <row r="164">
      <c r="A164" s="47"/>
      <c r="B164" s="47"/>
      <c r="C164" s="47"/>
      <c r="D164" s="47"/>
      <c r="AF164" s="47"/>
    </row>
    <row r="165">
      <c r="A165" s="47"/>
      <c r="B165" s="47"/>
      <c r="C165" s="47"/>
      <c r="D165" s="47"/>
      <c r="AF165" s="47"/>
    </row>
    <row r="166">
      <c r="A166" s="47"/>
      <c r="B166" s="47"/>
      <c r="C166" s="47"/>
      <c r="D166" s="47"/>
      <c r="AF166" s="47"/>
    </row>
    <row r="167">
      <c r="A167" s="47"/>
      <c r="B167" s="47"/>
      <c r="C167" s="47"/>
      <c r="D167" s="47"/>
      <c r="AF167" s="47"/>
    </row>
    <row r="168">
      <c r="A168" s="47"/>
      <c r="B168" s="47"/>
      <c r="C168" s="47"/>
      <c r="D168" s="47"/>
      <c r="AF168" s="47"/>
    </row>
    <row r="169">
      <c r="A169" s="47"/>
      <c r="B169" s="47"/>
      <c r="C169" s="47"/>
      <c r="D169" s="47"/>
      <c r="AF169" s="47"/>
    </row>
    <row r="170">
      <c r="A170" s="47"/>
      <c r="B170" s="47"/>
      <c r="C170" s="47"/>
      <c r="D170" s="47"/>
      <c r="AF170" s="47"/>
    </row>
    <row r="171">
      <c r="A171" s="47"/>
      <c r="B171" s="47"/>
      <c r="C171" s="47"/>
      <c r="D171" s="47"/>
      <c r="AF171" s="47"/>
    </row>
    <row r="172">
      <c r="A172" s="47"/>
      <c r="B172" s="47"/>
      <c r="C172" s="47"/>
      <c r="D172" s="47"/>
      <c r="AF172" s="47"/>
    </row>
    <row r="173">
      <c r="A173" s="47"/>
      <c r="B173" s="47"/>
      <c r="C173" s="47"/>
      <c r="D173" s="47"/>
      <c r="AF173" s="47"/>
    </row>
    <row r="174">
      <c r="A174" s="47"/>
      <c r="B174" s="47"/>
      <c r="C174" s="47"/>
      <c r="D174" s="47"/>
      <c r="AF174" s="47"/>
    </row>
    <row r="175">
      <c r="A175" s="47"/>
      <c r="B175" s="47"/>
      <c r="C175" s="47"/>
      <c r="D175" s="47"/>
      <c r="AF175" s="47"/>
    </row>
    <row r="176">
      <c r="A176" s="47"/>
      <c r="B176" s="47"/>
      <c r="C176" s="47"/>
      <c r="D176" s="47"/>
      <c r="AF176" s="47"/>
    </row>
    <row r="177">
      <c r="A177" s="47"/>
      <c r="B177" s="47"/>
      <c r="C177" s="47"/>
      <c r="D177" s="47"/>
      <c r="AF177" s="47"/>
    </row>
    <row r="178">
      <c r="A178" s="47"/>
      <c r="B178" s="47"/>
      <c r="C178" s="47"/>
      <c r="D178" s="47"/>
      <c r="AF178" s="47"/>
    </row>
    <row r="179">
      <c r="A179" s="47"/>
      <c r="B179" s="47"/>
      <c r="C179" s="47"/>
      <c r="D179" s="47"/>
      <c r="AF179" s="47"/>
    </row>
    <row r="180">
      <c r="A180" s="47"/>
      <c r="B180" s="47"/>
      <c r="C180" s="47"/>
      <c r="D180" s="47"/>
      <c r="AF180" s="47"/>
    </row>
    <row r="181">
      <c r="A181" s="47"/>
      <c r="B181" s="47"/>
      <c r="C181" s="47"/>
      <c r="D181" s="47"/>
      <c r="AF181" s="47"/>
    </row>
    <row r="182">
      <c r="A182" s="47"/>
      <c r="B182" s="47"/>
      <c r="C182" s="47"/>
      <c r="D182" s="47"/>
      <c r="AF182" s="47"/>
    </row>
    <row r="183">
      <c r="A183" s="47"/>
      <c r="B183" s="47"/>
      <c r="C183" s="47"/>
      <c r="D183" s="47"/>
      <c r="AF183" s="47"/>
    </row>
    <row r="184">
      <c r="A184" s="47"/>
      <c r="B184" s="47"/>
      <c r="C184" s="47"/>
      <c r="D184" s="47"/>
      <c r="AF184" s="47"/>
    </row>
    <row r="185">
      <c r="A185" s="47"/>
      <c r="B185" s="47"/>
      <c r="C185" s="47"/>
      <c r="D185" s="47"/>
      <c r="AF185" s="47"/>
    </row>
    <row r="186">
      <c r="A186" s="47"/>
      <c r="B186" s="47"/>
      <c r="C186" s="47"/>
      <c r="D186" s="47"/>
      <c r="AF186" s="47"/>
    </row>
    <row r="187">
      <c r="A187" s="47"/>
      <c r="B187" s="47"/>
      <c r="C187" s="47"/>
      <c r="D187" s="47"/>
      <c r="AF187" s="47"/>
    </row>
    <row r="188">
      <c r="A188" s="47"/>
      <c r="B188" s="47"/>
      <c r="C188" s="47"/>
      <c r="D188" s="47"/>
      <c r="AF188" s="47"/>
    </row>
    <row r="189">
      <c r="A189" s="47"/>
      <c r="B189" s="47"/>
      <c r="C189" s="47"/>
      <c r="D189" s="47"/>
      <c r="AF189" s="47"/>
    </row>
    <row r="190">
      <c r="A190" s="47"/>
      <c r="B190" s="47"/>
      <c r="C190" s="47"/>
      <c r="D190" s="47"/>
      <c r="AF190" s="47"/>
    </row>
    <row r="191">
      <c r="A191" s="47"/>
      <c r="B191" s="47"/>
      <c r="C191" s="47"/>
      <c r="D191" s="47"/>
      <c r="AF191" s="47"/>
    </row>
    <row r="192">
      <c r="A192" s="47"/>
      <c r="B192" s="47"/>
      <c r="C192" s="47"/>
      <c r="D192" s="47"/>
      <c r="AF192" s="47"/>
    </row>
    <row r="193">
      <c r="A193" s="47"/>
      <c r="B193" s="47"/>
      <c r="C193" s="47"/>
      <c r="D193" s="47"/>
      <c r="AF193" s="47"/>
    </row>
    <row r="194">
      <c r="A194" s="47"/>
      <c r="B194" s="47"/>
      <c r="C194" s="47"/>
      <c r="D194" s="47"/>
      <c r="AF194" s="47"/>
    </row>
    <row r="195">
      <c r="A195" s="47"/>
      <c r="B195" s="47"/>
      <c r="C195" s="47"/>
      <c r="D195" s="47"/>
      <c r="AF195" s="47"/>
    </row>
    <row r="196">
      <c r="A196" s="47"/>
      <c r="B196" s="47"/>
      <c r="C196" s="47"/>
      <c r="D196" s="47"/>
      <c r="AF196" s="47"/>
    </row>
    <row r="197">
      <c r="A197" s="47"/>
      <c r="B197" s="47"/>
      <c r="C197" s="47"/>
      <c r="D197" s="47"/>
      <c r="AF197" s="47"/>
    </row>
    <row r="198">
      <c r="A198" s="47"/>
      <c r="B198" s="47"/>
      <c r="C198" s="47"/>
      <c r="D198" s="47"/>
      <c r="AF198" s="47"/>
    </row>
    <row r="199">
      <c r="A199" s="47"/>
      <c r="B199" s="47"/>
      <c r="C199" s="47"/>
      <c r="D199" s="47"/>
      <c r="AF199" s="47"/>
    </row>
    <row r="200">
      <c r="A200" s="47"/>
      <c r="B200" s="47"/>
      <c r="C200" s="47"/>
      <c r="D200" s="47"/>
      <c r="AF200" s="47"/>
    </row>
    <row r="201">
      <c r="A201" s="47"/>
      <c r="B201" s="47"/>
      <c r="C201" s="47"/>
      <c r="D201" s="47"/>
      <c r="AF201" s="47"/>
    </row>
    <row r="202">
      <c r="A202" s="47"/>
      <c r="B202" s="47"/>
      <c r="C202" s="47"/>
      <c r="D202" s="47"/>
      <c r="AF202" s="47"/>
    </row>
    <row r="203">
      <c r="A203" s="47"/>
      <c r="B203" s="47"/>
      <c r="C203" s="47"/>
      <c r="D203" s="47"/>
      <c r="AF203" s="47"/>
    </row>
    <row r="204">
      <c r="A204" s="47"/>
      <c r="B204" s="47"/>
      <c r="C204" s="47"/>
      <c r="D204" s="47"/>
      <c r="AF204" s="47"/>
    </row>
    <row r="205">
      <c r="A205" s="47"/>
      <c r="B205" s="47"/>
      <c r="C205" s="47"/>
      <c r="D205" s="47"/>
      <c r="AF205" s="47"/>
    </row>
    <row r="206">
      <c r="A206" s="47"/>
      <c r="B206" s="47"/>
      <c r="C206" s="47"/>
      <c r="D206" s="47"/>
      <c r="AF206" s="47"/>
    </row>
    <row r="207">
      <c r="A207" s="47"/>
      <c r="B207" s="47"/>
      <c r="C207" s="47"/>
      <c r="D207" s="47"/>
      <c r="AF207" s="47"/>
    </row>
    <row r="208">
      <c r="A208" s="47"/>
      <c r="B208" s="47"/>
      <c r="C208" s="47"/>
      <c r="D208" s="47"/>
      <c r="AF208" s="47"/>
    </row>
    <row r="209">
      <c r="A209" s="47"/>
      <c r="B209" s="47"/>
      <c r="C209" s="47"/>
      <c r="D209" s="47"/>
      <c r="AF209" s="47"/>
    </row>
    <row r="210">
      <c r="A210" s="47"/>
      <c r="B210" s="47"/>
      <c r="C210" s="47"/>
      <c r="D210" s="47"/>
      <c r="AF210" s="47"/>
    </row>
    <row r="211">
      <c r="A211" s="47"/>
      <c r="B211" s="47"/>
      <c r="C211" s="47"/>
      <c r="D211" s="47"/>
      <c r="AF211" s="47"/>
    </row>
    <row r="212">
      <c r="A212" s="47"/>
      <c r="B212" s="47"/>
      <c r="C212" s="47"/>
      <c r="D212" s="47"/>
      <c r="AF212" s="47"/>
    </row>
    <row r="213">
      <c r="A213" s="47"/>
      <c r="B213" s="47"/>
      <c r="C213" s="47"/>
      <c r="D213" s="47"/>
      <c r="AF213" s="47"/>
    </row>
    <row r="214">
      <c r="A214" s="47"/>
      <c r="B214" s="47"/>
      <c r="C214" s="47"/>
      <c r="D214" s="47"/>
      <c r="AF214" s="47"/>
    </row>
    <row r="215">
      <c r="A215" s="47"/>
      <c r="B215" s="47"/>
      <c r="C215" s="47"/>
      <c r="D215" s="47"/>
      <c r="AF215" s="47"/>
    </row>
    <row r="216">
      <c r="A216" s="47"/>
      <c r="B216" s="47"/>
      <c r="C216" s="47"/>
      <c r="D216" s="47"/>
      <c r="AF216" s="47"/>
    </row>
    <row r="217">
      <c r="A217" s="47"/>
      <c r="B217" s="47"/>
      <c r="C217" s="47"/>
      <c r="D217" s="47"/>
      <c r="AF217" s="47"/>
    </row>
    <row r="218">
      <c r="A218" s="47"/>
      <c r="B218" s="47"/>
      <c r="C218" s="47"/>
      <c r="D218" s="47"/>
      <c r="AF218" s="47"/>
    </row>
    <row r="219">
      <c r="A219" s="47"/>
      <c r="B219" s="47"/>
      <c r="C219" s="47"/>
      <c r="D219" s="47"/>
      <c r="AF219" s="47"/>
    </row>
    <row r="220">
      <c r="A220" s="47"/>
      <c r="B220" s="47"/>
      <c r="C220" s="47"/>
      <c r="D220" s="47"/>
      <c r="AF220" s="47"/>
    </row>
    <row r="221">
      <c r="A221" s="47"/>
      <c r="B221" s="47"/>
      <c r="C221" s="47"/>
      <c r="D221" s="47"/>
      <c r="AF221" s="47"/>
    </row>
    <row r="222">
      <c r="A222" s="47"/>
      <c r="B222" s="47"/>
      <c r="C222" s="47"/>
      <c r="D222" s="47"/>
      <c r="AF222" s="47"/>
    </row>
    <row r="223">
      <c r="A223" s="47"/>
      <c r="B223" s="47"/>
      <c r="C223" s="47"/>
      <c r="D223" s="47"/>
      <c r="AF223" s="47"/>
    </row>
    <row r="224">
      <c r="A224" s="47"/>
      <c r="B224" s="47"/>
      <c r="C224" s="47"/>
      <c r="D224" s="47"/>
      <c r="AF224" s="47"/>
    </row>
    <row r="225">
      <c r="A225" s="47"/>
      <c r="B225" s="47"/>
      <c r="C225" s="47"/>
      <c r="D225" s="47"/>
      <c r="AF225" s="47"/>
    </row>
    <row r="226">
      <c r="A226" s="47"/>
      <c r="B226" s="47"/>
      <c r="C226" s="47"/>
      <c r="D226" s="47"/>
      <c r="AF226" s="47"/>
    </row>
    <row r="227">
      <c r="A227" s="47"/>
      <c r="B227" s="47"/>
      <c r="C227" s="47"/>
      <c r="D227" s="47"/>
      <c r="AF227" s="47"/>
    </row>
    <row r="228">
      <c r="A228" s="47"/>
      <c r="B228" s="47"/>
      <c r="C228" s="47"/>
      <c r="D228" s="47"/>
      <c r="AF228" s="47"/>
    </row>
    <row r="229">
      <c r="A229" s="47"/>
      <c r="B229" s="47"/>
      <c r="C229" s="47"/>
      <c r="D229" s="47"/>
      <c r="AF229" s="47"/>
    </row>
    <row r="230">
      <c r="A230" s="47"/>
      <c r="B230" s="47"/>
      <c r="C230" s="47"/>
      <c r="D230" s="47"/>
      <c r="AF230" s="47"/>
    </row>
    <row r="231">
      <c r="A231" s="47"/>
      <c r="B231" s="47"/>
      <c r="C231" s="47"/>
      <c r="D231" s="47"/>
      <c r="AF231" s="47"/>
    </row>
    <row r="232">
      <c r="A232" s="47"/>
      <c r="B232" s="47"/>
      <c r="C232" s="47"/>
      <c r="D232" s="47"/>
      <c r="AF232" s="47"/>
    </row>
    <row r="233">
      <c r="A233" s="47"/>
      <c r="B233" s="47"/>
      <c r="C233" s="47"/>
      <c r="D233" s="47"/>
      <c r="AF233" s="47"/>
    </row>
    <row r="234">
      <c r="A234" s="47"/>
      <c r="B234" s="47"/>
      <c r="C234" s="47"/>
      <c r="D234" s="47"/>
      <c r="AF234" s="47"/>
    </row>
    <row r="235">
      <c r="A235" s="47"/>
      <c r="B235" s="47"/>
      <c r="C235" s="47"/>
      <c r="D235" s="47"/>
      <c r="AF235" s="47"/>
    </row>
    <row r="236">
      <c r="A236" s="47"/>
      <c r="B236" s="47"/>
      <c r="C236" s="47"/>
      <c r="D236" s="47"/>
      <c r="AF236" s="47"/>
    </row>
    <row r="237">
      <c r="A237" s="47"/>
      <c r="B237" s="47"/>
      <c r="C237" s="47"/>
      <c r="D237" s="47"/>
      <c r="AF237" s="47"/>
    </row>
    <row r="238">
      <c r="A238" s="47"/>
      <c r="B238" s="47"/>
      <c r="C238" s="47"/>
      <c r="D238" s="47"/>
      <c r="AF238" s="47"/>
    </row>
    <row r="239">
      <c r="A239" s="47"/>
      <c r="B239" s="47"/>
      <c r="C239" s="47"/>
      <c r="D239" s="47"/>
      <c r="AF239" s="47"/>
    </row>
    <row r="240">
      <c r="A240" s="47"/>
      <c r="B240" s="47"/>
      <c r="C240" s="47"/>
      <c r="D240" s="47"/>
      <c r="AF240" s="47"/>
    </row>
    <row r="241">
      <c r="A241" s="47"/>
      <c r="B241" s="47"/>
      <c r="C241" s="47"/>
      <c r="D241" s="47"/>
      <c r="AF241" s="47"/>
    </row>
    <row r="242">
      <c r="A242" s="47"/>
      <c r="B242" s="47"/>
      <c r="C242" s="47"/>
      <c r="D242" s="47"/>
      <c r="AF242" s="47"/>
    </row>
    <row r="243">
      <c r="A243" s="47"/>
      <c r="B243" s="47"/>
      <c r="C243" s="47"/>
      <c r="D243" s="47"/>
      <c r="AF243" s="47"/>
    </row>
    <row r="244">
      <c r="A244" s="47"/>
      <c r="B244" s="47"/>
      <c r="C244" s="47"/>
      <c r="D244" s="47"/>
      <c r="AF244" s="47"/>
    </row>
    <row r="245">
      <c r="A245" s="47"/>
      <c r="B245" s="47"/>
      <c r="C245" s="47"/>
      <c r="D245" s="47"/>
      <c r="AF245" s="47"/>
    </row>
    <row r="246">
      <c r="A246" s="47"/>
      <c r="B246" s="47"/>
      <c r="C246" s="47"/>
      <c r="D246" s="47"/>
      <c r="AF246" s="47"/>
    </row>
    <row r="247">
      <c r="A247" s="47"/>
      <c r="B247" s="47"/>
      <c r="C247" s="47"/>
      <c r="D247" s="47"/>
      <c r="AF247" s="47"/>
    </row>
    <row r="248">
      <c r="A248" s="47"/>
      <c r="B248" s="47"/>
      <c r="C248" s="47"/>
      <c r="D248" s="47"/>
      <c r="AF248" s="47"/>
    </row>
    <row r="249">
      <c r="A249" s="47"/>
      <c r="B249" s="47"/>
      <c r="C249" s="47"/>
      <c r="D249" s="47"/>
      <c r="AF249" s="47"/>
    </row>
    <row r="250">
      <c r="A250" s="47"/>
      <c r="B250" s="47"/>
      <c r="C250" s="47"/>
      <c r="D250" s="47"/>
      <c r="AF250" s="47"/>
    </row>
    <row r="251">
      <c r="A251" s="47"/>
      <c r="B251" s="47"/>
      <c r="C251" s="47"/>
      <c r="D251" s="47"/>
      <c r="AF251" s="47"/>
    </row>
    <row r="252">
      <c r="A252" s="47"/>
      <c r="B252" s="47"/>
      <c r="C252" s="47"/>
      <c r="D252" s="47"/>
      <c r="AF252" s="47"/>
    </row>
    <row r="253">
      <c r="A253" s="47"/>
      <c r="B253" s="47"/>
      <c r="C253" s="47"/>
      <c r="D253" s="47"/>
      <c r="AF253" s="47"/>
    </row>
    <row r="254">
      <c r="A254" s="47"/>
      <c r="B254" s="47"/>
      <c r="C254" s="47"/>
      <c r="D254" s="47"/>
      <c r="AF254" s="47"/>
    </row>
    <row r="255">
      <c r="A255" s="47"/>
      <c r="B255" s="47"/>
      <c r="C255" s="47"/>
      <c r="D255" s="47"/>
      <c r="AF255" s="47"/>
    </row>
    <row r="256">
      <c r="A256" s="47"/>
      <c r="B256" s="47"/>
      <c r="C256" s="47"/>
      <c r="D256" s="47"/>
      <c r="AF256" s="47"/>
    </row>
    <row r="257">
      <c r="A257" s="47"/>
      <c r="B257" s="47"/>
      <c r="C257" s="47"/>
      <c r="D257" s="47"/>
      <c r="AF257" s="47"/>
    </row>
    <row r="258">
      <c r="A258" s="47"/>
      <c r="B258" s="47"/>
      <c r="C258" s="47"/>
      <c r="D258" s="47"/>
      <c r="AF258" s="47"/>
    </row>
    <row r="259">
      <c r="A259" s="47"/>
      <c r="B259" s="47"/>
      <c r="C259" s="47"/>
      <c r="D259" s="47"/>
      <c r="AF259" s="47"/>
    </row>
    <row r="260">
      <c r="A260" s="47"/>
      <c r="B260" s="47"/>
      <c r="C260" s="47"/>
      <c r="D260" s="47"/>
      <c r="AF260" s="47"/>
    </row>
    <row r="261">
      <c r="A261" s="47"/>
      <c r="B261" s="47"/>
      <c r="C261" s="47"/>
      <c r="D261" s="47"/>
      <c r="AF261" s="47"/>
    </row>
    <row r="262">
      <c r="A262" s="47"/>
      <c r="B262" s="47"/>
      <c r="C262" s="47"/>
      <c r="D262" s="47"/>
      <c r="AF262" s="47"/>
    </row>
    <row r="263">
      <c r="A263" s="47"/>
      <c r="B263" s="47"/>
      <c r="C263" s="47"/>
      <c r="D263" s="47"/>
      <c r="AF263" s="47"/>
    </row>
    <row r="264">
      <c r="A264" s="47"/>
      <c r="B264" s="47"/>
      <c r="C264" s="47"/>
      <c r="D264" s="47"/>
      <c r="AF264" s="47"/>
    </row>
    <row r="265">
      <c r="A265" s="47"/>
      <c r="B265" s="47"/>
      <c r="C265" s="47"/>
      <c r="D265" s="47"/>
      <c r="AF265" s="47"/>
    </row>
    <row r="266">
      <c r="A266" s="47"/>
      <c r="B266" s="47"/>
      <c r="C266" s="47"/>
      <c r="D266" s="47"/>
      <c r="AF266" s="47"/>
    </row>
    <row r="267">
      <c r="A267" s="47"/>
      <c r="B267" s="47"/>
      <c r="C267" s="47"/>
      <c r="D267" s="47"/>
      <c r="AF267" s="47"/>
    </row>
    <row r="268">
      <c r="A268" s="47"/>
      <c r="B268" s="47"/>
      <c r="C268" s="47"/>
      <c r="D268" s="47"/>
      <c r="AF268" s="47"/>
    </row>
    <row r="269">
      <c r="A269" s="47"/>
      <c r="B269" s="47"/>
      <c r="C269" s="47"/>
      <c r="D269" s="47"/>
      <c r="AF269" s="47"/>
    </row>
    <row r="270">
      <c r="A270" s="47"/>
      <c r="B270" s="47"/>
      <c r="C270" s="47"/>
      <c r="D270" s="47"/>
      <c r="AF270" s="47"/>
    </row>
    <row r="271">
      <c r="A271" s="47"/>
      <c r="B271" s="47"/>
      <c r="C271" s="47"/>
      <c r="D271" s="47"/>
      <c r="AF271" s="47"/>
    </row>
    <row r="272">
      <c r="A272" s="47"/>
      <c r="B272" s="47"/>
      <c r="C272" s="47"/>
      <c r="D272" s="47"/>
      <c r="AF272" s="47"/>
    </row>
    <row r="273">
      <c r="A273" s="47"/>
      <c r="B273" s="47"/>
      <c r="C273" s="47"/>
      <c r="D273" s="47"/>
      <c r="AF273" s="47"/>
    </row>
    <row r="274">
      <c r="A274" s="47"/>
      <c r="B274" s="47"/>
      <c r="C274" s="47"/>
      <c r="D274" s="47"/>
      <c r="AF274" s="47"/>
    </row>
    <row r="275">
      <c r="A275" s="47"/>
      <c r="B275" s="47"/>
      <c r="C275" s="47"/>
      <c r="D275" s="47"/>
      <c r="AF275" s="47"/>
    </row>
    <row r="276">
      <c r="A276" s="47"/>
      <c r="B276" s="47"/>
      <c r="C276" s="47"/>
      <c r="D276" s="47"/>
      <c r="AF276" s="47"/>
    </row>
    <row r="277">
      <c r="A277" s="47"/>
      <c r="B277" s="47"/>
      <c r="C277" s="47"/>
      <c r="D277" s="47"/>
      <c r="AF277" s="47"/>
    </row>
    <row r="278">
      <c r="A278" s="47"/>
      <c r="B278" s="47"/>
      <c r="C278" s="47"/>
      <c r="D278" s="47"/>
      <c r="AF278" s="47"/>
    </row>
    <row r="279">
      <c r="A279" s="47"/>
      <c r="B279" s="47"/>
      <c r="C279" s="47"/>
      <c r="D279" s="47"/>
      <c r="AF279" s="47"/>
    </row>
    <row r="280">
      <c r="A280" s="47"/>
      <c r="B280" s="47"/>
      <c r="C280" s="47"/>
      <c r="D280" s="47"/>
      <c r="AF280" s="47"/>
    </row>
    <row r="281">
      <c r="A281" s="47"/>
      <c r="B281" s="47"/>
      <c r="C281" s="47"/>
      <c r="D281" s="47"/>
      <c r="AF281" s="47"/>
    </row>
    <row r="282">
      <c r="A282" s="47"/>
      <c r="B282" s="47"/>
      <c r="C282" s="47"/>
      <c r="D282" s="47"/>
      <c r="AF282" s="47"/>
    </row>
    <row r="283">
      <c r="A283" s="47"/>
      <c r="B283" s="47"/>
      <c r="C283" s="47"/>
      <c r="D283" s="47"/>
      <c r="AF283" s="47"/>
    </row>
    <row r="284">
      <c r="A284" s="47"/>
      <c r="B284" s="47"/>
      <c r="C284" s="47"/>
      <c r="D284" s="47"/>
      <c r="AF284" s="47"/>
    </row>
    <row r="285">
      <c r="A285" s="47"/>
      <c r="B285" s="47"/>
      <c r="C285" s="47"/>
      <c r="D285" s="47"/>
      <c r="AF285" s="47"/>
    </row>
    <row r="286">
      <c r="A286" s="47"/>
      <c r="B286" s="47"/>
      <c r="C286" s="47"/>
      <c r="D286" s="47"/>
      <c r="AF286" s="47"/>
    </row>
    <row r="287">
      <c r="A287" s="47"/>
      <c r="B287" s="47"/>
      <c r="C287" s="47"/>
      <c r="D287" s="47"/>
      <c r="AF287" s="47"/>
    </row>
    <row r="288">
      <c r="A288" s="47"/>
      <c r="B288" s="47"/>
      <c r="C288" s="47"/>
      <c r="D288" s="47"/>
      <c r="AF288" s="47"/>
    </row>
    <row r="289">
      <c r="A289" s="47"/>
      <c r="B289" s="47"/>
      <c r="C289" s="47"/>
      <c r="D289" s="47"/>
      <c r="AF289" s="47"/>
    </row>
    <row r="290">
      <c r="A290" s="47"/>
      <c r="B290" s="47"/>
      <c r="C290" s="47"/>
      <c r="D290" s="47"/>
      <c r="AF290" s="47"/>
    </row>
    <row r="291">
      <c r="A291" s="47"/>
      <c r="B291" s="47"/>
      <c r="C291" s="47"/>
      <c r="D291" s="47"/>
      <c r="AF291" s="47"/>
    </row>
    <row r="292">
      <c r="A292" s="47"/>
      <c r="B292" s="47"/>
      <c r="C292" s="47"/>
      <c r="D292" s="47"/>
      <c r="AF292" s="47"/>
    </row>
    <row r="293">
      <c r="A293" s="47"/>
      <c r="B293" s="47"/>
      <c r="C293" s="47"/>
      <c r="D293" s="47"/>
      <c r="AF293" s="47"/>
    </row>
    <row r="294">
      <c r="A294" s="47"/>
      <c r="B294" s="47"/>
      <c r="C294" s="47"/>
      <c r="D294" s="47"/>
      <c r="AF294" s="47"/>
    </row>
    <row r="295">
      <c r="A295" s="47"/>
      <c r="B295" s="47"/>
      <c r="C295" s="47"/>
      <c r="D295" s="47"/>
      <c r="AF295" s="47"/>
    </row>
    <row r="296">
      <c r="A296" s="47"/>
      <c r="B296" s="47"/>
      <c r="C296" s="47"/>
      <c r="D296" s="47"/>
      <c r="AF296" s="47"/>
    </row>
    <row r="297">
      <c r="A297" s="47"/>
      <c r="B297" s="47"/>
      <c r="C297" s="47"/>
      <c r="D297" s="47"/>
      <c r="AF297" s="47"/>
    </row>
    <row r="298">
      <c r="A298" s="47"/>
      <c r="B298" s="47"/>
      <c r="C298" s="47"/>
      <c r="D298" s="47"/>
      <c r="AF298" s="47"/>
    </row>
    <row r="299">
      <c r="A299" s="47"/>
      <c r="B299" s="47"/>
      <c r="C299" s="47"/>
      <c r="D299" s="47"/>
      <c r="AF299" s="47"/>
    </row>
    <row r="300">
      <c r="A300" s="47"/>
      <c r="B300" s="47"/>
      <c r="C300" s="47"/>
      <c r="D300" s="47"/>
      <c r="AF300" s="47"/>
    </row>
    <row r="301">
      <c r="A301" s="47"/>
      <c r="B301" s="47"/>
      <c r="C301" s="47"/>
      <c r="D301" s="47"/>
      <c r="AF301" s="47"/>
    </row>
    <row r="302">
      <c r="A302" s="47"/>
      <c r="B302" s="47"/>
      <c r="C302" s="47"/>
      <c r="D302" s="47"/>
      <c r="AF302" s="47"/>
    </row>
    <row r="303">
      <c r="A303" s="47"/>
      <c r="B303" s="47"/>
      <c r="C303" s="47"/>
      <c r="D303" s="47"/>
      <c r="AF303" s="47"/>
    </row>
    <row r="304">
      <c r="A304" s="47"/>
      <c r="B304" s="47"/>
      <c r="C304" s="47"/>
      <c r="D304" s="47"/>
      <c r="AF304" s="47"/>
    </row>
    <row r="305">
      <c r="A305" s="47"/>
      <c r="B305" s="47"/>
      <c r="C305" s="47"/>
      <c r="D305" s="47"/>
      <c r="AF305" s="47"/>
    </row>
    <row r="306">
      <c r="A306" s="47"/>
      <c r="B306" s="47"/>
      <c r="C306" s="47"/>
      <c r="D306" s="47"/>
      <c r="AF306" s="47"/>
    </row>
    <row r="307">
      <c r="A307" s="47"/>
      <c r="B307" s="47"/>
      <c r="C307" s="47"/>
      <c r="D307" s="47"/>
      <c r="AF307" s="47"/>
    </row>
    <row r="308">
      <c r="A308" s="47"/>
      <c r="B308" s="47"/>
      <c r="C308" s="47"/>
      <c r="D308" s="47"/>
      <c r="AF308" s="47"/>
    </row>
    <row r="309">
      <c r="A309" s="47"/>
      <c r="B309" s="47"/>
      <c r="C309" s="47"/>
      <c r="D309" s="47"/>
      <c r="AF309" s="47"/>
    </row>
    <row r="310">
      <c r="A310" s="47"/>
      <c r="B310" s="47"/>
      <c r="C310" s="47"/>
      <c r="D310" s="47"/>
      <c r="AF310" s="47"/>
    </row>
    <row r="311">
      <c r="A311" s="47"/>
      <c r="B311" s="47"/>
      <c r="C311" s="47"/>
      <c r="D311" s="47"/>
      <c r="AF311" s="47"/>
    </row>
    <row r="312">
      <c r="A312" s="47"/>
      <c r="B312" s="47"/>
      <c r="C312" s="47"/>
      <c r="D312" s="47"/>
      <c r="AF312" s="47"/>
    </row>
    <row r="313">
      <c r="A313" s="47"/>
      <c r="B313" s="47"/>
      <c r="C313" s="47"/>
      <c r="D313" s="47"/>
      <c r="AF313" s="47"/>
    </row>
    <row r="314">
      <c r="A314" s="47"/>
      <c r="B314" s="47"/>
      <c r="C314" s="47"/>
      <c r="D314" s="47"/>
      <c r="AF314" s="47"/>
    </row>
    <row r="315">
      <c r="A315" s="47"/>
      <c r="B315" s="47"/>
      <c r="C315" s="47"/>
      <c r="D315" s="47"/>
      <c r="AF315" s="47"/>
    </row>
    <row r="316">
      <c r="A316" s="47"/>
      <c r="B316" s="47"/>
      <c r="C316" s="47"/>
      <c r="D316" s="47"/>
      <c r="AF316" s="47"/>
    </row>
    <row r="317">
      <c r="A317" s="47"/>
      <c r="B317" s="47"/>
      <c r="C317" s="47"/>
      <c r="D317" s="47"/>
      <c r="AF317" s="47"/>
    </row>
    <row r="318">
      <c r="A318" s="47"/>
      <c r="B318" s="47"/>
      <c r="C318" s="47"/>
      <c r="D318" s="47"/>
      <c r="AF318" s="47"/>
    </row>
    <row r="319">
      <c r="A319" s="47"/>
      <c r="B319" s="47"/>
      <c r="C319" s="47"/>
      <c r="D319" s="47"/>
      <c r="AF319" s="47"/>
    </row>
    <row r="320">
      <c r="A320" s="47"/>
      <c r="B320" s="47"/>
      <c r="C320" s="47"/>
      <c r="D320" s="47"/>
      <c r="AF320" s="47"/>
    </row>
    <row r="321">
      <c r="A321" s="47"/>
      <c r="B321" s="47"/>
      <c r="C321" s="47"/>
      <c r="D321" s="47"/>
      <c r="AF321" s="47"/>
    </row>
    <row r="322">
      <c r="A322" s="47"/>
      <c r="B322" s="47"/>
      <c r="C322" s="47"/>
      <c r="D322" s="47"/>
      <c r="AF322" s="47"/>
    </row>
    <row r="323">
      <c r="A323" s="47"/>
      <c r="B323" s="47"/>
      <c r="C323" s="47"/>
      <c r="D323" s="47"/>
      <c r="AF323" s="47"/>
    </row>
    <row r="324">
      <c r="A324" s="47"/>
      <c r="B324" s="47"/>
      <c r="C324" s="47"/>
      <c r="D324" s="47"/>
      <c r="AF324" s="47"/>
    </row>
    <row r="325">
      <c r="A325" s="47"/>
      <c r="B325" s="47"/>
      <c r="C325" s="47"/>
      <c r="D325" s="47"/>
      <c r="AF325" s="47"/>
    </row>
    <row r="326">
      <c r="A326" s="47"/>
      <c r="B326" s="47"/>
      <c r="C326" s="47"/>
      <c r="D326" s="47"/>
      <c r="AF326" s="47"/>
    </row>
    <row r="327">
      <c r="A327" s="47"/>
      <c r="B327" s="47"/>
      <c r="C327" s="47"/>
      <c r="D327" s="47"/>
      <c r="AF327" s="47"/>
    </row>
    <row r="328">
      <c r="A328" s="47"/>
      <c r="B328" s="47"/>
      <c r="C328" s="47"/>
      <c r="D328" s="47"/>
      <c r="AF328" s="47"/>
    </row>
    <row r="329">
      <c r="A329" s="47"/>
      <c r="B329" s="47"/>
      <c r="C329" s="47"/>
      <c r="D329" s="47"/>
      <c r="AF329" s="47"/>
    </row>
    <row r="330">
      <c r="A330" s="47"/>
      <c r="B330" s="47"/>
      <c r="C330" s="47"/>
      <c r="D330" s="47"/>
      <c r="AF330" s="47"/>
    </row>
    <row r="331">
      <c r="A331" s="47"/>
      <c r="B331" s="47"/>
      <c r="C331" s="47"/>
      <c r="D331" s="47"/>
      <c r="AF331" s="47"/>
    </row>
    <row r="332">
      <c r="A332" s="47"/>
      <c r="B332" s="47"/>
      <c r="C332" s="47"/>
      <c r="D332" s="47"/>
      <c r="AF332" s="47"/>
    </row>
    <row r="333">
      <c r="A333" s="47"/>
      <c r="B333" s="47"/>
      <c r="C333" s="47"/>
      <c r="D333" s="47"/>
      <c r="AF333" s="47"/>
    </row>
    <row r="334">
      <c r="A334" s="47"/>
      <c r="B334" s="47"/>
      <c r="C334" s="47"/>
      <c r="D334" s="47"/>
      <c r="AF334" s="47"/>
    </row>
    <row r="335">
      <c r="A335" s="47"/>
      <c r="B335" s="47"/>
      <c r="C335" s="47"/>
      <c r="D335" s="47"/>
      <c r="AF335" s="47"/>
    </row>
    <row r="336">
      <c r="A336" s="47"/>
      <c r="B336" s="47"/>
      <c r="C336" s="47"/>
      <c r="D336" s="47"/>
      <c r="AF336" s="47"/>
    </row>
    <row r="337">
      <c r="A337" s="47"/>
      <c r="B337" s="47"/>
      <c r="C337" s="47"/>
      <c r="D337" s="47"/>
      <c r="AF337" s="47"/>
    </row>
    <row r="338">
      <c r="A338" s="47"/>
      <c r="B338" s="47"/>
      <c r="C338" s="47"/>
      <c r="D338" s="47"/>
      <c r="AF338" s="47"/>
    </row>
    <row r="339">
      <c r="A339" s="47"/>
      <c r="B339" s="47"/>
      <c r="C339" s="47"/>
      <c r="D339" s="47"/>
      <c r="AF339" s="47"/>
    </row>
    <row r="340">
      <c r="A340" s="47"/>
      <c r="B340" s="47"/>
      <c r="C340" s="47"/>
      <c r="D340" s="47"/>
      <c r="AF340" s="47"/>
    </row>
    <row r="341">
      <c r="A341" s="47"/>
      <c r="B341" s="47"/>
      <c r="C341" s="47"/>
      <c r="D341" s="47"/>
      <c r="AF341" s="47"/>
    </row>
    <row r="342">
      <c r="A342" s="47"/>
      <c r="B342" s="47"/>
      <c r="C342" s="47"/>
      <c r="D342" s="47"/>
      <c r="AF342" s="47"/>
    </row>
    <row r="343">
      <c r="A343" s="47"/>
      <c r="B343" s="47"/>
      <c r="C343" s="47"/>
      <c r="D343" s="47"/>
      <c r="AF343" s="47"/>
    </row>
    <row r="344">
      <c r="A344" s="47"/>
      <c r="B344" s="47"/>
      <c r="C344" s="47"/>
      <c r="D344" s="47"/>
      <c r="AF344" s="47"/>
    </row>
    <row r="345">
      <c r="A345" s="47"/>
      <c r="B345" s="47"/>
      <c r="C345" s="47"/>
      <c r="D345" s="47"/>
      <c r="AF345" s="47"/>
    </row>
    <row r="346">
      <c r="A346" s="47"/>
      <c r="B346" s="47"/>
      <c r="C346" s="47"/>
      <c r="D346" s="47"/>
      <c r="AF346" s="47"/>
    </row>
    <row r="347">
      <c r="A347" s="47"/>
      <c r="B347" s="47"/>
      <c r="C347" s="47"/>
      <c r="D347" s="47"/>
      <c r="AF347" s="47"/>
    </row>
    <row r="348">
      <c r="A348" s="47"/>
      <c r="B348" s="47"/>
      <c r="C348" s="47"/>
      <c r="D348" s="47"/>
      <c r="AF348" s="47"/>
    </row>
    <row r="349">
      <c r="A349" s="47"/>
      <c r="B349" s="47"/>
      <c r="C349" s="47"/>
      <c r="D349" s="47"/>
      <c r="AF349" s="47"/>
    </row>
    <row r="350">
      <c r="A350" s="47"/>
      <c r="B350" s="47"/>
      <c r="C350" s="47"/>
      <c r="D350" s="47"/>
      <c r="AF350" s="47"/>
    </row>
    <row r="351">
      <c r="A351" s="47"/>
      <c r="B351" s="47"/>
      <c r="C351" s="47"/>
      <c r="D351" s="47"/>
      <c r="AF351" s="47"/>
    </row>
    <row r="352">
      <c r="A352" s="47"/>
      <c r="B352" s="47"/>
      <c r="C352" s="47"/>
      <c r="D352" s="47"/>
      <c r="AF352" s="47"/>
    </row>
    <row r="353">
      <c r="A353" s="47"/>
      <c r="B353" s="47"/>
      <c r="C353" s="47"/>
      <c r="D353" s="47"/>
      <c r="AF353" s="47"/>
    </row>
    <row r="354">
      <c r="A354" s="47"/>
      <c r="B354" s="47"/>
      <c r="C354" s="47"/>
      <c r="D354" s="47"/>
      <c r="AF354" s="47"/>
    </row>
    <row r="355">
      <c r="A355" s="47"/>
      <c r="B355" s="47"/>
      <c r="C355" s="47"/>
      <c r="D355" s="47"/>
      <c r="AF355" s="47"/>
    </row>
    <row r="356">
      <c r="A356" s="47"/>
      <c r="B356" s="47"/>
      <c r="C356" s="47"/>
      <c r="D356" s="47"/>
      <c r="AF356" s="47"/>
    </row>
    <row r="357">
      <c r="A357" s="47"/>
      <c r="B357" s="47"/>
      <c r="C357" s="47"/>
      <c r="D357" s="47"/>
      <c r="AF357" s="47"/>
    </row>
    <row r="358">
      <c r="A358" s="47"/>
      <c r="B358" s="47"/>
      <c r="C358" s="47"/>
      <c r="D358" s="47"/>
      <c r="AF358" s="47"/>
    </row>
    <row r="359">
      <c r="A359" s="47"/>
      <c r="B359" s="47"/>
      <c r="C359" s="47"/>
      <c r="D359" s="47"/>
      <c r="AF359" s="47"/>
    </row>
    <row r="360">
      <c r="A360" s="47"/>
      <c r="B360" s="47"/>
      <c r="C360" s="47"/>
      <c r="D360" s="47"/>
      <c r="AF360" s="47"/>
    </row>
    <row r="361">
      <c r="A361" s="47"/>
      <c r="B361" s="47"/>
      <c r="C361" s="47"/>
      <c r="D361" s="47"/>
      <c r="AF361" s="47"/>
    </row>
    <row r="362">
      <c r="A362" s="47"/>
      <c r="B362" s="47"/>
      <c r="C362" s="47"/>
      <c r="D362" s="47"/>
      <c r="AF362" s="47"/>
    </row>
    <row r="363">
      <c r="A363" s="47"/>
      <c r="B363" s="47"/>
      <c r="C363" s="47"/>
      <c r="D363" s="47"/>
      <c r="AF363" s="47"/>
    </row>
    <row r="364">
      <c r="A364" s="47"/>
      <c r="B364" s="47"/>
      <c r="C364" s="47"/>
      <c r="D364" s="47"/>
      <c r="AF364" s="47"/>
    </row>
    <row r="365">
      <c r="A365" s="47"/>
      <c r="B365" s="47"/>
      <c r="C365" s="47"/>
      <c r="D365" s="47"/>
      <c r="AF365" s="47"/>
    </row>
    <row r="366">
      <c r="A366" s="47"/>
      <c r="B366" s="47"/>
      <c r="C366" s="47"/>
      <c r="D366" s="47"/>
      <c r="AF366" s="47"/>
    </row>
    <row r="367">
      <c r="A367" s="47"/>
      <c r="B367" s="47"/>
      <c r="C367" s="47"/>
      <c r="D367" s="47"/>
      <c r="AF367" s="47"/>
    </row>
    <row r="368">
      <c r="A368" s="47"/>
      <c r="B368" s="47"/>
      <c r="C368" s="47"/>
      <c r="D368" s="47"/>
      <c r="AF368" s="47"/>
    </row>
    <row r="369">
      <c r="A369" s="47"/>
      <c r="B369" s="47"/>
      <c r="C369" s="47"/>
      <c r="D369" s="47"/>
      <c r="AF369" s="47"/>
    </row>
    <row r="370">
      <c r="A370" s="47"/>
      <c r="B370" s="47"/>
      <c r="C370" s="47"/>
      <c r="D370" s="47"/>
      <c r="AF370" s="47"/>
    </row>
    <row r="371">
      <c r="A371" s="47"/>
      <c r="B371" s="47"/>
      <c r="C371" s="47"/>
      <c r="D371" s="47"/>
      <c r="AF371" s="47"/>
    </row>
    <row r="372">
      <c r="A372" s="47"/>
      <c r="B372" s="47"/>
      <c r="C372" s="47"/>
      <c r="D372" s="47"/>
      <c r="AF372" s="47"/>
    </row>
    <row r="373">
      <c r="A373" s="47"/>
      <c r="B373" s="47"/>
      <c r="C373" s="47"/>
      <c r="D373" s="47"/>
      <c r="AF373" s="47"/>
    </row>
    <row r="374">
      <c r="A374" s="47"/>
      <c r="B374" s="47"/>
      <c r="C374" s="47"/>
      <c r="D374" s="47"/>
      <c r="AF374" s="47"/>
    </row>
    <row r="375">
      <c r="A375" s="47"/>
      <c r="B375" s="47"/>
      <c r="C375" s="47"/>
      <c r="D375" s="47"/>
      <c r="AF375" s="47"/>
    </row>
    <row r="376">
      <c r="A376" s="47"/>
      <c r="B376" s="47"/>
      <c r="C376" s="47"/>
      <c r="D376" s="47"/>
      <c r="AF376" s="47"/>
    </row>
    <row r="377">
      <c r="A377" s="47"/>
      <c r="B377" s="47"/>
      <c r="C377" s="47"/>
      <c r="D377" s="47"/>
      <c r="AF377" s="47"/>
    </row>
    <row r="378">
      <c r="A378" s="47"/>
      <c r="B378" s="47"/>
      <c r="C378" s="47"/>
      <c r="D378" s="47"/>
      <c r="AF378" s="47"/>
    </row>
    <row r="379">
      <c r="A379" s="47"/>
      <c r="B379" s="47"/>
      <c r="C379" s="47"/>
      <c r="D379" s="47"/>
      <c r="AF379" s="47"/>
    </row>
    <row r="380">
      <c r="A380" s="47"/>
      <c r="B380" s="47"/>
      <c r="C380" s="47"/>
      <c r="D380" s="47"/>
      <c r="AF380" s="47"/>
    </row>
    <row r="381">
      <c r="A381" s="47"/>
      <c r="B381" s="47"/>
      <c r="C381" s="47"/>
      <c r="D381" s="47"/>
      <c r="AF381" s="47"/>
    </row>
    <row r="382">
      <c r="A382" s="47"/>
      <c r="B382" s="47"/>
      <c r="C382" s="47"/>
      <c r="D382" s="47"/>
      <c r="AF382" s="47"/>
    </row>
    <row r="383">
      <c r="A383" s="47"/>
      <c r="B383" s="47"/>
      <c r="C383" s="47"/>
      <c r="D383" s="47"/>
      <c r="AF383" s="47"/>
    </row>
    <row r="384">
      <c r="A384" s="47"/>
      <c r="B384" s="47"/>
      <c r="C384" s="47"/>
      <c r="D384" s="47"/>
      <c r="AF384" s="47"/>
    </row>
    <row r="385">
      <c r="A385" s="47"/>
      <c r="B385" s="47"/>
      <c r="C385" s="47"/>
      <c r="D385" s="47"/>
      <c r="AF385" s="47"/>
    </row>
    <row r="386">
      <c r="A386" s="47"/>
      <c r="B386" s="47"/>
      <c r="C386" s="47"/>
      <c r="D386" s="47"/>
      <c r="AF386" s="47"/>
    </row>
    <row r="387">
      <c r="A387" s="47"/>
      <c r="B387" s="47"/>
      <c r="C387" s="47"/>
      <c r="D387" s="47"/>
      <c r="AF387" s="47"/>
    </row>
    <row r="388">
      <c r="A388" s="47"/>
      <c r="B388" s="47"/>
      <c r="C388" s="47"/>
      <c r="D388" s="47"/>
      <c r="AF388" s="47"/>
    </row>
    <row r="389">
      <c r="A389" s="47"/>
      <c r="B389" s="47"/>
      <c r="C389" s="47"/>
      <c r="D389" s="47"/>
      <c r="AF389" s="47"/>
    </row>
    <row r="390">
      <c r="A390" s="47"/>
      <c r="B390" s="47"/>
      <c r="C390" s="47"/>
      <c r="D390" s="47"/>
      <c r="AF390" s="47"/>
    </row>
    <row r="391">
      <c r="A391" s="47"/>
      <c r="B391" s="47"/>
      <c r="C391" s="47"/>
      <c r="D391" s="47"/>
      <c r="AF391" s="47"/>
    </row>
    <row r="392">
      <c r="A392" s="47"/>
      <c r="B392" s="47"/>
      <c r="C392" s="47"/>
      <c r="D392" s="47"/>
      <c r="AF392" s="47"/>
    </row>
    <row r="393">
      <c r="A393" s="47"/>
      <c r="B393" s="47"/>
      <c r="C393" s="47"/>
      <c r="D393" s="47"/>
      <c r="AF393" s="47"/>
    </row>
    <row r="394">
      <c r="A394" s="47"/>
      <c r="B394" s="47"/>
      <c r="C394" s="47"/>
      <c r="D394" s="47"/>
      <c r="AF394" s="47"/>
    </row>
    <row r="395">
      <c r="A395" s="47"/>
      <c r="B395" s="47"/>
      <c r="C395" s="47"/>
      <c r="D395" s="47"/>
      <c r="AF395" s="47"/>
    </row>
    <row r="396">
      <c r="A396" s="47"/>
      <c r="B396" s="47"/>
      <c r="C396" s="47"/>
      <c r="D396" s="47"/>
      <c r="AF396" s="47"/>
    </row>
    <row r="397">
      <c r="A397" s="47"/>
      <c r="B397" s="47"/>
      <c r="C397" s="47"/>
      <c r="D397" s="47"/>
      <c r="AF397" s="47"/>
    </row>
    <row r="398">
      <c r="A398" s="47"/>
      <c r="B398" s="47"/>
      <c r="C398" s="47"/>
      <c r="D398" s="47"/>
      <c r="AF398" s="47"/>
    </row>
    <row r="399">
      <c r="A399" s="47"/>
      <c r="B399" s="47"/>
      <c r="C399" s="47"/>
      <c r="D399" s="47"/>
      <c r="AF399" s="47"/>
    </row>
    <row r="400">
      <c r="A400" s="47"/>
      <c r="B400" s="47"/>
      <c r="C400" s="47"/>
      <c r="D400" s="47"/>
      <c r="AF400" s="47"/>
    </row>
    <row r="401">
      <c r="A401" s="47"/>
      <c r="B401" s="47"/>
      <c r="C401" s="47"/>
      <c r="D401" s="47"/>
      <c r="AF401" s="47"/>
    </row>
    <row r="402">
      <c r="A402" s="47"/>
      <c r="B402" s="47"/>
      <c r="C402" s="47"/>
      <c r="D402" s="47"/>
      <c r="AF402" s="47"/>
    </row>
    <row r="403">
      <c r="A403" s="47"/>
      <c r="B403" s="47"/>
      <c r="C403" s="47"/>
      <c r="D403" s="47"/>
      <c r="AF403" s="47"/>
    </row>
    <row r="404">
      <c r="A404" s="47"/>
      <c r="B404" s="47"/>
      <c r="C404" s="47"/>
      <c r="D404" s="47"/>
      <c r="AF404" s="47"/>
    </row>
    <row r="405">
      <c r="A405" s="47"/>
      <c r="B405" s="47"/>
      <c r="C405" s="47"/>
      <c r="D405" s="47"/>
      <c r="AF405" s="47"/>
    </row>
    <row r="406">
      <c r="A406" s="47"/>
      <c r="B406" s="47"/>
      <c r="C406" s="47"/>
      <c r="D406" s="47"/>
      <c r="AF406" s="47"/>
    </row>
    <row r="407">
      <c r="A407" s="47"/>
      <c r="B407" s="47"/>
      <c r="C407" s="47"/>
      <c r="D407" s="47"/>
      <c r="AF407" s="47"/>
    </row>
    <row r="408">
      <c r="A408" s="47"/>
      <c r="B408" s="47"/>
      <c r="C408" s="47"/>
      <c r="D408" s="47"/>
      <c r="AF408" s="47"/>
    </row>
    <row r="409">
      <c r="A409" s="47"/>
      <c r="B409" s="47"/>
      <c r="C409" s="47"/>
      <c r="D409" s="47"/>
      <c r="AF409" s="47"/>
    </row>
    <row r="410">
      <c r="A410" s="47"/>
      <c r="B410" s="47"/>
      <c r="C410" s="47"/>
      <c r="D410" s="47"/>
      <c r="AF410" s="47"/>
    </row>
    <row r="411">
      <c r="A411" s="47"/>
      <c r="B411" s="47"/>
      <c r="C411" s="47"/>
      <c r="D411" s="47"/>
      <c r="AF411" s="47"/>
    </row>
    <row r="412">
      <c r="A412" s="47"/>
      <c r="B412" s="47"/>
      <c r="C412" s="47"/>
      <c r="D412" s="47"/>
      <c r="AF412" s="47"/>
    </row>
    <row r="413">
      <c r="A413" s="47"/>
      <c r="B413" s="47"/>
      <c r="C413" s="47"/>
      <c r="D413" s="47"/>
      <c r="AF413" s="47"/>
    </row>
    <row r="414">
      <c r="A414" s="47"/>
      <c r="B414" s="47"/>
      <c r="C414" s="47"/>
      <c r="D414" s="47"/>
      <c r="AF414" s="47"/>
    </row>
    <row r="415">
      <c r="A415" s="47"/>
      <c r="B415" s="47"/>
      <c r="C415" s="47"/>
      <c r="D415" s="47"/>
      <c r="AF415" s="47"/>
    </row>
    <row r="416">
      <c r="A416" s="47"/>
      <c r="B416" s="47"/>
      <c r="C416" s="47"/>
      <c r="D416" s="47"/>
      <c r="AF416" s="47"/>
    </row>
    <row r="417">
      <c r="A417" s="47"/>
      <c r="B417" s="47"/>
      <c r="C417" s="47"/>
      <c r="D417" s="47"/>
      <c r="AF417" s="47"/>
    </row>
    <row r="418">
      <c r="A418" s="47"/>
      <c r="B418" s="47"/>
      <c r="C418" s="47"/>
      <c r="D418" s="47"/>
      <c r="AF418" s="47"/>
    </row>
    <row r="419">
      <c r="A419" s="47"/>
      <c r="B419" s="47"/>
      <c r="C419" s="47"/>
      <c r="D419" s="47"/>
      <c r="AF419" s="47"/>
    </row>
    <row r="420">
      <c r="A420" s="47"/>
      <c r="B420" s="47"/>
      <c r="C420" s="47"/>
      <c r="D420" s="47"/>
      <c r="AF420" s="47"/>
    </row>
    <row r="421">
      <c r="A421" s="47"/>
      <c r="B421" s="47"/>
      <c r="C421" s="47"/>
      <c r="D421" s="47"/>
      <c r="AF421" s="47"/>
    </row>
    <row r="422">
      <c r="A422" s="47"/>
      <c r="B422" s="47"/>
      <c r="C422" s="47"/>
      <c r="D422" s="47"/>
      <c r="AF422" s="47"/>
    </row>
    <row r="423">
      <c r="A423" s="47"/>
      <c r="B423" s="47"/>
      <c r="C423" s="47"/>
      <c r="D423" s="47"/>
      <c r="AF423" s="47"/>
    </row>
    <row r="424">
      <c r="A424" s="47"/>
      <c r="B424" s="47"/>
      <c r="C424" s="47"/>
      <c r="D424" s="47"/>
      <c r="AF424" s="47"/>
    </row>
    <row r="425">
      <c r="A425" s="47"/>
      <c r="B425" s="47"/>
      <c r="C425" s="47"/>
      <c r="D425" s="47"/>
      <c r="AF425" s="47"/>
    </row>
    <row r="426">
      <c r="A426" s="47"/>
      <c r="B426" s="47"/>
      <c r="C426" s="47"/>
      <c r="D426" s="47"/>
      <c r="AF426" s="47"/>
    </row>
    <row r="427">
      <c r="A427" s="47"/>
      <c r="B427" s="47"/>
      <c r="C427" s="47"/>
      <c r="D427" s="47"/>
      <c r="AF427" s="47"/>
    </row>
    <row r="428">
      <c r="A428" s="47"/>
      <c r="B428" s="47"/>
      <c r="C428" s="47"/>
      <c r="D428" s="47"/>
      <c r="AF428" s="47"/>
    </row>
    <row r="429">
      <c r="A429" s="47"/>
      <c r="B429" s="47"/>
      <c r="C429" s="47"/>
      <c r="D429" s="47"/>
      <c r="AF429" s="47"/>
    </row>
    <row r="430">
      <c r="A430" s="47"/>
      <c r="B430" s="47"/>
      <c r="C430" s="47"/>
      <c r="D430" s="47"/>
      <c r="AF430" s="47"/>
    </row>
    <row r="431">
      <c r="A431" s="47"/>
      <c r="B431" s="47"/>
      <c r="C431" s="47"/>
      <c r="D431" s="47"/>
      <c r="AF431" s="47"/>
    </row>
    <row r="432">
      <c r="A432" s="47"/>
      <c r="B432" s="47"/>
      <c r="C432" s="47"/>
      <c r="D432" s="47"/>
      <c r="AF432" s="47"/>
    </row>
    <row r="433">
      <c r="A433" s="47"/>
      <c r="B433" s="47"/>
      <c r="C433" s="47"/>
      <c r="D433" s="47"/>
      <c r="AF433" s="47"/>
    </row>
    <row r="434">
      <c r="A434" s="47"/>
      <c r="B434" s="47"/>
      <c r="C434" s="47"/>
      <c r="D434" s="47"/>
      <c r="AF434" s="47"/>
    </row>
    <row r="435">
      <c r="A435" s="47"/>
      <c r="B435" s="47"/>
      <c r="C435" s="47"/>
      <c r="D435" s="47"/>
      <c r="AF435" s="47"/>
    </row>
    <row r="436">
      <c r="A436" s="47"/>
      <c r="B436" s="47"/>
      <c r="C436" s="47"/>
      <c r="D436" s="47"/>
      <c r="AF436" s="47"/>
    </row>
    <row r="437">
      <c r="A437" s="47"/>
      <c r="B437" s="47"/>
      <c r="C437" s="47"/>
      <c r="D437" s="47"/>
      <c r="AF437" s="47"/>
    </row>
    <row r="438">
      <c r="A438" s="47"/>
      <c r="B438" s="47"/>
      <c r="C438" s="47"/>
      <c r="D438" s="47"/>
      <c r="AF438" s="47"/>
    </row>
    <row r="439">
      <c r="A439" s="47"/>
      <c r="B439" s="47"/>
      <c r="C439" s="47"/>
      <c r="D439" s="47"/>
      <c r="AF439" s="47"/>
    </row>
    <row r="440">
      <c r="A440" s="47"/>
      <c r="B440" s="47"/>
      <c r="C440" s="47"/>
      <c r="D440" s="47"/>
      <c r="AF440" s="47"/>
    </row>
    <row r="441">
      <c r="A441" s="47"/>
      <c r="B441" s="47"/>
      <c r="C441" s="47"/>
      <c r="D441" s="47"/>
      <c r="AF441" s="47"/>
    </row>
    <row r="442">
      <c r="A442" s="47"/>
      <c r="B442" s="47"/>
      <c r="C442" s="47"/>
      <c r="D442" s="47"/>
      <c r="AF442" s="47"/>
    </row>
    <row r="443">
      <c r="A443" s="47"/>
      <c r="B443" s="47"/>
      <c r="C443" s="47"/>
      <c r="D443" s="47"/>
      <c r="AF443" s="47"/>
    </row>
    <row r="444">
      <c r="A444" s="47"/>
      <c r="B444" s="47"/>
      <c r="C444" s="47"/>
      <c r="D444" s="47"/>
      <c r="AF444" s="47"/>
    </row>
    <row r="445">
      <c r="A445" s="47"/>
      <c r="B445" s="47"/>
      <c r="C445" s="47"/>
      <c r="D445" s="47"/>
      <c r="AF445" s="47"/>
    </row>
    <row r="446">
      <c r="A446" s="47"/>
      <c r="B446" s="47"/>
      <c r="C446" s="47"/>
      <c r="D446" s="47"/>
      <c r="AF446" s="47"/>
    </row>
    <row r="447">
      <c r="A447" s="47"/>
      <c r="B447" s="47"/>
      <c r="C447" s="47"/>
      <c r="D447" s="47"/>
      <c r="AF447" s="47"/>
    </row>
    <row r="448">
      <c r="A448" s="47"/>
      <c r="B448" s="47"/>
      <c r="C448" s="47"/>
      <c r="D448" s="47"/>
      <c r="AF448" s="47"/>
    </row>
    <row r="449">
      <c r="A449" s="47"/>
      <c r="B449" s="47"/>
      <c r="C449" s="47"/>
      <c r="D449" s="47"/>
      <c r="AF449" s="47"/>
    </row>
    <row r="450">
      <c r="A450" s="47"/>
      <c r="B450" s="47"/>
      <c r="C450" s="47"/>
      <c r="D450" s="47"/>
      <c r="AF450" s="47"/>
    </row>
    <row r="451">
      <c r="A451" s="47"/>
      <c r="B451" s="47"/>
      <c r="C451" s="47"/>
      <c r="D451" s="47"/>
      <c r="AF451" s="47"/>
    </row>
    <row r="452">
      <c r="A452" s="47"/>
      <c r="B452" s="47"/>
      <c r="C452" s="47"/>
      <c r="D452" s="47"/>
      <c r="AF452" s="47"/>
    </row>
    <row r="453">
      <c r="A453" s="47"/>
      <c r="B453" s="47"/>
      <c r="C453" s="47"/>
      <c r="D453" s="47"/>
      <c r="AF453" s="47"/>
    </row>
    <row r="454">
      <c r="A454" s="47"/>
      <c r="B454" s="47"/>
      <c r="C454" s="47"/>
      <c r="D454" s="47"/>
      <c r="AF454" s="47"/>
    </row>
    <row r="455">
      <c r="A455" s="47"/>
      <c r="B455" s="47"/>
      <c r="C455" s="47"/>
      <c r="D455" s="47"/>
      <c r="AF455" s="47"/>
    </row>
    <row r="456">
      <c r="A456" s="47"/>
      <c r="B456" s="47"/>
      <c r="C456" s="47"/>
      <c r="D456" s="47"/>
      <c r="AF456" s="47"/>
    </row>
    <row r="457">
      <c r="A457" s="47"/>
      <c r="B457" s="47"/>
      <c r="C457" s="47"/>
      <c r="D457" s="47"/>
      <c r="AF457" s="47"/>
    </row>
    <row r="458">
      <c r="A458" s="47"/>
      <c r="B458" s="47"/>
      <c r="C458" s="47"/>
      <c r="D458" s="47"/>
      <c r="AF458" s="47"/>
    </row>
    <row r="459">
      <c r="A459" s="47"/>
      <c r="B459" s="47"/>
      <c r="C459" s="47"/>
      <c r="D459" s="47"/>
      <c r="AF459" s="47"/>
    </row>
    <row r="460">
      <c r="A460" s="47"/>
      <c r="B460" s="47"/>
      <c r="C460" s="47"/>
      <c r="D460" s="47"/>
      <c r="AF460" s="47"/>
    </row>
    <row r="461">
      <c r="A461" s="47"/>
      <c r="B461" s="47"/>
      <c r="C461" s="47"/>
      <c r="D461" s="47"/>
      <c r="AF461" s="47"/>
    </row>
    <row r="462">
      <c r="A462" s="47"/>
      <c r="B462" s="47"/>
      <c r="C462" s="47"/>
      <c r="D462" s="47"/>
      <c r="AF462" s="47"/>
    </row>
    <row r="463">
      <c r="A463" s="47"/>
      <c r="B463" s="47"/>
      <c r="C463" s="47"/>
      <c r="D463" s="47"/>
      <c r="AF463" s="47"/>
    </row>
    <row r="464">
      <c r="A464" s="47"/>
      <c r="B464" s="47"/>
      <c r="C464" s="47"/>
      <c r="D464" s="47"/>
      <c r="AF464" s="47"/>
    </row>
    <row r="465">
      <c r="A465" s="47"/>
      <c r="B465" s="47"/>
      <c r="C465" s="47"/>
      <c r="D465" s="47"/>
      <c r="AF465" s="47"/>
    </row>
    <row r="466">
      <c r="A466" s="47"/>
      <c r="B466" s="47"/>
      <c r="C466" s="47"/>
      <c r="D466" s="47"/>
      <c r="AF466" s="47"/>
    </row>
    <row r="467">
      <c r="A467" s="47"/>
      <c r="B467" s="47"/>
      <c r="C467" s="47"/>
      <c r="D467" s="47"/>
      <c r="AF467" s="47"/>
    </row>
    <row r="468">
      <c r="A468" s="47"/>
      <c r="B468" s="47"/>
      <c r="C468" s="47"/>
      <c r="D468" s="47"/>
      <c r="AF468" s="47"/>
    </row>
    <row r="469">
      <c r="A469" s="47"/>
      <c r="B469" s="47"/>
      <c r="C469" s="47"/>
      <c r="D469" s="47"/>
      <c r="AF469" s="47"/>
    </row>
    <row r="470">
      <c r="A470" s="47"/>
      <c r="B470" s="47"/>
      <c r="C470" s="47"/>
      <c r="D470" s="47"/>
      <c r="AF470" s="47"/>
    </row>
    <row r="471">
      <c r="A471" s="47"/>
      <c r="B471" s="47"/>
      <c r="C471" s="47"/>
      <c r="D471" s="47"/>
      <c r="AF471" s="47"/>
    </row>
    <row r="472">
      <c r="A472" s="47"/>
      <c r="B472" s="47"/>
      <c r="C472" s="47"/>
      <c r="D472" s="47"/>
      <c r="AF472" s="47"/>
    </row>
    <row r="473">
      <c r="A473" s="47"/>
      <c r="B473" s="47"/>
      <c r="C473" s="47"/>
      <c r="D473" s="47"/>
      <c r="AF473" s="47"/>
    </row>
    <row r="474">
      <c r="A474" s="47"/>
      <c r="B474" s="47"/>
      <c r="C474" s="47"/>
      <c r="D474" s="47"/>
      <c r="AF474" s="47"/>
    </row>
    <row r="475">
      <c r="A475" s="47"/>
      <c r="B475" s="47"/>
      <c r="C475" s="47"/>
      <c r="D475" s="47"/>
      <c r="AF475" s="47"/>
    </row>
    <row r="476">
      <c r="A476" s="47"/>
      <c r="B476" s="47"/>
      <c r="C476" s="47"/>
      <c r="D476" s="47"/>
      <c r="AF476" s="47"/>
    </row>
    <row r="477">
      <c r="A477" s="47"/>
      <c r="B477" s="47"/>
      <c r="C477" s="47"/>
      <c r="D477" s="47"/>
      <c r="AF477" s="47"/>
    </row>
    <row r="478">
      <c r="A478" s="47"/>
      <c r="B478" s="47"/>
      <c r="C478" s="47"/>
      <c r="D478" s="47"/>
      <c r="AF478" s="47"/>
    </row>
    <row r="479">
      <c r="A479" s="47"/>
      <c r="B479" s="47"/>
      <c r="C479" s="47"/>
      <c r="D479" s="47"/>
      <c r="AF479" s="47"/>
    </row>
    <row r="480">
      <c r="A480" s="47"/>
      <c r="B480" s="47"/>
      <c r="C480" s="47"/>
      <c r="D480" s="47"/>
      <c r="AF480" s="47"/>
    </row>
    <row r="481">
      <c r="A481" s="47"/>
      <c r="B481" s="47"/>
      <c r="C481" s="47"/>
      <c r="D481" s="47"/>
      <c r="AF481" s="47"/>
    </row>
    <row r="482">
      <c r="A482" s="47"/>
      <c r="B482" s="47"/>
      <c r="C482" s="47"/>
      <c r="D482" s="47"/>
      <c r="AF482" s="47"/>
    </row>
    <row r="483">
      <c r="A483" s="47"/>
      <c r="B483" s="47"/>
      <c r="C483" s="47"/>
      <c r="D483" s="47"/>
      <c r="AF483" s="47"/>
    </row>
    <row r="484">
      <c r="A484" s="47"/>
      <c r="B484" s="47"/>
      <c r="C484" s="47"/>
      <c r="D484" s="47"/>
      <c r="AF484" s="47"/>
    </row>
    <row r="485">
      <c r="A485" s="47"/>
      <c r="B485" s="47"/>
      <c r="C485" s="47"/>
      <c r="D485" s="47"/>
      <c r="AF485" s="47"/>
    </row>
    <row r="486">
      <c r="A486" s="47"/>
      <c r="B486" s="47"/>
      <c r="C486" s="47"/>
      <c r="D486" s="47"/>
      <c r="AF486" s="47"/>
    </row>
    <row r="487">
      <c r="A487" s="47"/>
      <c r="B487" s="47"/>
      <c r="C487" s="47"/>
      <c r="D487" s="47"/>
      <c r="AF487" s="47"/>
    </row>
    <row r="488">
      <c r="A488" s="47"/>
      <c r="B488" s="47"/>
      <c r="C488" s="47"/>
      <c r="D488" s="47"/>
      <c r="AF488" s="47"/>
    </row>
    <row r="489">
      <c r="A489" s="47"/>
      <c r="B489" s="47"/>
      <c r="C489" s="47"/>
      <c r="D489" s="47"/>
      <c r="AF489" s="47"/>
    </row>
    <row r="490">
      <c r="A490" s="47"/>
      <c r="B490" s="47"/>
      <c r="C490" s="47"/>
      <c r="D490" s="47"/>
      <c r="AF490" s="47"/>
    </row>
    <row r="491">
      <c r="A491" s="47"/>
      <c r="B491" s="47"/>
      <c r="C491" s="47"/>
      <c r="D491" s="47"/>
      <c r="AF491" s="47"/>
    </row>
    <row r="492">
      <c r="A492" s="47"/>
      <c r="B492" s="47"/>
      <c r="C492" s="47"/>
      <c r="D492" s="47"/>
      <c r="AF492" s="47"/>
    </row>
    <row r="493">
      <c r="A493" s="47"/>
      <c r="B493" s="47"/>
      <c r="C493" s="47"/>
      <c r="D493" s="47"/>
      <c r="AF493" s="47"/>
    </row>
    <row r="494">
      <c r="A494" s="47"/>
      <c r="B494" s="47"/>
      <c r="C494" s="47"/>
      <c r="D494" s="47"/>
      <c r="AF494" s="47"/>
    </row>
    <row r="495">
      <c r="A495" s="47"/>
      <c r="B495" s="47"/>
      <c r="C495" s="47"/>
      <c r="D495" s="47"/>
      <c r="AF495" s="47"/>
    </row>
    <row r="496">
      <c r="A496" s="47"/>
      <c r="B496" s="47"/>
      <c r="C496" s="47"/>
      <c r="D496" s="47"/>
      <c r="AF496" s="47"/>
    </row>
    <row r="497">
      <c r="A497" s="47"/>
      <c r="B497" s="47"/>
      <c r="C497" s="47"/>
      <c r="D497" s="47"/>
      <c r="AF497" s="47"/>
    </row>
    <row r="498">
      <c r="A498" s="47"/>
      <c r="B498" s="47"/>
      <c r="C498" s="47"/>
      <c r="D498" s="47"/>
      <c r="AF498" s="47"/>
    </row>
    <row r="499">
      <c r="A499" s="47"/>
      <c r="B499" s="47"/>
      <c r="C499" s="47"/>
      <c r="D499" s="47"/>
      <c r="AF499" s="47"/>
    </row>
    <row r="500">
      <c r="A500" s="47"/>
      <c r="B500" s="47"/>
      <c r="C500" s="47"/>
      <c r="D500" s="47"/>
      <c r="AF500" s="47"/>
    </row>
    <row r="501">
      <c r="A501" s="47"/>
      <c r="B501" s="47"/>
      <c r="C501" s="47"/>
      <c r="D501" s="47"/>
      <c r="AF501" s="47"/>
    </row>
    <row r="502">
      <c r="A502" s="47"/>
      <c r="B502" s="47"/>
      <c r="C502" s="47"/>
      <c r="D502" s="47"/>
      <c r="AF502" s="47"/>
    </row>
    <row r="503">
      <c r="A503" s="47"/>
      <c r="B503" s="47"/>
      <c r="C503" s="47"/>
      <c r="D503" s="47"/>
      <c r="AF503" s="47"/>
    </row>
    <row r="504">
      <c r="A504" s="47"/>
      <c r="B504" s="47"/>
      <c r="C504" s="47"/>
      <c r="D504" s="47"/>
      <c r="AF504" s="47"/>
    </row>
    <row r="505">
      <c r="A505" s="47"/>
      <c r="B505" s="47"/>
      <c r="C505" s="47"/>
      <c r="D505" s="47"/>
      <c r="AF505" s="47"/>
    </row>
    <row r="506">
      <c r="A506" s="47"/>
      <c r="B506" s="47"/>
      <c r="C506" s="47"/>
      <c r="D506" s="47"/>
      <c r="AF506" s="47"/>
    </row>
    <row r="507">
      <c r="A507" s="47"/>
      <c r="B507" s="47"/>
      <c r="C507" s="47"/>
      <c r="D507" s="47"/>
      <c r="AF507" s="47"/>
    </row>
    <row r="508">
      <c r="A508" s="47"/>
      <c r="B508" s="47"/>
      <c r="C508" s="47"/>
      <c r="D508" s="47"/>
      <c r="AF508" s="47"/>
    </row>
    <row r="509">
      <c r="A509" s="47"/>
      <c r="B509" s="47"/>
      <c r="C509" s="47"/>
      <c r="D509" s="47"/>
      <c r="AF509" s="47"/>
    </row>
    <row r="510">
      <c r="A510" s="47"/>
      <c r="B510" s="47"/>
      <c r="C510" s="47"/>
      <c r="D510" s="47"/>
      <c r="AF510" s="47"/>
    </row>
    <row r="511">
      <c r="A511" s="47"/>
      <c r="B511" s="47"/>
      <c r="C511" s="47"/>
      <c r="D511" s="47"/>
      <c r="AF511" s="47"/>
    </row>
    <row r="512">
      <c r="A512" s="47"/>
      <c r="B512" s="47"/>
      <c r="C512" s="47"/>
      <c r="D512" s="47"/>
      <c r="AF512" s="47"/>
    </row>
    <row r="513">
      <c r="A513" s="47"/>
      <c r="B513" s="47"/>
      <c r="C513" s="47"/>
      <c r="D513" s="47"/>
      <c r="AF513" s="47"/>
    </row>
    <row r="514">
      <c r="A514" s="47"/>
      <c r="B514" s="47"/>
      <c r="C514" s="47"/>
      <c r="D514" s="47"/>
      <c r="AF514" s="47"/>
    </row>
    <row r="515">
      <c r="A515" s="47"/>
      <c r="B515" s="47"/>
      <c r="C515" s="47"/>
      <c r="D515" s="47"/>
      <c r="AF515" s="47"/>
    </row>
    <row r="516">
      <c r="A516" s="47"/>
      <c r="B516" s="47"/>
      <c r="C516" s="47"/>
      <c r="D516" s="47"/>
      <c r="AF516" s="47"/>
    </row>
    <row r="517">
      <c r="A517" s="47"/>
      <c r="B517" s="47"/>
      <c r="C517" s="47"/>
      <c r="D517" s="47"/>
      <c r="AF517" s="47"/>
    </row>
    <row r="518">
      <c r="A518" s="47"/>
      <c r="B518" s="47"/>
      <c r="C518" s="47"/>
      <c r="D518" s="47"/>
      <c r="AF518" s="47"/>
    </row>
    <row r="519">
      <c r="A519" s="47"/>
      <c r="B519" s="47"/>
      <c r="C519" s="47"/>
      <c r="D519" s="47"/>
      <c r="AF519" s="47"/>
    </row>
    <row r="520">
      <c r="A520" s="47"/>
      <c r="B520" s="47"/>
      <c r="C520" s="47"/>
      <c r="D520" s="47"/>
      <c r="AF520" s="47"/>
    </row>
    <row r="521">
      <c r="A521" s="47"/>
      <c r="B521" s="47"/>
      <c r="C521" s="47"/>
      <c r="D521" s="47"/>
      <c r="AF521" s="47"/>
    </row>
    <row r="522">
      <c r="A522" s="47"/>
      <c r="B522" s="47"/>
      <c r="C522" s="47"/>
      <c r="D522" s="47"/>
      <c r="AF522" s="47"/>
    </row>
    <row r="523">
      <c r="A523" s="47"/>
      <c r="B523" s="47"/>
      <c r="C523" s="47"/>
      <c r="D523" s="47"/>
      <c r="AF523" s="47"/>
    </row>
    <row r="524">
      <c r="A524" s="47"/>
      <c r="B524" s="47"/>
      <c r="C524" s="47"/>
      <c r="D524" s="47"/>
      <c r="AF524" s="47"/>
    </row>
    <row r="525">
      <c r="A525" s="47"/>
      <c r="B525" s="47"/>
      <c r="C525" s="47"/>
      <c r="D525" s="47"/>
      <c r="AF525" s="47"/>
    </row>
    <row r="526">
      <c r="A526" s="47"/>
      <c r="B526" s="47"/>
      <c r="C526" s="47"/>
      <c r="D526" s="47"/>
      <c r="AF526" s="47"/>
    </row>
    <row r="527">
      <c r="A527" s="47"/>
      <c r="B527" s="47"/>
      <c r="C527" s="47"/>
      <c r="D527" s="47"/>
      <c r="AF527" s="47"/>
    </row>
    <row r="528">
      <c r="A528" s="47"/>
      <c r="B528" s="47"/>
      <c r="C528" s="47"/>
      <c r="D528" s="47"/>
      <c r="AF528" s="47"/>
    </row>
    <row r="529">
      <c r="A529" s="47"/>
      <c r="B529" s="47"/>
      <c r="C529" s="47"/>
      <c r="D529" s="47"/>
      <c r="AF529" s="47"/>
    </row>
    <row r="530">
      <c r="A530" s="47"/>
      <c r="B530" s="47"/>
      <c r="C530" s="47"/>
      <c r="D530" s="47"/>
      <c r="AF530" s="47"/>
    </row>
    <row r="531">
      <c r="A531" s="47"/>
      <c r="B531" s="47"/>
      <c r="C531" s="47"/>
      <c r="D531" s="47"/>
      <c r="AF531" s="47"/>
    </row>
    <row r="532">
      <c r="A532" s="47"/>
      <c r="B532" s="47"/>
      <c r="C532" s="47"/>
      <c r="D532" s="47"/>
      <c r="AF532" s="47"/>
    </row>
    <row r="533">
      <c r="A533" s="47"/>
      <c r="B533" s="47"/>
      <c r="C533" s="47"/>
      <c r="D533" s="47"/>
      <c r="AF533" s="47"/>
    </row>
    <row r="534">
      <c r="A534" s="47"/>
      <c r="B534" s="47"/>
      <c r="C534" s="47"/>
      <c r="D534" s="47"/>
      <c r="AF534" s="47"/>
    </row>
    <row r="535">
      <c r="A535" s="47"/>
      <c r="B535" s="47"/>
      <c r="C535" s="47"/>
      <c r="D535" s="47"/>
      <c r="AF535" s="47"/>
    </row>
    <row r="536">
      <c r="A536" s="47"/>
      <c r="B536" s="47"/>
      <c r="C536" s="47"/>
      <c r="D536" s="47"/>
      <c r="AF536" s="47"/>
    </row>
    <row r="537">
      <c r="A537" s="47"/>
      <c r="B537" s="47"/>
      <c r="C537" s="47"/>
      <c r="D537" s="47"/>
      <c r="AF537" s="47"/>
    </row>
    <row r="538">
      <c r="A538" s="47"/>
      <c r="B538" s="47"/>
      <c r="C538" s="47"/>
      <c r="D538" s="47"/>
      <c r="AF538" s="47"/>
    </row>
    <row r="539">
      <c r="A539" s="47"/>
      <c r="B539" s="47"/>
      <c r="C539" s="47"/>
      <c r="D539" s="47"/>
      <c r="AF539" s="47"/>
    </row>
    <row r="540">
      <c r="A540" s="47"/>
      <c r="B540" s="47"/>
      <c r="C540" s="47"/>
      <c r="D540" s="47"/>
      <c r="AF540" s="47"/>
    </row>
    <row r="541">
      <c r="A541" s="47"/>
      <c r="B541" s="47"/>
      <c r="C541" s="47"/>
      <c r="D541" s="47"/>
      <c r="AF541" s="47"/>
    </row>
    <row r="542">
      <c r="A542" s="47"/>
      <c r="B542" s="47"/>
      <c r="C542" s="47"/>
      <c r="D542" s="47"/>
      <c r="AF542" s="47"/>
    </row>
    <row r="543">
      <c r="A543" s="47"/>
      <c r="B543" s="47"/>
      <c r="C543" s="47"/>
      <c r="D543" s="47"/>
      <c r="AF543" s="47"/>
    </row>
    <row r="544">
      <c r="A544" s="47"/>
      <c r="B544" s="47"/>
      <c r="C544" s="47"/>
      <c r="D544" s="47"/>
      <c r="AF544" s="47"/>
    </row>
    <row r="545">
      <c r="A545" s="47"/>
      <c r="B545" s="47"/>
      <c r="C545" s="47"/>
      <c r="D545" s="47"/>
      <c r="AF545" s="47"/>
    </row>
    <row r="546">
      <c r="A546" s="47"/>
      <c r="B546" s="47"/>
      <c r="C546" s="47"/>
      <c r="D546" s="47"/>
      <c r="AF546" s="47"/>
    </row>
    <row r="547">
      <c r="A547" s="47"/>
      <c r="B547" s="47"/>
      <c r="C547" s="47"/>
      <c r="D547" s="47"/>
      <c r="AF547" s="47"/>
    </row>
    <row r="548">
      <c r="A548" s="47"/>
      <c r="B548" s="47"/>
      <c r="C548" s="47"/>
      <c r="D548" s="47"/>
      <c r="AF548" s="47"/>
    </row>
    <row r="549">
      <c r="A549" s="47"/>
      <c r="B549" s="47"/>
      <c r="C549" s="47"/>
      <c r="D549" s="47"/>
      <c r="AF549" s="47"/>
    </row>
    <row r="550">
      <c r="A550" s="47"/>
      <c r="B550" s="47"/>
      <c r="C550" s="47"/>
      <c r="D550" s="47"/>
      <c r="AF550" s="47"/>
    </row>
    <row r="551">
      <c r="A551" s="47"/>
      <c r="B551" s="47"/>
      <c r="C551" s="47"/>
      <c r="D551" s="47"/>
      <c r="AF551" s="47"/>
    </row>
    <row r="552">
      <c r="A552" s="47"/>
      <c r="B552" s="47"/>
      <c r="C552" s="47"/>
      <c r="D552" s="47"/>
      <c r="AF552" s="47"/>
    </row>
    <row r="553">
      <c r="A553" s="47"/>
      <c r="B553" s="47"/>
      <c r="C553" s="47"/>
      <c r="D553" s="47"/>
      <c r="AF553" s="47"/>
    </row>
    <row r="554">
      <c r="A554" s="47"/>
      <c r="B554" s="47"/>
      <c r="C554" s="47"/>
      <c r="D554" s="47"/>
      <c r="AF554" s="47"/>
    </row>
    <row r="555">
      <c r="A555" s="47"/>
      <c r="B555" s="47"/>
      <c r="C555" s="47"/>
      <c r="D555" s="47"/>
      <c r="AF555" s="47"/>
    </row>
    <row r="556">
      <c r="A556" s="47"/>
      <c r="B556" s="47"/>
      <c r="C556" s="47"/>
      <c r="D556" s="47"/>
      <c r="AF556" s="47"/>
    </row>
    <row r="557">
      <c r="A557" s="47"/>
      <c r="B557" s="47"/>
      <c r="C557" s="47"/>
      <c r="D557" s="47"/>
      <c r="AF557" s="47"/>
    </row>
    <row r="558">
      <c r="A558" s="47"/>
      <c r="B558" s="47"/>
      <c r="C558" s="47"/>
      <c r="D558" s="47"/>
      <c r="AF558" s="47"/>
    </row>
    <row r="559">
      <c r="A559" s="47"/>
      <c r="B559" s="47"/>
      <c r="C559" s="47"/>
      <c r="D559" s="47"/>
      <c r="AF559" s="47"/>
    </row>
    <row r="560">
      <c r="A560" s="47"/>
      <c r="B560" s="47"/>
      <c r="C560" s="47"/>
      <c r="D560" s="47"/>
      <c r="AF560" s="47"/>
    </row>
    <row r="561">
      <c r="A561" s="47"/>
      <c r="B561" s="47"/>
      <c r="C561" s="47"/>
      <c r="D561" s="47"/>
      <c r="AF561" s="47"/>
    </row>
    <row r="562">
      <c r="A562" s="47"/>
      <c r="B562" s="47"/>
      <c r="C562" s="47"/>
      <c r="D562" s="47"/>
      <c r="AF562" s="47"/>
    </row>
    <row r="563">
      <c r="A563" s="47"/>
      <c r="B563" s="47"/>
      <c r="C563" s="47"/>
      <c r="D563" s="47"/>
      <c r="AF563" s="47"/>
    </row>
    <row r="564">
      <c r="A564" s="47"/>
      <c r="B564" s="47"/>
      <c r="C564" s="47"/>
      <c r="D564" s="47"/>
      <c r="AF564" s="47"/>
    </row>
    <row r="565">
      <c r="A565" s="47"/>
      <c r="B565" s="47"/>
      <c r="C565" s="47"/>
      <c r="D565" s="47"/>
      <c r="AF565" s="47"/>
    </row>
    <row r="566">
      <c r="A566" s="47"/>
      <c r="B566" s="47"/>
      <c r="C566" s="47"/>
      <c r="D566" s="47"/>
      <c r="AF566" s="47"/>
    </row>
    <row r="567">
      <c r="A567" s="47"/>
      <c r="B567" s="47"/>
      <c r="C567" s="47"/>
      <c r="D567" s="47"/>
      <c r="AF567" s="47"/>
    </row>
    <row r="568">
      <c r="A568" s="47"/>
      <c r="B568" s="47"/>
      <c r="C568" s="47"/>
      <c r="D568" s="47"/>
      <c r="AF568" s="47"/>
    </row>
    <row r="569">
      <c r="A569" s="47"/>
      <c r="B569" s="47"/>
      <c r="C569" s="47"/>
      <c r="D569" s="47"/>
      <c r="AF569" s="47"/>
    </row>
    <row r="570">
      <c r="A570" s="47"/>
      <c r="B570" s="47"/>
      <c r="C570" s="47"/>
      <c r="D570" s="47"/>
      <c r="AF570" s="47"/>
    </row>
    <row r="571">
      <c r="A571" s="47"/>
      <c r="B571" s="47"/>
      <c r="C571" s="47"/>
      <c r="D571" s="47"/>
      <c r="AF571" s="47"/>
    </row>
    <row r="572">
      <c r="A572" s="47"/>
      <c r="B572" s="47"/>
      <c r="C572" s="47"/>
      <c r="D572" s="47"/>
      <c r="AF572" s="47"/>
    </row>
    <row r="573">
      <c r="A573" s="47"/>
      <c r="B573" s="47"/>
      <c r="C573" s="47"/>
      <c r="D573" s="47"/>
      <c r="AF573" s="47"/>
    </row>
    <row r="574">
      <c r="A574" s="47"/>
      <c r="B574" s="47"/>
      <c r="C574" s="47"/>
      <c r="D574" s="47"/>
      <c r="AF574" s="47"/>
    </row>
    <row r="575">
      <c r="A575" s="47"/>
      <c r="B575" s="47"/>
      <c r="C575" s="47"/>
      <c r="D575" s="47"/>
      <c r="AF575" s="47"/>
    </row>
    <row r="576">
      <c r="A576" s="47"/>
      <c r="B576" s="47"/>
      <c r="C576" s="47"/>
      <c r="D576" s="47"/>
      <c r="AF576" s="47"/>
    </row>
    <row r="577">
      <c r="A577" s="47"/>
      <c r="B577" s="47"/>
      <c r="C577" s="47"/>
      <c r="D577" s="47"/>
      <c r="AF577" s="47"/>
    </row>
    <row r="578">
      <c r="A578" s="47"/>
      <c r="B578" s="47"/>
      <c r="C578" s="47"/>
      <c r="D578" s="47"/>
      <c r="AF578" s="47"/>
    </row>
    <row r="579">
      <c r="A579" s="47"/>
      <c r="B579" s="47"/>
      <c r="C579" s="47"/>
      <c r="D579" s="47"/>
      <c r="AF579" s="47"/>
    </row>
    <row r="580">
      <c r="A580" s="47"/>
      <c r="B580" s="47"/>
      <c r="C580" s="47"/>
      <c r="D580" s="47"/>
      <c r="AF580" s="47"/>
    </row>
    <row r="581">
      <c r="A581" s="47"/>
      <c r="B581" s="47"/>
      <c r="C581" s="47"/>
      <c r="D581" s="47"/>
      <c r="AF581" s="47"/>
    </row>
    <row r="582">
      <c r="A582" s="47"/>
      <c r="B582" s="47"/>
      <c r="C582" s="47"/>
      <c r="D582" s="47"/>
      <c r="AF582" s="47"/>
    </row>
    <row r="583">
      <c r="A583" s="47"/>
      <c r="B583" s="47"/>
      <c r="C583" s="47"/>
      <c r="D583" s="47"/>
      <c r="AF583" s="47"/>
    </row>
    <row r="584">
      <c r="A584" s="47"/>
      <c r="B584" s="47"/>
      <c r="C584" s="47"/>
      <c r="D584" s="47"/>
      <c r="AF584" s="47"/>
    </row>
    <row r="585">
      <c r="A585" s="47"/>
      <c r="B585" s="47"/>
      <c r="C585" s="47"/>
      <c r="D585" s="47"/>
      <c r="AF585" s="47"/>
    </row>
    <row r="586">
      <c r="A586" s="47"/>
      <c r="B586" s="47"/>
      <c r="C586" s="47"/>
      <c r="D586" s="47"/>
      <c r="AF586" s="47"/>
    </row>
    <row r="587">
      <c r="A587" s="47"/>
      <c r="B587" s="47"/>
      <c r="C587" s="47"/>
      <c r="D587" s="47"/>
      <c r="AF587" s="47"/>
    </row>
    <row r="588">
      <c r="A588" s="47"/>
      <c r="B588" s="47"/>
      <c r="C588" s="47"/>
      <c r="D588" s="47"/>
      <c r="AF588" s="47"/>
    </row>
    <row r="589">
      <c r="A589" s="47"/>
      <c r="B589" s="47"/>
      <c r="C589" s="47"/>
      <c r="D589" s="47"/>
      <c r="AF589" s="47"/>
    </row>
    <row r="590">
      <c r="A590" s="47"/>
      <c r="B590" s="47"/>
      <c r="C590" s="47"/>
      <c r="D590" s="47"/>
      <c r="AF590" s="47"/>
    </row>
    <row r="591">
      <c r="A591" s="47"/>
      <c r="B591" s="47"/>
      <c r="C591" s="47"/>
      <c r="D591" s="47"/>
      <c r="AF591" s="47"/>
    </row>
    <row r="592">
      <c r="A592" s="47"/>
      <c r="B592" s="47"/>
      <c r="C592" s="47"/>
      <c r="D592" s="47"/>
      <c r="AF592" s="47"/>
    </row>
    <row r="593">
      <c r="A593" s="47"/>
      <c r="B593" s="47"/>
      <c r="C593" s="47"/>
      <c r="D593" s="47"/>
      <c r="AF593" s="47"/>
    </row>
    <row r="594">
      <c r="A594" s="47"/>
      <c r="B594" s="47"/>
      <c r="C594" s="47"/>
      <c r="D594" s="47"/>
      <c r="AF594" s="47"/>
    </row>
    <row r="595">
      <c r="A595" s="47"/>
      <c r="B595" s="47"/>
      <c r="C595" s="47"/>
      <c r="D595" s="47"/>
      <c r="AF595" s="47"/>
    </row>
    <row r="596">
      <c r="A596" s="47"/>
      <c r="B596" s="47"/>
      <c r="C596" s="47"/>
      <c r="D596" s="47"/>
      <c r="AF596" s="47"/>
    </row>
    <row r="597">
      <c r="A597" s="47"/>
      <c r="B597" s="47"/>
      <c r="C597" s="47"/>
      <c r="D597" s="47"/>
      <c r="AF597" s="47"/>
    </row>
    <row r="598">
      <c r="A598" s="47"/>
      <c r="B598" s="47"/>
      <c r="C598" s="47"/>
      <c r="D598" s="47"/>
      <c r="AF598" s="47"/>
    </row>
    <row r="599">
      <c r="A599" s="47"/>
      <c r="B599" s="47"/>
      <c r="C599" s="47"/>
      <c r="D599" s="47"/>
      <c r="AF599" s="47"/>
    </row>
    <row r="600">
      <c r="A600" s="47"/>
      <c r="B600" s="47"/>
      <c r="C600" s="47"/>
      <c r="D600" s="47"/>
      <c r="AF600" s="47"/>
    </row>
    <row r="601">
      <c r="A601" s="47"/>
      <c r="B601" s="47"/>
      <c r="C601" s="47"/>
      <c r="D601" s="47"/>
      <c r="AF601" s="47"/>
    </row>
    <row r="602">
      <c r="A602" s="47"/>
      <c r="B602" s="47"/>
      <c r="C602" s="47"/>
      <c r="D602" s="47"/>
      <c r="AF602" s="47"/>
    </row>
    <row r="603">
      <c r="A603" s="47"/>
      <c r="B603" s="47"/>
      <c r="C603" s="47"/>
      <c r="D603" s="47"/>
      <c r="AF603" s="47"/>
    </row>
    <row r="604">
      <c r="A604" s="47"/>
      <c r="B604" s="47"/>
      <c r="C604" s="47"/>
      <c r="D604" s="47"/>
      <c r="AF604" s="47"/>
    </row>
    <row r="605">
      <c r="A605" s="47"/>
      <c r="B605" s="47"/>
      <c r="C605" s="47"/>
      <c r="D605" s="47"/>
      <c r="AF605" s="47"/>
    </row>
    <row r="606">
      <c r="A606" s="47"/>
      <c r="B606" s="47"/>
      <c r="C606" s="47"/>
      <c r="D606" s="47"/>
      <c r="AF606" s="47"/>
    </row>
    <row r="607">
      <c r="A607" s="47"/>
      <c r="B607" s="47"/>
      <c r="C607" s="47"/>
      <c r="D607" s="47"/>
      <c r="AF607" s="47"/>
    </row>
    <row r="608">
      <c r="A608" s="47"/>
      <c r="B608" s="47"/>
      <c r="C608" s="47"/>
      <c r="D608" s="47"/>
      <c r="AF608" s="47"/>
    </row>
    <row r="609">
      <c r="A609" s="47"/>
      <c r="B609" s="47"/>
      <c r="C609" s="47"/>
      <c r="D609" s="47"/>
      <c r="AF609" s="47"/>
    </row>
    <row r="610">
      <c r="A610" s="47"/>
      <c r="B610" s="47"/>
      <c r="C610" s="47"/>
      <c r="D610" s="47"/>
      <c r="AF610" s="47"/>
    </row>
    <row r="611">
      <c r="A611" s="47"/>
      <c r="B611" s="47"/>
      <c r="C611" s="47"/>
      <c r="D611" s="47"/>
      <c r="AF611" s="47"/>
    </row>
    <row r="612">
      <c r="A612" s="47"/>
      <c r="B612" s="47"/>
      <c r="C612" s="47"/>
      <c r="D612" s="47"/>
      <c r="AF612" s="47"/>
    </row>
    <row r="613">
      <c r="A613" s="47"/>
      <c r="B613" s="47"/>
      <c r="C613" s="47"/>
      <c r="D613" s="47"/>
      <c r="AF613" s="47"/>
    </row>
    <row r="614">
      <c r="A614" s="47"/>
      <c r="B614" s="47"/>
      <c r="C614" s="47"/>
      <c r="D614" s="47"/>
      <c r="AF614" s="47"/>
    </row>
    <row r="615">
      <c r="A615" s="47"/>
      <c r="B615" s="47"/>
      <c r="C615" s="47"/>
      <c r="D615" s="47"/>
      <c r="AF615" s="47"/>
    </row>
    <row r="616">
      <c r="A616" s="47"/>
      <c r="B616" s="47"/>
      <c r="C616" s="47"/>
      <c r="D616" s="47"/>
      <c r="AF616" s="47"/>
    </row>
    <row r="617">
      <c r="A617" s="47"/>
      <c r="B617" s="47"/>
      <c r="C617" s="47"/>
      <c r="D617" s="47"/>
      <c r="AF617" s="47"/>
    </row>
    <row r="618">
      <c r="A618" s="47"/>
      <c r="B618" s="47"/>
      <c r="C618" s="47"/>
      <c r="D618" s="47"/>
      <c r="AF618" s="47"/>
    </row>
    <row r="619">
      <c r="A619" s="47"/>
      <c r="B619" s="47"/>
      <c r="C619" s="47"/>
      <c r="D619" s="47"/>
      <c r="AF619" s="47"/>
    </row>
    <row r="620">
      <c r="A620" s="47"/>
      <c r="B620" s="47"/>
      <c r="C620" s="47"/>
      <c r="D620" s="47"/>
      <c r="AF620" s="47"/>
    </row>
    <row r="621">
      <c r="A621" s="47"/>
      <c r="B621" s="47"/>
      <c r="C621" s="47"/>
      <c r="D621" s="47"/>
      <c r="AF621" s="47"/>
    </row>
    <row r="622">
      <c r="A622" s="47"/>
      <c r="B622" s="47"/>
      <c r="C622" s="47"/>
      <c r="D622" s="47"/>
      <c r="AF622" s="47"/>
    </row>
    <row r="623">
      <c r="A623" s="47"/>
      <c r="B623" s="47"/>
      <c r="C623" s="47"/>
      <c r="D623" s="47"/>
      <c r="AF623" s="47"/>
    </row>
    <row r="624">
      <c r="A624" s="47"/>
      <c r="B624" s="47"/>
      <c r="C624" s="47"/>
      <c r="D624" s="47"/>
      <c r="AF624" s="47"/>
    </row>
    <row r="625">
      <c r="A625" s="47"/>
      <c r="B625" s="47"/>
      <c r="C625" s="47"/>
      <c r="D625" s="47"/>
      <c r="AF625" s="47"/>
    </row>
    <row r="626">
      <c r="A626" s="47"/>
      <c r="B626" s="47"/>
      <c r="C626" s="47"/>
      <c r="D626" s="47"/>
      <c r="AF626" s="47"/>
    </row>
    <row r="627">
      <c r="A627" s="47"/>
      <c r="B627" s="47"/>
      <c r="C627" s="47"/>
      <c r="D627" s="47"/>
      <c r="AF627" s="47"/>
    </row>
    <row r="628">
      <c r="A628" s="47"/>
      <c r="B628" s="47"/>
      <c r="C628" s="47"/>
      <c r="D628" s="47"/>
      <c r="AF628" s="47"/>
    </row>
    <row r="629">
      <c r="A629" s="47"/>
      <c r="B629" s="47"/>
      <c r="C629" s="47"/>
      <c r="D629" s="47"/>
      <c r="AF629" s="47"/>
    </row>
    <row r="630">
      <c r="A630" s="47"/>
      <c r="B630" s="47"/>
      <c r="C630" s="47"/>
      <c r="D630" s="47"/>
      <c r="AF630" s="47"/>
    </row>
    <row r="631">
      <c r="A631" s="47"/>
      <c r="B631" s="47"/>
      <c r="C631" s="47"/>
      <c r="D631" s="47"/>
      <c r="AF631" s="47"/>
    </row>
    <row r="632">
      <c r="A632" s="47"/>
      <c r="B632" s="47"/>
      <c r="C632" s="47"/>
      <c r="D632" s="47"/>
      <c r="AF632" s="47"/>
    </row>
    <row r="633">
      <c r="A633" s="47"/>
      <c r="B633" s="47"/>
      <c r="C633" s="47"/>
      <c r="D633" s="47"/>
      <c r="AF633" s="47"/>
    </row>
    <row r="634">
      <c r="A634" s="47"/>
      <c r="B634" s="47"/>
      <c r="C634" s="47"/>
      <c r="D634" s="47"/>
      <c r="AF634" s="47"/>
    </row>
    <row r="635">
      <c r="A635" s="47"/>
      <c r="B635" s="47"/>
      <c r="C635" s="47"/>
      <c r="D635" s="47"/>
      <c r="AF635" s="47"/>
    </row>
    <row r="636">
      <c r="A636" s="47"/>
      <c r="B636" s="47"/>
      <c r="C636" s="47"/>
      <c r="D636" s="47"/>
      <c r="AF636" s="47"/>
    </row>
    <row r="637">
      <c r="A637" s="47"/>
      <c r="B637" s="47"/>
      <c r="C637" s="47"/>
      <c r="D637" s="47"/>
      <c r="AF637" s="47"/>
    </row>
    <row r="638">
      <c r="A638" s="47"/>
      <c r="B638" s="47"/>
      <c r="C638" s="47"/>
      <c r="D638" s="47"/>
      <c r="AF638" s="47"/>
    </row>
    <row r="639">
      <c r="A639" s="47"/>
      <c r="B639" s="47"/>
      <c r="C639" s="47"/>
      <c r="D639" s="47"/>
      <c r="AF639" s="47"/>
    </row>
    <row r="640">
      <c r="A640" s="47"/>
      <c r="B640" s="47"/>
      <c r="C640" s="47"/>
      <c r="D640" s="47"/>
      <c r="AF640" s="47"/>
    </row>
    <row r="641">
      <c r="A641" s="47"/>
      <c r="B641" s="47"/>
      <c r="C641" s="47"/>
      <c r="D641" s="47"/>
      <c r="AF641" s="47"/>
    </row>
    <row r="642">
      <c r="A642" s="47"/>
      <c r="B642" s="47"/>
      <c r="C642" s="47"/>
      <c r="D642" s="47"/>
      <c r="AF642" s="47"/>
    </row>
    <row r="643">
      <c r="A643" s="47"/>
      <c r="B643" s="47"/>
      <c r="C643" s="47"/>
      <c r="D643" s="47"/>
      <c r="AF643" s="47"/>
    </row>
    <row r="644">
      <c r="A644" s="47"/>
      <c r="B644" s="47"/>
      <c r="C644" s="47"/>
      <c r="D644" s="47"/>
      <c r="AF644" s="47"/>
    </row>
    <row r="645">
      <c r="A645" s="47"/>
      <c r="B645" s="47"/>
      <c r="C645" s="47"/>
      <c r="D645" s="47"/>
      <c r="AF645" s="47"/>
    </row>
    <row r="646">
      <c r="A646" s="47"/>
      <c r="B646" s="47"/>
      <c r="C646" s="47"/>
      <c r="D646" s="47"/>
      <c r="AF646" s="47"/>
    </row>
    <row r="647">
      <c r="A647" s="47"/>
      <c r="B647" s="47"/>
      <c r="C647" s="47"/>
      <c r="D647" s="47"/>
      <c r="AF647" s="47"/>
    </row>
    <row r="648">
      <c r="A648" s="47"/>
      <c r="B648" s="47"/>
      <c r="C648" s="47"/>
      <c r="D648" s="47"/>
      <c r="AF648" s="47"/>
    </row>
    <row r="649">
      <c r="A649" s="47"/>
      <c r="B649" s="47"/>
      <c r="C649" s="47"/>
      <c r="D649" s="47"/>
      <c r="AF649" s="47"/>
    </row>
    <row r="650">
      <c r="A650" s="47"/>
      <c r="B650" s="47"/>
      <c r="C650" s="47"/>
      <c r="D650" s="47"/>
      <c r="AF650" s="47"/>
    </row>
    <row r="651">
      <c r="A651" s="47"/>
      <c r="B651" s="47"/>
      <c r="C651" s="47"/>
      <c r="D651" s="47"/>
      <c r="AF651" s="47"/>
    </row>
    <row r="652">
      <c r="A652" s="47"/>
      <c r="B652" s="47"/>
      <c r="C652" s="47"/>
      <c r="D652" s="47"/>
      <c r="AF652" s="47"/>
    </row>
    <row r="653">
      <c r="A653" s="47"/>
      <c r="B653" s="47"/>
      <c r="C653" s="47"/>
      <c r="D653" s="47"/>
      <c r="AF653" s="47"/>
    </row>
    <row r="654">
      <c r="A654" s="47"/>
      <c r="B654" s="47"/>
      <c r="C654" s="47"/>
      <c r="D654" s="47"/>
      <c r="AF654" s="47"/>
    </row>
    <row r="655">
      <c r="A655" s="47"/>
      <c r="B655" s="47"/>
      <c r="C655" s="47"/>
      <c r="D655" s="47"/>
      <c r="AF655" s="47"/>
    </row>
    <row r="656">
      <c r="A656" s="47"/>
      <c r="B656" s="47"/>
      <c r="C656" s="47"/>
      <c r="D656" s="47"/>
      <c r="AF656" s="47"/>
    </row>
    <row r="657">
      <c r="A657" s="47"/>
      <c r="B657" s="47"/>
      <c r="C657" s="47"/>
      <c r="D657" s="47"/>
      <c r="AF657" s="47"/>
    </row>
    <row r="658">
      <c r="A658" s="47"/>
      <c r="B658" s="47"/>
      <c r="C658" s="47"/>
      <c r="D658" s="47"/>
      <c r="AF658" s="47"/>
    </row>
    <row r="659">
      <c r="A659" s="47"/>
      <c r="B659" s="47"/>
      <c r="C659" s="47"/>
      <c r="D659" s="47"/>
      <c r="AF659" s="47"/>
    </row>
    <row r="660">
      <c r="A660" s="47"/>
      <c r="B660" s="47"/>
      <c r="C660" s="47"/>
      <c r="D660" s="47"/>
      <c r="AF660" s="47"/>
    </row>
    <row r="661">
      <c r="A661" s="47"/>
      <c r="B661" s="47"/>
      <c r="C661" s="47"/>
      <c r="D661" s="47"/>
      <c r="AF661" s="47"/>
    </row>
    <row r="662">
      <c r="A662" s="47"/>
      <c r="B662" s="47"/>
      <c r="C662" s="47"/>
      <c r="D662" s="47"/>
      <c r="AF662" s="47"/>
    </row>
    <row r="663">
      <c r="A663" s="47"/>
      <c r="B663" s="47"/>
      <c r="C663" s="47"/>
      <c r="D663" s="47"/>
      <c r="AF663" s="47"/>
    </row>
    <row r="664">
      <c r="A664" s="47"/>
      <c r="B664" s="47"/>
      <c r="C664" s="47"/>
      <c r="D664" s="47"/>
      <c r="AF664" s="47"/>
    </row>
    <row r="665">
      <c r="A665" s="47"/>
      <c r="B665" s="47"/>
      <c r="C665" s="47"/>
      <c r="D665" s="47"/>
      <c r="AF665" s="47"/>
    </row>
    <row r="666">
      <c r="A666" s="47"/>
      <c r="B666" s="47"/>
      <c r="C666" s="47"/>
      <c r="D666" s="47"/>
      <c r="AF666" s="47"/>
    </row>
    <row r="667">
      <c r="A667" s="47"/>
      <c r="B667" s="47"/>
      <c r="C667" s="47"/>
      <c r="D667" s="47"/>
      <c r="AF667" s="47"/>
    </row>
    <row r="668">
      <c r="A668" s="47"/>
      <c r="B668" s="47"/>
      <c r="C668" s="47"/>
      <c r="D668" s="47"/>
      <c r="AF668" s="47"/>
    </row>
    <row r="669">
      <c r="A669" s="47"/>
      <c r="B669" s="47"/>
      <c r="C669" s="47"/>
      <c r="D669" s="47"/>
      <c r="AF669" s="47"/>
    </row>
    <row r="670">
      <c r="A670" s="47"/>
      <c r="B670" s="47"/>
      <c r="C670" s="47"/>
      <c r="D670" s="47"/>
      <c r="AF670" s="47"/>
    </row>
    <row r="671">
      <c r="A671" s="47"/>
      <c r="B671" s="47"/>
      <c r="C671" s="47"/>
      <c r="D671" s="47"/>
      <c r="AF671" s="47"/>
    </row>
    <row r="672">
      <c r="A672" s="47"/>
      <c r="B672" s="47"/>
      <c r="C672" s="47"/>
      <c r="D672" s="47"/>
      <c r="AF672" s="47"/>
    </row>
    <row r="673">
      <c r="A673" s="47"/>
      <c r="B673" s="47"/>
      <c r="C673" s="47"/>
      <c r="D673" s="47"/>
      <c r="AF673" s="47"/>
    </row>
    <row r="674">
      <c r="A674" s="47"/>
      <c r="B674" s="47"/>
      <c r="C674" s="47"/>
      <c r="D674" s="47"/>
      <c r="AF674" s="47"/>
    </row>
    <row r="675">
      <c r="A675" s="47"/>
      <c r="B675" s="47"/>
      <c r="C675" s="47"/>
      <c r="D675" s="47"/>
      <c r="AF675" s="47"/>
    </row>
    <row r="676">
      <c r="A676" s="47"/>
      <c r="B676" s="47"/>
      <c r="C676" s="47"/>
      <c r="D676" s="47"/>
      <c r="AF676" s="47"/>
    </row>
    <row r="677">
      <c r="A677" s="47"/>
      <c r="B677" s="47"/>
      <c r="C677" s="47"/>
      <c r="D677" s="47"/>
      <c r="AF677" s="47"/>
    </row>
    <row r="678">
      <c r="A678" s="47"/>
      <c r="B678" s="47"/>
      <c r="C678" s="47"/>
      <c r="D678" s="47"/>
      <c r="AF678" s="47"/>
    </row>
    <row r="679">
      <c r="A679" s="47"/>
      <c r="B679" s="47"/>
      <c r="C679" s="47"/>
      <c r="D679" s="47"/>
      <c r="AF679" s="47"/>
    </row>
    <row r="680">
      <c r="A680" s="47"/>
      <c r="B680" s="47"/>
      <c r="C680" s="47"/>
      <c r="D680" s="47"/>
      <c r="AF680" s="47"/>
    </row>
    <row r="681">
      <c r="A681" s="47"/>
      <c r="B681" s="47"/>
      <c r="C681" s="47"/>
      <c r="D681" s="47"/>
      <c r="AF681" s="47"/>
    </row>
    <row r="682">
      <c r="A682" s="47"/>
      <c r="B682" s="47"/>
      <c r="C682" s="47"/>
      <c r="D682" s="47"/>
      <c r="AF682" s="47"/>
    </row>
    <row r="683">
      <c r="A683" s="47"/>
      <c r="B683" s="47"/>
      <c r="C683" s="47"/>
      <c r="D683" s="47"/>
      <c r="AF683" s="47"/>
    </row>
    <row r="684">
      <c r="A684" s="47"/>
      <c r="B684" s="47"/>
      <c r="C684" s="47"/>
      <c r="D684" s="47"/>
      <c r="AF684" s="47"/>
    </row>
    <row r="685">
      <c r="A685" s="47"/>
      <c r="B685" s="47"/>
      <c r="C685" s="47"/>
      <c r="D685" s="47"/>
      <c r="AF685" s="47"/>
    </row>
    <row r="686">
      <c r="A686" s="47"/>
      <c r="B686" s="47"/>
      <c r="C686" s="47"/>
      <c r="D686" s="47"/>
      <c r="AF686" s="47"/>
    </row>
    <row r="687">
      <c r="A687" s="47"/>
      <c r="B687" s="47"/>
      <c r="C687" s="47"/>
      <c r="D687" s="47"/>
      <c r="AF687" s="47"/>
    </row>
    <row r="688">
      <c r="A688" s="47"/>
      <c r="B688" s="47"/>
      <c r="C688" s="47"/>
      <c r="D688" s="47"/>
      <c r="AF688" s="47"/>
    </row>
    <row r="689">
      <c r="A689" s="47"/>
      <c r="B689" s="47"/>
      <c r="C689" s="47"/>
      <c r="D689" s="47"/>
      <c r="AF689" s="47"/>
    </row>
    <row r="690">
      <c r="A690" s="47"/>
      <c r="B690" s="47"/>
      <c r="C690" s="47"/>
      <c r="D690" s="47"/>
      <c r="AF690" s="47"/>
    </row>
    <row r="691">
      <c r="A691" s="47"/>
      <c r="B691" s="47"/>
      <c r="C691" s="47"/>
      <c r="D691" s="47"/>
      <c r="AF691" s="47"/>
    </row>
    <row r="692">
      <c r="A692" s="47"/>
      <c r="B692" s="47"/>
      <c r="C692" s="47"/>
      <c r="D692" s="47"/>
      <c r="AF692" s="47"/>
    </row>
    <row r="693">
      <c r="A693" s="47"/>
      <c r="B693" s="47"/>
      <c r="C693" s="47"/>
      <c r="D693" s="47"/>
      <c r="AF693" s="47"/>
    </row>
    <row r="694">
      <c r="A694" s="47"/>
      <c r="B694" s="47"/>
      <c r="C694" s="47"/>
      <c r="D694" s="47"/>
      <c r="AF694" s="47"/>
    </row>
    <row r="695">
      <c r="A695" s="47"/>
      <c r="B695" s="47"/>
      <c r="C695" s="47"/>
      <c r="D695" s="47"/>
      <c r="AF695" s="47"/>
    </row>
    <row r="696">
      <c r="A696" s="47"/>
      <c r="B696" s="47"/>
      <c r="C696" s="47"/>
      <c r="D696" s="47"/>
      <c r="AF696" s="47"/>
    </row>
    <row r="697">
      <c r="A697" s="47"/>
      <c r="B697" s="47"/>
      <c r="C697" s="47"/>
      <c r="D697" s="47"/>
      <c r="AF697" s="47"/>
    </row>
    <row r="698">
      <c r="A698" s="47"/>
      <c r="B698" s="47"/>
      <c r="C698" s="47"/>
      <c r="D698" s="47"/>
      <c r="AF698" s="47"/>
    </row>
    <row r="699">
      <c r="A699" s="47"/>
      <c r="B699" s="47"/>
      <c r="C699" s="47"/>
      <c r="D699" s="47"/>
      <c r="AF699" s="47"/>
    </row>
    <row r="700">
      <c r="A700" s="47"/>
      <c r="B700" s="47"/>
      <c r="C700" s="47"/>
      <c r="D700" s="47"/>
      <c r="AF700" s="47"/>
    </row>
    <row r="701">
      <c r="A701" s="47"/>
      <c r="B701" s="47"/>
      <c r="C701" s="47"/>
      <c r="D701" s="47"/>
      <c r="AF701" s="47"/>
    </row>
    <row r="702">
      <c r="A702" s="47"/>
      <c r="B702" s="47"/>
      <c r="C702" s="47"/>
      <c r="D702" s="47"/>
      <c r="AF702" s="47"/>
    </row>
    <row r="703">
      <c r="A703" s="47"/>
      <c r="B703" s="47"/>
      <c r="C703" s="47"/>
      <c r="D703" s="47"/>
      <c r="AF703" s="47"/>
    </row>
    <row r="704">
      <c r="A704" s="47"/>
      <c r="B704" s="47"/>
      <c r="C704" s="47"/>
      <c r="D704" s="47"/>
      <c r="AF704" s="47"/>
    </row>
    <row r="705">
      <c r="A705" s="47"/>
      <c r="B705" s="47"/>
      <c r="C705" s="47"/>
      <c r="D705" s="47"/>
      <c r="AF705" s="47"/>
    </row>
    <row r="706">
      <c r="A706" s="47"/>
      <c r="B706" s="47"/>
      <c r="C706" s="47"/>
      <c r="D706" s="47"/>
      <c r="AF706" s="47"/>
    </row>
    <row r="707">
      <c r="A707" s="47"/>
      <c r="B707" s="47"/>
      <c r="C707" s="47"/>
      <c r="D707" s="47"/>
      <c r="AF707" s="47"/>
    </row>
    <row r="708">
      <c r="A708" s="47"/>
      <c r="B708" s="47"/>
      <c r="C708" s="47"/>
      <c r="D708" s="47"/>
      <c r="AF708" s="47"/>
    </row>
    <row r="709">
      <c r="A709" s="47"/>
      <c r="B709" s="47"/>
      <c r="C709" s="47"/>
      <c r="D709" s="47"/>
      <c r="AF709" s="47"/>
    </row>
    <row r="710">
      <c r="A710" s="47"/>
      <c r="B710" s="47"/>
      <c r="C710" s="47"/>
      <c r="D710" s="47"/>
      <c r="AF710" s="47"/>
    </row>
    <row r="711">
      <c r="A711" s="47"/>
      <c r="B711" s="47"/>
      <c r="C711" s="47"/>
      <c r="D711" s="47"/>
      <c r="AF711" s="47"/>
    </row>
    <row r="712">
      <c r="A712" s="47"/>
      <c r="B712" s="47"/>
      <c r="C712" s="47"/>
      <c r="D712" s="47"/>
      <c r="AF712" s="47"/>
    </row>
    <row r="713">
      <c r="A713" s="47"/>
      <c r="B713" s="47"/>
      <c r="C713" s="47"/>
      <c r="D713" s="47"/>
      <c r="AF713" s="47"/>
    </row>
    <row r="714">
      <c r="A714" s="47"/>
      <c r="B714" s="47"/>
      <c r="C714" s="47"/>
      <c r="D714" s="47"/>
      <c r="AF714" s="47"/>
    </row>
    <row r="715">
      <c r="A715" s="47"/>
      <c r="B715" s="47"/>
      <c r="C715" s="47"/>
      <c r="D715" s="47"/>
      <c r="AF715" s="47"/>
    </row>
    <row r="716">
      <c r="A716" s="47"/>
      <c r="B716" s="47"/>
      <c r="C716" s="47"/>
      <c r="D716" s="47"/>
      <c r="AF716" s="47"/>
    </row>
    <row r="717">
      <c r="A717" s="47"/>
      <c r="B717" s="47"/>
      <c r="C717" s="47"/>
      <c r="D717" s="47"/>
      <c r="AF717" s="47"/>
    </row>
    <row r="718">
      <c r="A718" s="47"/>
      <c r="B718" s="47"/>
      <c r="C718" s="47"/>
      <c r="D718" s="47"/>
      <c r="AF718" s="47"/>
    </row>
    <row r="719">
      <c r="A719" s="47"/>
      <c r="B719" s="47"/>
      <c r="C719" s="47"/>
      <c r="D719" s="47"/>
      <c r="AF719" s="47"/>
    </row>
    <row r="720">
      <c r="A720" s="47"/>
      <c r="B720" s="47"/>
      <c r="C720" s="47"/>
      <c r="D720" s="47"/>
      <c r="AF720" s="47"/>
    </row>
    <row r="721">
      <c r="A721" s="47"/>
      <c r="B721" s="47"/>
      <c r="C721" s="47"/>
      <c r="D721" s="47"/>
      <c r="AF721" s="47"/>
    </row>
    <row r="722">
      <c r="A722" s="47"/>
      <c r="B722" s="47"/>
      <c r="C722" s="47"/>
      <c r="D722" s="47"/>
      <c r="AF722" s="47"/>
    </row>
    <row r="723">
      <c r="A723" s="47"/>
      <c r="B723" s="47"/>
      <c r="C723" s="47"/>
      <c r="D723" s="47"/>
      <c r="AF723" s="47"/>
    </row>
    <row r="724">
      <c r="A724" s="47"/>
      <c r="B724" s="47"/>
      <c r="C724" s="47"/>
      <c r="D724" s="47"/>
      <c r="AF724" s="47"/>
    </row>
    <row r="725">
      <c r="A725" s="47"/>
      <c r="B725" s="47"/>
      <c r="C725" s="47"/>
      <c r="D725" s="47"/>
      <c r="AF725" s="47"/>
    </row>
    <row r="726">
      <c r="A726" s="47"/>
      <c r="B726" s="47"/>
      <c r="C726" s="47"/>
      <c r="D726" s="47"/>
      <c r="AF726" s="47"/>
    </row>
    <row r="727">
      <c r="A727" s="47"/>
      <c r="B727" s="47"/>
      <c r="C727" s="47"/>
      <c r="D727" s="47"/>
      <c r="AF727" s="47"/>
    </row>
    <row r="728">
      <c r="A728" s="47"/>
      <c r="B728" s="47"/>
      <c r="C728" s="47"/>
      <c r="D728" s="47"/>
      <c r="AF728" s="47"/>
    </row>
    <row r="729">
      <c r="A729" s="47"/>
      <c r="B729" s="47"/>
      <c r="C729" s="47"/>
      <c r="D729" s="47"/>
      <c r="AF729" s="47"/>
    </row>
    <row r="730">
      <c r="A730" s="47"/>
      <c r="B730" s="47"/>
      <c r="C730" s="47"/>
      <c r="D730" s="47"/>
      <c r="AF730" s="47"/>
    </row>
    <row r="731">
      <c r="A731" s="47"/>
      <c r="B731" s="47"/>
      <c r="C731" s="47"/>
      <c r="D731" s="47"/>
      <c r="AF731" s="47"/>
    </row>
    <row r="732">
      <c r="A732" s="47"/>
      <c r="B732" s="47"/>
      <c r="C732" s="47"/>
      <c r="D732" s="47"/>
      <c r="AF732" s="47"/>
    </row>
    <row r="733">
      <c r="A733" s="47"/>
      <c r="B733" s="47"/>
      <c r="C733" s="47"/>
      <c r="D733" s="47"/>
      <c r="AF733" s="47"/>
    </row>
    <row r="734">
      <c r="A734" s="47"/>
      <c r="B734" s="47"/>
      <c r="C734" s="47"/>
      <c r="D734" s="47"/>
      <c r="AF734" s="47"/>
    </row>
    <row r="735">
      <c r="A735" s="47"/>
      <c r="B735" s="47"/>
      <c r="C735" s="47"/>
      <c r="D735" s="47"/>
      <c r="AF735" s="47"/>
    </row>
    <row r="736">
      <c r="A736" s="47"/>
      <c r="B736" s="47"/>
      <c r="C736" s="47"/>
      <c r="D736" s="47"/>
      <c r="AF736" s="47"/>
    </row>
    <row r="737">
      <c r="A737" s="47"/>
      <c r="B737" s="47"/>
      <c r="C737" s="47"/>
      <c r="D737" s="47"/>
      <c r="AF737" s="47"/>
    </row>
    <row r="738">
      <c r="A738" s="47"/>
      <c r="B738" s="47"/>
      <c r="C738" s="47"/>
      <c r="D738" s="47"/>
      <c r="AF738" s="47"/>
    </row>
    <row r="739">
      <c r="A739" s="47"/>
      <c r="B739" s="47"/>
      <c r="C739" s="47"/>
      <c r="D739" s="47"/>
      <c r="AF739" s="47"/>
    </row>
    <row r="740">
      <c r="A740" s="47"/>
      <c r="B740" s="47"/>
      <c r="C740" s="47"/>
      <c r="D740" s="47"/>
      <c r="AF740" s="47"/>
    </row>
    <row r="741">
      <c r="A741" s="47"/>
      <c r="B741" s="47"/>
      <c r="C741" s="47"/>
      <c r="D741" s="47"/>
      <c r="AF741" s="47"/>
    </row>
    <row r="742">
      <c r="A742" s="47"/>
      <c r="B742" s="47"/>
      <c r="C742" s="47"/>
      <c r="D742" s="47"/>
      <c r="AF742" s="47"/>
    </row>
    <row r="743">
      <c r="A743" s="47"/>
      <c r="B743" s="47"/>
      <c r="C743" s="47"/>
      <c r="D743" s="47"/>
      <c r="AF743" s="47"/>
    </row>
    <row r="744">
      <c r="A744" s="47"/>
      <c r="B744" s="47"/>
      <c r="C744" s="47"/>
      <c r="D744" s="47"/>
      <c r="AF744" s="47"/>
    </row>
    <row r="745">
      <c r="A745" s="47"/>
      <c r="B745" s="47"/>
      <c r="C745" s="47"/>
      <c r="D745" s="47"/>
      <c r="AF745" s="47"/>
    </row>
    <row r="746">
      <c r="A746" s="47"/>
      <c r="B746" s="47"/>
      <c r="C746" s="47"/>
      <c r="D746" s="47"/>
      <c r="AF746" s="47"/>
    </row>
    <row r="747">
      <c r="A747" s="47"/>
      <c r="B747" s="47"/>
      <c r="C747" s="47"/>
      <c r="D747" s="47"/>
      <c r="AF747" s="47"/>
    </row>
    <row r="748">
      <c r="A748" s="47"/>
      <c r="B748" s="47"/>
      <c r="C748" s="47"/>
      <c r="D748" s="47"/>
      <c r="AF748" s="47"/>
    </row>
    <row r="749">
      <c r="A749" s="47"/>
      <c r="B749" s="47"/>
      <c r="C749" s="47"/>
      <c r="D749" s="47"/>
      <c r="AF749" s="47"/>
    </row>
    <row r="750">
      <c r="A750" s="47"/>
      <c r="B750" s="47"/>
      <c r="C750" s="47"/>
      <c r="D750" s="47"/>
      <c r="AF750" s="47"/>
    </row>
    <row r="751">
      <c r="A751" s="47"/>
      <c r="B751" s="47"/>
      <c r="C751" s="47"/>
      <c r="D751" s="47"/>
      <c r="AF751" s="47"/>
    </row>
    <row r="752">
      <c r="A752" s="47"/>
      <c r="B752" s="47"/>
      <c r="C752" s="47"/>
      <c r="D752" s="47"/>
      <c r="AF752" s="47"/>
    </row>
    <row r="753">
      <c r="A753" s="47"/>
      <c r="B753" s="47"/>
      <c r="C753" s="47"/>
      <c r="D753" s="47"/>
      <c r="AF753" s="47"/>
    </row>
    <row r="754">
      <c r="A754" s="47"/>
      <c r="B754" s="47"/>
      <c r="C754" s="47"/>
      <c r="D754" s="47"/>
      <c r="AF754" s="47"/>
    </row>
    <row r="755">
      <c r="A755" s="47"/>
      <c r="B755" s="47"/>
      <c r="C755" s="47"/>
      <c r="D755" s="47"/>
      <c r="AF755" s="47"/>
    </row>
    <row r="756">
      <c r="A756" s="47"/>
      <c r="B756" s="47"/>
      <c r="C756" s="47"/>
      <c r="D756" s="47"/>
      <c r="AF756" s="47"/>
    </row>
    <row r="757">
      <c r="A757" s="47"/>
      <c r="B757" s="47"/>
      <c r="C757" s="47"/>
      <c r="D757" s="47"/>
      <c r="AF757" s="47"/>
    </row>
    <row r="758">
      <c r="A758" s="47"/>
      <c r="B758" s="47"/>
      <c r="C758" s="47"/>
      <c r="D758" s="47"/>
      <c r="AF758" s="47"/>
    </row>
    <row r="759">
      <c r="A759" s="47"/>
      <c r="B759" s="47"/>
      <c r="C759" s="47"/>
      <c r="D759" s="47"/>
      <c r="AF759" s="47"/>
    </row>
    <row r="760">
      <c r="A760" s="47"/>
      <c r="B760" s="47"/>
      <c r="C760" s="47"/>
      <c r="D760" s="47"/>
      <c r="AF760" s="47"/>
    </row>
    <row r="761">
      <c r="A761" s="47"/>
      <c r="B761" s="47"/>
      <c r="C761" s="47"/>
      <c r="D761" s="47"/>
      <c r="AF761" s="47"/>
    </row>
    <row r="762">
      <c r="A762" s="47"/>
      <c r="B762" s="47"/>
      <c r="C762" s="47"/>
      <c r="D762" s="47"/>
      <c r="AF762" s="47"/>
    </row>
    <row r="763">
      <c r="A763" s="47"/>
      <c r="B763" s="47"/>
      <c r="C763" s="47"/>
      <c r="D763" s="47"/>
      <c r="AF763" s="47"/>
    </row>
    <row r="764">
      <c r="A764" s="47"/>
      <c r="B764" s="47"/>
      <c r="C764" s="47"/>
      <c r="D764" s="47"/>
      <c r="AF764" s="47"/>
    </row>
    <row r="765">
      <c r="A765" s="47"/>
      <c r="B765" s="47"/>
      <c r="C765" s="47"/>
      <c r="D765" s="47"/>
      <c r="AF765" s="47"/>
    </row>
    <row r="766">
      <c r="A766" s="47"/>
      <c r="B766" s="47"/>
      <c r="C766" s="47"/>
      <c r="D766" s="47"/>
      <c r="AF766" s="47"/>
    </row>
    <row r="767">
      <c r="A767" s="47"/>
      <c r="B767" s="47"/>
      <c r="C767" s="47"/>
      <c r="D767" s="47"/>
      <c r="AF767" s="47"/>
    </row>
    <row r="768">
      <c r="A768" s="47"/>
      <c r="B768" s="47"/>
      <c r="C768" s="47"/>
      <c r="D768" s="47"/>
      <c r="AF768" s="47"/>
    </row>
    <row r="769">
      <c r="A769" s="47"/>
      <c r="B769" s="47"/>
      <c r="C769" s="47"/>
      <c r="D769" s="47"/>
      <c r="AF769" s="47"/>
    </row>
    <row r="770">
      <c r="A770" s="47"/>
      <c r="B770" s="47"/>
      <c r="C770" s="47"/>
      <c r="D770" s="47"/>
      <c r="AF770" s="47"/>
    </row>
    <row r="771">
      <c r="A771" s="47"/>
      <c r="B771" s="47"/>
      <c r="C771" s="47"/>
      <c r="D771" s="47"/>
      <c r="AF771" s="47"/>
    </row>
    <row r="772">
      <c r="A772" s="47"/>
      <c r="B772" s="47"/>
      <c r="C772" s="47"/>
      <c r="D772" s="47"/>
      <c r="AF772" s="47"/>
    </row>
    <row r="773">
      <c r="A773" s="47"/>
      <c r="B773" s="47"/>
      <c r="C773" s="47"/>
      <c r="D773" s="47"/>
      <c r="AF773" s="47"/>
    </row>
    <row r="774">
      <c r="A774" s="47"/>
      <c r="B774" s="47"/>
      <c r="C774" s="47"/>
      <c r="D774" s="47"/>
      <c r="AF774" s="47"/>
    </row>
    <row r="775">
      <c r="A775" s="47"/>
      <c r="B775" s="47"/>
      <c r="C775" s="47"/>
      <c r="D775" s="47"/>
      <c r="AF775" s="47"/>
    </row>
    <row r="776">
      <c r="A776" s="47"/>
      <c r="B776" s="47"/>
      <c r="C776" s="47"/>
      <c r="D776" s="47"/>
      <c r="AF776" s="47"/>
    </row>
    <row r="777">
      <c r="A777" s="47"/>
      <c r="B777" s="47"/>
      <c r="C777" s="47"/>
      <c r="D777" s="47"/>
      <c r="AF777" s="47"/>
    </row>
    <row r="778">
      <c r="A778" s="47"/>
      <c r="B778" s="47"/>
      <c r="C778" s="47"/>
      <c r="D778" s="47"/>
      <c r="AF778" s="47"/>
    </row>
    <row r="779">
      <c r="A779" s="47"/>
      <c r="B779" s="47"/>
      <c r="C779" s="47"/>
      <c r="D779" s="47"/>
      <c r="AF779" s="47"/>
    </row>
    <row r="780">
      <c r="A780" s="47"/>
      <c r="B780" s="47"/>
      <c r="C780" s="47"/>
      <c r="D780" s="47"/>
      <c r="AF780" s="47"/>
    </row>
    <row r="781">
      <c r="A781" s="47"/>
      <c r="B781" s="47"/>
      <c r="C781" s="47"/>
      <c r="D781" s="47"/>
      <c r="AF781" s="47"/>
    </row>
    <row r="782">
      <c r="A782" s="47"/>
      <c r="B782" s="47"/>
      <c r="C782" s="47"/>
      <c r="D782" s="47"/>
      <c r="AF782" s="47"/>
    </row>
    <row r="783">
      <c r="A783" s="47"/>
      <c r="B783" s="47"/>
      <c r="C783" s="47"/>
      <c r="D783" s="47"/>
      <c r="AF783" s="47"/>
    </row>
    <row r="784">
      <c r="A784" s="47"/>
      <c r="B784" s="47"/>
      <c r="C784" s="47"/>
      <c r="D784" s="47"/>
      <c r="AF784" s="47"/>
    </row>
    <row r="785">
      <c r="A785" s="47"/>
      <c r="B785" s="47"/>
      <c r="C785" s="47"/>
      <c r="D785" s="47"/>
      <c r="AF785" s="47"/>
    </row>
    <row r="786">
      <c r="A786" s="47"/>
      <c r="B786" s="47"/>
      <c r="C786" s="47"/>
      <c r="D786" s="47"/>
      <c r="AF786" s="47"/>
    </row>
    <row r="787">
      <c r="A787" s="47"/>
      <c r="B787" s="47"/>
      <c r="C787" s="47"/>
      <c r="D787" s="47"/>
      <c r="AF787" s="47"/>
    </row>
    <row r="788">
      <c r="A788" s="47"/>
      <c r="B788" s="47"/>
      <c r="C788" s="47"/>
      <c r="D788" s="47"/>
      <c r="AF788" s="47"/>
    </row>
    <row r="789">
      <c r="A789" s="47"/>
      <c r="B789" s="47"/>
      <c r="C789" s="47"/>
      <c r="D789" s="47"/>
      <c r="AF789" s="47"/>
    </row>
    <row r="790">
      <c r="A790" s="47"/>
      <c r="B790" s="47"/>
      <c r="C790" s="47"/>
      <c r="D790" s="47"/>
      <c r="AF790" s="47"/>
    </row>
    <row r="791">
      <c r="A791" s="47"/>
      <c r="B791" s="47"/>
      <c r="C791" s="47"/>
      <c r="D791" s="47"/>
      <c r="AF791" s="47"/>
    </row>
    <row r="792">
      <c r="A792" s="47"/>
      <c r="B792" s="47"/>
      <c r="C792" s="47"/>
      <c r="D792" s="47"/>
      <c r="AF792" s="47"/>
    </row>
    <row r="793">
      <c r="A793" s="47"/>
      <c r="B793" s="47"/>
      <c r="C793" s="47"/>
      <c r="D793" s="47"/>
      <c r="AF793" s="47"/>
    </row>
    <row r="794">
      <c r="A794" s="47"/>
      <c r="B794" s="47"/>
      <c r="C794" s="47"/>
      <c r="D794" s="47"/>
      <c r="AF794" s="47"/>
    </row>
    <row r="795">
      <c r="A795" s="47"/>
      <c r="B795" s="47"/>
      <c r="C795" s="47"/>
      <c r="D795" s="47"/>
      <c r="AF795" s="47"/>
    </row>
    <row r="796">
      <c r="A796" s="47"/>
      <c r="B796" s="47"/>
      <c r="C796" s="47"/>
      <c r="D796" s="47"/>
      <c r="AF796" s="47"/>
    </row>
    <row r="797">
      <c r="A797" s="47"/>
      <c r="B797" s="47"/>
      <c r="C797" s="47"/>
      <c r="D797" s="47"/>
      <c r="AF797" s="47"/>
    </row>
    <row r="798">
      <c r="A798" s="47"/>
      <c r="B798" s="47"/>
      <c r="C798" s="47"/>
      <c r="D798" s="47"/>
      <c r="AF798" s="47"/>
    </row>
    <row r="799">
      <c r="A799" s="47"/>
      <c r="B799" s="47"/>
      <c r="C799" s="47"/>
      <c r="D799" s="47"/>
      <c r="AF799" s="47"/>
    </row>
    <row r="800">
      <c r="A800" s="47"/>
      <c r="B800" s="47"/>
      <c r="C800" s="47"/>
      <c r="D800" s="47"/>
      <c r="AF800" s="47"/>
    </row>
    <row r="801">
      <c r="A801" s="47"/>
      <c r="B801" s="47"/>
      <c r="C801" s="47"/>
      <c r="D801" s="47"/>
      <c r="AF801" s="47"/>
    </row>
    <row r="802">
      <c r="A802" s="47"/>
      <c r="B802" s="47"/>
      <c r="C802" s="47"/>
      <c r="D802" s="47"/>
      <c r="AF802" s="47"/>
    </row>
    <row r="803">
      <c r="A803" s="47"/>
      <c r="B803" s="47"/>
      <c r="C803" s="47"/>
      <c r="D803" s="47"/>
      <c r="AF803" s="47"/>
    </row>
    <row r="804">
      <c r="A804" s="47"/>
      <c r="B804" s="47"/>
      <c r="C804" s="47"/>
      <c r="D804" s="47"/>
      <c r="AF804" s="47"/>
    </row>
    <row r="805">
      <c r="A805" s="47"/>
      <c r="B805" s="47"/>
      <c r="C805" s="47"/>
      <c r="D805" s="47"/>
      <c r="AF805" s="47"/>
    </row>
    <row r="806">
      <c r="A806" s="47"/>
      <c r="B806" s="47"/>
      <c r="C806" s="47"/>
      <c r="D806" s="47"/>
      <c r="AF806" s="47"/>
    </row>
    <row r="807">
      <c r="A807" s="47"/>
      <c r="B807" s="47"/>
      <c r="C807" s="47"/>
      <c r="D807" s="47"/>
      <c r="AF807" s="47"/>
    </row>
    <row r="808">
      <c r="A808" s="47"/>
      <c r="B808" s="47"/>
      <c r="C808" s="47"/>
      <c r="D808" s="47"/>
      <c r="AF808" s="47"/>
    </row>
    <row r="809">
      <c r="A809" s="47"/>
      <c r="B809" s="47"/>
      <c r="C809" s="47"/>
      <c r="D809" s="47"/>
      <c r="AF809" s="47"/>
    </row>
    <row r="810">
      <c r="A810" s="47"/>
      <c r="B810" s="47"/>
      <c r="C810" s="47"/>
      <c r="D810" s="47"/>
      <c r="AF810" s="47"/>
    </row>
    <row r="811">
      <c r="A811" s="47"/>
      <c r="B811" s="47"/>
      <c r="C811" s="47"/>
      <c r="D811" s="47"/>
      <c r="AF811" s="47"/>
    </row>
    <row r="812">
      <c r="A812" s="47"/>
      <c r="B812" s="47"/>
      <c r="C812" s="47"/>
      <c r="D812" s="47"/>
      <c r="AF812" s="47"/>
    </row>
    <row r="813">
      <c r="A813" s="47"/>
      <c r="B813" s="47"/>
      <c r="C813" s="47"/>
      <c r="D813" s="47"/>
      <c r="AF813" s="47"/>
    </row>
    <row r="814">
      <c r="A814" s="47"/>
      <c r="B814" s="47"/>
      <c r="C814" s="47"/>
      <c r="D814" s="47"/>
      <c r="AF814" s="47"/>
    </row>
    <row r="815">
      <c r="A815" s="47"/>
      <c r="B815" s="47"/>
      <c r="C815" s="47"/>
      <c r="D815" s="47"/>
      <c r="AF815" s="47"/>
    </row>
    <row r="816">
      <c r="A816" s="47"/>
      <c r="B816" s="47"/>
      <c r="C816" s="47"/>
      <c r="D816" s="47"/>
      <c r="AF816" s="47"/>
    </row>
    <row r="817">
      <c r="A817" s="47"/>
      <c r="B817" s="47"/>
      <c r="C817" s="47"/>
      <c r="D817" s="47"/>
      <c r="AF817" s="47"/>
    </row>
    <row r="818">
      <c r="A818" s="47"/>
      <c r="B818" s="47"/>
      <c r="C818" s="47"/>
      <c r="D818" s="47"/>
      <c r="AF818" s="47"/>
    </row>
    <row r="819">
      <c r="A819" s="47"/>
      <c r="B819" s="47"/>
      <c r="C819" s="47"/>
      <c r="D819" s="47"/>
      <c r="AF819" s="47"/>
    </row>
    <row r="820">
      <c r="A820" s="47"/>
      <c r="B820" s="47"/>
      <c r="C820" s="47"/>
      <c r="D820" s="47"/>
      <c r="AF820" s="47"/>
    </row>
    <row r="821">
      <c r="A821" s="47"/>
      <c r="B821" s="47"/>
      <c r="C821" s="47"/>
      <c r="D821" s="47"/>
      <c r="AF821" s="47"/>
    </row>
    <row r="822">
      <c r="A822" s="47"/>
      <c r="B822" s="47"/>
      <c r="C822" s="47"/>
      <c r="D822" s="47"/>
      <c r="AF822" s="47"/>
    </row>
    <row r="823">
      <c r="A823" s="47"/>
      <c r="B823" s="47"/>
      <c r="C823" s="47"/>
      <c r="D823" s="47"/>
      <c r="AF823" s="47"/>
    </row>
    <row r="824">
      <c r="A824" s="47"/>
      <c r="B824" s="47"/>
      <c r="C824" s="47"/>
      <c r="D824" s="47"/>
      <c r="AF824" s="47"/>
    </row>
    <row r="825">
      <c r="A825" s="47"/>
      <c r="B825" s="47"/>
      <c r="C825" s="47"/>
      <c r="D825" s="47"/>
      <c r="AF825" s="47"/>
    </row>
    <row r="826">
      <c r="A826" s="47"/>
      <c r="B826" s="47"/>
      <c r="C826" s="47"/>
      <c r="D826" s="47"/>
      <c r="AF826" s="47"/>
    </row>
    <row r="827">
      <c r="A827" s="47"/>
      <c r="B827" s="47"/>
      <c r="C827" s="47"/>
      <c r="D827" s="47"/>
      <c r="AF827" s="47"/>
    </row>
    <row r="828">
      <c r="A828" s="47"/>
      <c r="B828" s="47"/>
      <c r="C828" s="47"/>
      <c r="D828" s="47"/>
      <c r="AF828" s="47"/>
    </row>
    <row r="829">
      <c r="A829" s="47"/>
      <c r="B829" s="47"/>
      <c r="C829" s="47"/>
      <c r="D829" s="47"/>
      <c r="AF829" s="47"/>
    </row>
    <row r="830">
      <c r="A830" s="47"/>
      <c r="B830" s="47"/>
      <c r="C830" s="47"/>
      <c r="D830" s="47"/>
      <c r="AF830" s="47"/>
    </row>
    <row r="831">
      <c r="A831" s="47"/>
      <c r="B831" s="47"/>
      <c r="C831" s="47"/>
      <c r="D831" s="47"/>
      <c r="AF831" s="47"/>
    </row>
    <row r="832">
      <c r="A832" s="47"/>
      <c r="B832" s="47"/>
      <c r="C832" s="47"/>
      <c r="D832" s="47"/>
      <c r="AF832" s="47"/>
    </row>
    <row r="833">
      <c r="A833" s="47"/>
      <c r="B833" s="47"/>
      <c r="C833" s="47"/>
      <c r="D833" s="47"/>
      <c r="AF833" s="47"/>
    </row>
    <row r="834">
      <c r="A834" s="47"/>
      <c r="B834" s="47"/>
      <c r="C834" s="47"/>
      <c r="D834" s="47"/>
      <c r="AF834" s="47"/>
    </row>
    <row r="835">
      <c r="A835" s="47"/>
      <c r="B835" s="47"/>
      <c r="C835" s="47"/>
      <c r="D835" s="47"/>
      <c r="AF835" s="47"/>
    </row>
    <row r="836">
      <c r="A836" s="47"/>
      <c r="B836" s="47"/>
      <c r="C836" s="47"/>
      <c r="D836" s="47"/>
      <c r="AF836" s="47"/>
    </row>
    <row r="837">
      <c r="A837" s="47"/>
      <c r="B837" s="47"/>
      <c r="C837" s="47"/>
      <c r="D837" s="47"/>
      <c r="AF837" s="47"/>
    </row>
    <row r="838">
      <c r="A838" s="47"/>
      <c r="B838" s="47"/>
      <c r="C838" s="47"/>
      <c r="D838" s="47"/>
      <c r="AF838" s="47"/>
    </row>
    <row r="839">
      <c r="A839" s="47"/>
      <c r="B839" s="47"/>
      <c r="C839" s="47"/>
      <c r="D839" s="47"/>
      <c r="AF839" s="47"/>
    </row>
    <row r="840">
      <c r="A840" s="47"/>
      <c r="B840" s="47"/>
      <c r="C840" s="47"/>
      <c r="D840" s="47"/>
      <c r="AF840" s="47"/>
    </row>
    <row r="841">
      <c r="A841" s="47"/>
      <c r="B841" s="47"/>
      <c r="C841" s="47"/>
      <c r="D841" s="47"/>
      <c r="AF841" s="47"/>
    </row>
    <row r="842">
      <c r="A842" s="47"/>
      <c r="B842" s="47"/>
      <c r="C842" s="47"/>
      <c r="D842" s="47"/>
      <c r="AF842" s="47"/>
    </row>
    <row r="843">
      <c r="A843" s="47"/>
      <c r="B843" s="47"/>
      <c r="C843" s="47"/>
      <c r="D843" s="47"/>
      <c r="AF843" s="47"/>
    </row>
    <row r="844">
      <c r="A844" s="47"/>
      <c r="B844" s="47"/>
      <c r="C844" s="47"/>
      <c r="D844" s="47"/>
      <c r="AF844" s="47"/>
    </row>
    <row r="845">
      <c r="A845" s="47"/>
      <c r="B845" s="47"/>
      <c r="C845" s="47"/>
      <c r="D845" s="47"/>
      <c r="AF845" s="47"/>
    </row>
    <row r="846">
      <c r="A846" s="47"/>
      <c r="B846" s="47"/>
      <c r="C846" s="47"/>
      <c r="D846" s="47"/>
      <c r="AF846" s="47"/>
    </row>
    <row r="847">
      <c r="A847" s="47"/>
      <c r="B847" s="47"/>
      <c r="C847" s="47"/>
      <c r="D847" s="47"/>
      <c r="AF847" s="47"/>
    </row>
    <row r="848">
      <c r="A848" s="47"/>
      <c r="B848" s="47"/>
      <c r="C848" s="47"/>
      <c r="D848" s="47"/>
      <c r="AF848" s="47"/>
    </row>
    <row r="849">
      <c r="A849" s="47"/>
      <c r="B849" s="47"/>
      <c r="C849" s="47"/>
      <c r="D849" s="47"/>
      <c r="AF849" s="47"/>
    </row>
    <row r="850">
      <c r="A850" s="47"/>
      <c r="B850" s="47"/>
      <c r="C850" s="47"/>
      <c r="D850" s="47"/>
      <c r="AF850" s="47"/>
    </row>
    <row r="851">
      <c r="A851" s="47"/>
      <c r="B851" s="47"/>
      <c r="C851" s="47"/>
      <c r="D851" s="47"/>
      <c r="AF851" s="47"/>
    </row>
    <row r="852">
      <c r="A852" s="47"/>
      <c r="B852" s="47"/>
      <c r="C852" s="47"/>
      <c r="D852" s="47"/>
      <c r="AF852" s="47"/>
    </row>
    <row r="853">
      <c r="A853" s="47"/>
      <c r="B853" s="47"/>
      <c r="C853" s="47"/>
      <c r="D853" s="47"/>
      <c r="AF853" s="47"/>
    </row>
    <row r="854">
      <c r="A854" s="47"/>
      <c r="B854" s="47"/>
      <c r="C854" s="47"/>
      <c r="D854" s="47"/>
      <c r="AF854" s="47"/>
    </row>
    <row r="855">
      <c r="A855" s="47"/>
      <c r="B855" s="47"/>
      <c r="C855" s="47"/>
      <c r="D855" s="47"/>
      <c r="AF855" s="47"/>
    </row>
    <row r="856">
      <c r="A856" s="47"/>
      <c r="B856" s="47"/>
      <c r="C856" s="47"/>
      <c r="D856" s="47"/>
      <c r="AF856" s="47"/>
    </row>
    <row r="857">
      <c r="A857" s="47"/>
      <c r="B857" s="47"/>
      <c r="C857" s="47"/>
      <c r="D857" s="47"/>
      <c r="AF857" s="47"/>
    </row>
    <row r="858">
      <c r="A858" s="47"/>
      <c r="B858" s="47"/>
      <c r="C858" s="47"/>
      <c r="D858" s="47"/>
      <c r="AF858" s="47"/>
    </row>
    <row r="859">
      <c r="A859" s="47"/>
      <c r="B859" s="47"/>
      <c r="C859" s="47"/>
      <c r="D859" s="47"/>
      <c r="AF859" s="47"/>
    </row>
    <row r="860">
      <c r="A860" s="47"/>
      <c r="B860" s="47"/>
      <c r="C860" s="47"/>
      <c r="D860" s="47"/>
      <c r="AF860" s="47"/>
    </row>
    <row r="861">
      <c r="A861" s="47"/>
      <c r="B861" s="47"/>
      <c r="C861" s="47"/>
      <c r="D861" s="47"/>
      <c r="AF861" s="47"/>
    </row>
    <row r="862">
      <c r="A862" s="47"/>
      <c r="B862" s="47"/>
      <c r="C862" s="47"/>
      <c r="D862" s="47"/>
      <c r="AF862" s="47"/>
    </row>
    <row r="863">
      <c r="A863" s="47"/>
      <c r="B863" s="47"/>
      <c r="C863" s="47"/>
      <c r="D863" s="47"/>
      <c r="AF863" s="47"/>
    </row>
    <row r="864">
      <c r="A864" s="47"/>
      <c r="B864" s="47"/>
      <c r="C864" s="47"/>
      <c r="D864" s="47"/>
      <c r="AF864" s="47"/>
    </row>
    <row r="865">
      <c r="A865" s="47"/>
      <c r="B865" s="47"/>
      <c r="C865" s="47"/>
      <c r="D865" s="47"/>
      <c r="AF865" s="47"/>
    </row>
    <row r="866">
      <c r="A866" s="47"/>
      <c r="B866" s="47"/>
      <c r="C866" s="47"/>
      <c r="D866" s="47"/>
      <c r="AF866" s="47"/>
    </row>
    <row r="867">
      <c r="A867" s="47"/>
      <c r="B867" s="47"/>
      <c r="C867" s="47"/>
      <c r="D867" s="47"/>
      <c r="AF867" s="47"/>
    </row>
    <row r="868">
      <c r="A868" s="47"/>
      <c r="B868" s="47"/>
      <c r="C868" s="47"/>
      <c r="D868" s="47"/>
      <c r="AF868" s="47"/>
    </row>
    <row r="869">
      <c r="A869" s="47"/>
      <c r="B869" s="47"/>
      <c r="C869" s="47"/>
      <c r="D869" s="47"/>
      <c r="AF869" s="47"/>
    </row>
    <row r="870">
      <c r="A870" s="47"/>
      <c r="B870" s="47"/>
      <c r="C870" s="47"/>
      <c r="D870" s="47"/>
      <c r="AF870" s="47"/>
    </row>
    <row r="871">
      <c r="A871" s="47"/>
      <c r="B871" s="47"/>
      <c r="C871" s="47"/>
      <c r="D871" s="47"/>
      <c r="AF871" s="47"/>
    </row>
    <row r="872">
      <c r="A872" s="47"/>
      <c r="B872" s="47"/>
      <c r="C872" s="47"/>
      <c r="D872" s="47"/>
      <c r="AF872" s="47"/>
    </row>
    <row r="873">
      <c r="A873" s="47"/>
      <c r="B873" s="47"/>
      <c r="C873" s="47"/>
      <c r="D873" s="47"/>
      <c r="AF873" s="47"/>
    </row>
    <row r="874">
      <c r="A874" s="47"/>
      <c r="B874" s="47"/>
      <c r="C874" s="47"/>
      <c r="D874" s="47"/>
      <c r="AF874" s="47"/>
    </row>
    <row r="875">
      <c r="A875" s="47"/>
      <c r="B875" s="47"/>
      <c r="C875" s="47"/>
      <c r="D875" s="47"/>
      <c r="AF875" s="47"/>
    </row>
    <row r="876">
      <c r="A876" s="47"/>
      <c r="B876" s="47"/>
      <c r="C876" s="47"/>
      <c r="D876" s="47"/>
      <c r="AF876" s="47"/>
    </row>
    <row r="877">
      <c r="A877" s="47"/>
      <c r="B877" s="47"/>
      <c r="C877" s="47"/>
      <c r="D877" s="47"/>
      <c r="AF877" s="47"/>
    </row>
    <row r="878">
      <c r="A878" s="47"/>
      <c r="B878" s="47"/>
      <c r="C878" s="47"/>
      <c r="D878" s="47"/>
      <c r="AF878" s="47"/>
    </row>
    <row r="879">
      <c r="A879" s="47"/>
      <c r="B879" s="47"/>
      <c r="C879" s="47"/>
      <c r="D879" s="47"/>
      <c r="AF879" s="47"/>
    </row>
    <row r="880">
      <c r="A880" s="47"/>
      <c r="B880" s="47"/>
      <c r="C880" s="47"/>
      <c r="D880" s="47"/>
      <c r="AF880" s="47"/>
    </row>
    <row r="881">
      <c r="A881" s="47"/>
      <c r="B881" s="47"/>
      <c r="C881" s="47"/>
      <c r="D881" s="47"/>
      <c r="AF881" s="47"/>
    </row>
    <row r="882">
      <c r="A882" s="47"/>
      <c r="B882" s="47"/>
      <c r="C882" s="47"/>
      <c r="D882" s="47"/>
      <c r="AF882" s="47"/>
    </row>
    <row r="883">
      <c r="A883" s="47"/>
      <c r="B883" s="47"/>
      <c r="C883" s="47"/>
      <c r="D883" s="47"/>
      <c r="AF883" s="47"/>
    </row>
    <row r="884">
      <c r="A884" s="47"/>
      <c r="B884" s="47"/>
      <c r="C884" s="47"/>
      <c r="D884" s="47"/>
      <c r="AF884" s="47"/>
    </row>
    <row r="885">
      <c r="A885" s="47"/>
      <c r="B885" s="47"/>
      <c r="C885" s="47"/>
      <c r="D885" s="47"/>
      <c r="AF885" s="47"/>
    </row>
    <row r="886">
      <c r="A886" s="47"/>
      <c r="B886" s="47"/>
      <c r="C886" s="47"/>
      <c r="D886" s="47"/>
      <c r="AF886" s="47"/>
    </row>
    <row r="887">
      <c r="A887" s="47"/>
      <c r="B887" s="47"/>
      <c r="C887" s="47"/>
      <c r="D887" s="47"/>
      <c r="AF887" s="47"/>
    </row>
    <row r="888">
      <c r="A888" s="47"/>
      <c r="B888" s="47"/>
      <c r="C888" s="47"/>
      <c r="D888" s="47"/>
      <c r="AF888" s="47"/>
    </row>
    <row r="889">
      <c r="A889" s="47"/>
      <c r="B889" s="47"/>
      <c r="C889" s="47"/>
      <c r="D889" s="47"/>
      <c r="AF889" s="47"/>
    </row>
    <row r="890">
      <c r="A890" s="47"/>
      <c r="B890" s="47"/>
      <c r="C890" s="47"/>
      <c r="D890" s="47"/>
      <c r="AF890" s="47"/>
    </row>
    <row r="891">
      <c r="A891" s="47"/>
      <c r="B891" s="47"/>
      <c r="C891" s="47"/>
      <c r="D891" s="47"/>
      <c r="AF891" s="47"/>
    </row>
    <row r="892">
      <c r="A892" s="47"/>
      <c r="B892" s="47"/>
      <c r="C892" s="47"/>
      <c r="D892" s="47"/>
      <c r="AF892" s="47"/>
    </row>
    <row r="893">
      <c r="A893" s="47"/>
      <c r="B893" s="47"/>
      <c r="C893" s="47"/>
      <c r="D893" s="47"/>
      <c r="AF893" s="47"/>
    </row>
    <row r="894">
      <c r="A894" s="47"/>
      <c r="B894" s="47"/>
      <c r="C894" s="47"/>
      <c r="D894" s="47"/>
      <c r="AF894" s="47"/>
    </row>
    <row r="895">
      <c r="A895" s="47"/>
      <c r="B895" s="47"/>
      <c r="C895" s="47"/>
      <c r="D895" s="47"/>
      <c r="AF895" s="47"/>
    </row>
    <row r="896">
      <c r="A896" s="47"/>
      <c r="B896" s="47"/>
      <c r="C896" s="47"/>
      <c r="D896" s="47"/>
      <c r="AF896" s="47"/>
    </row>
    <row r="897">
      <c r="A897" s="47"/>
      <c r="B897" s="47"/>
      <c r="C897" s="47"/>
      <c r="D897" s="47"/>
      <c r="AF897" s="47"/>
    </row>
    <row r="898">
      <c r="A898" s="47"/>
      <c r="B898" s="47"/>
      <c r="C898" s="47"/>
      <c r="D898" s="47"/>
      <c r="AF898" s="47"/>
    </row>
    <row r="899">
      <c r="A899" s="47"/>
      <c r="B899" s="47"/>
      <c r="C899" s="47"/>
      <c r="D899" s="47"/>
      <c r="AF899" s="47"/>
    </row>
    <row r="900">
      <c r="A900" s="47"/>
      <c r="B900" s="47"/>
      <c r="C900" s="47"/>
      <c r="D900" s="47"/>
      <c r="AF900" s="47"/>
    </row>
    <row r="901">
      <c r="A901" s="47"/>
      <c r="B901" s="47"/>
      <c r="C901" s="47"/>
      <c r="D901" s="47"/>
      <c r="AF901" s="47"/>
    </row>
    <row r="902">
      <c r="A902" s="47"/>
      <c r="B902" s="47"/>
      <c r="C902" s="47"/>
      <c r="D902" s="47"/>
      <c r="AF902" s="47"/>
    </row>
    <row r="903">
      <c r="A903" s="47"/>
      <c r="B903" s="47"/>
      <c r="C903" s="47"/>
      <c r="D903" s="47"/>
      <c r="AF903" s="47"/>
    </row>
    <row r="904">
      <c r="A904" s="47"/>
      <c r="B904" s="47"/>
      <c r="C904" s="47"/>
      <c r="D904" s="47"/>
      <c r="AF904" s="47"/>
    </row>
    <row r="905">
      <c r="A905" s="47"/>
      <c r="B905" s="47"/>
      <c r="C905" s="47"/>
      <c r="D905" s="47"/>
      <c r="AF905" s="47"/>
    </row>
    <row r="906">
      <c r="A906" s="47"/>
      <c r="B906" s="47"/>
      <c r="C906" s="47"/>
      <c r="D906" s="47"/>
      <c r="AF906" s="47"/>
    </row>
    <row r="907">
      <c r="A907" s="47"/>
      <c r="B907" s="47"/>
      <c r="C907" s="47"/>
      <c r="D907" s="47"/>
      <c r="AF907" s="47"/>
    </row>
    <row r="908">
      <c r="A908" s="47"/>
      <c r="B908" s="47"/>
      <c r="C908" s="47"/>
      <c r="D908" s="47"/>
      <c r="AF908" s="47"/>
    </row>
    <row r="909">
      <c r="A909" s="47"/>
      <c r="B909" s="47"/>
      <c r="C909" s="47"/>
      <c r="D909" s="47"/>
      <c r="AF909" s="47"/>
    </row>
    <row r="910">
      <c r="A910" s="47"/>
      <c r="B910" s="47"/>
      <c r="C910" s="47"/>
      <c r="D910" s="47"/>
      <c r="AF910" s="47"/>
    </row>
    <row r="911">
      <c r="A911" s="47"/>
      <c r="B911" s="47"/>
      <c r="C911" s="47"/>
      <c r="D911" s="47"/>
      <c r="AF911" s="47"/>
    </row>
    <row r="912">
      <c r="A912" s="47"/>
      <c r="B912" s="47"/>
      <c r="C912" s="47"/>
      <c r="D912" s="47"/>
      <c r="AF912" s="47"/>
    </row>
    <row r="913">
      <c r="A913" s="47"/>
      <c r="B913" s="47"/>
      <c r="C913" s="47"/>
      <c r="D913" s="47"/>
      <c r="AF913" s="47"/>
    </row>
    <row r="914">
      <c r="A914" s="47"/>
      <c r="B914" s="47"/>
      <c r="C914" s="47"/>
      <c r="D914" s="47"/>
      <c r="AF914" s="47"/>
    </row>
    <row r="915">
      <c r="A915" s="47"/>
      <c r="B915" s="47"/>
      <c r="C915" s="47"/>
      <c r="D915" s="47"/>
      <c r="AF915" s="47"/>
    </row>
    <row r="916">
      <c r="A916" s="47"/>
      <c r="B916" s="47"/>
      <c r="C916" s="47"/>
      <c r="D916" s="47"/>
      <c r="AF916" s="47"/>
    </row>
    <row r="917">
      <c r="A917" s="47"/>
      <c r="B917" s="47"/>
      <c r="C917" s="47"/>
      <c r="D917" s="47"/>
      <c r="AF917" s="47"/>
    </row>
    <row r="918">
      <c r="A918" s="47"/>
      <c r="B918" s="47"/>
      <c r="C918" s="47"/>
      <c r="D918" s="47"/>
      <c r="AF918" s="47"/>
    </row>
    <row r="919">
      <c r="A919" s="47"/>
      <c r="B919" s="47"/>
      <c r="C919" s="47"/>
      <c r="D919" s="47"/>
      <c r="AF919" s="47"/>
    </row>
    <row r="920">
      <c r="A920" s="47"/>
      <c r="B920" s="47"/>
      <c r="C920" s="47"/>
      <c r="D920" s="47"/>
      <c r="AF920" s="47"/>
    </row>
    <row r="921">
      <c r="A921" s="47"/>
      <c r="B921" s="47"/>
      <c r="C921" s="47"/>
      <c r="D921" s="47"/>
      <c r="AF921" s="47"/>
    </row>
    <row r="922">
      <c r="A922" s="47"/>
      <c r="B922" s="47"/>
      <c r="C922" s="47"/>
      <c r="D922" s="47"/>
      <c r="AF922" s="47"/>
    </row>
    <row r="923">
      <c r="A923" s="47"/>
      <c r="B923" s="47"/>
      <c r="C923" s="47"/>
      <c r="D923" s="47"/>
      <c r="AF923" s="47"/>
    </row>
    <row r="924">
      <c r="A924" s="47"/>
      <c r="B924" s="47"/>
      <c r="C924" s="47"/>
      <c r="D924" s="47"/>
      <c r="AF924" s="47"/>
    </row>
    <row r="925">
      <c r="A925" s="47"/>
      <c r="B925" s="47"/>
      <c r="C925" s="47"/>
      <c r="D925" s="47"/>
      <c r="AF925" s="47"/>
    </row>
    <row r="926">
      <c r="A926" s="47"/>
      <c r="B926" s="47"/>
      <c r="C926" s="47"/>
      <c r="D926" s="47"/>
      <c r="AF926" s="47"/>
    </row>
    <row r="927">
      <c r="A927" s="47"/>
      <c r="B927" s="47"/>
      <c r="C927" s="47"/>
      <c r="D927" s="47"/>
      <c r="AF927" s="47"/>
    </row>
    <row r="928">
      <c r="A928" s="47"/>
      <c r="B928" s="47"/>
      <c r="C928" s="47"/>
      <c r="D928" s="47"/>
      <c r="AF928" s="47"/>
    </row>
    <row r="929">
      <c r="A929" s="47"/>
      <c r="B929" s="47"/>
      <c r="C929" s="47"/>
      <c r="D929" s="47"/>
      <c r="AF929" s="47"/>
    </row>
    <row r="930">
      <c r="A930" s="47"/>
      <c r="B930" s="47"/>
      <c r="C930" s="47"/>
      <c r="D930" s="47"/>
      <c r="AF930" s="47"/>
    </row>
    <row r="931">
      <c r="A931" s="47"/>
      <c r="B931" s="47"/>
      <c r="C931" s="47"/>
      <c r="D931" s="47"/>
      <c r="AF931" s="47"/>
    </row>
    <row r="932">
      <c r="A932" s="47"/>
      <c r="B932" s="47"/>
      <c r="C932" s="47"/>
      <c r="D932" s="47"/>
      <c r="AF932" s="47"/>
    </row>
    <row r="933">
      <c r="A933" s="47"/>
      <c r="B933" s="47"/>
      <c r="C933" s="47"/>
      <c r="D933" s="47"/>
      <c r="AF933" s="47"/>
    </row>
    <row r="934">
      <c r="A934" s="47"/>
      <c r="B934" s="47"/>
      <c r="C934" s="47"/>
      <c r="D934" s="47"/>
      <c r="AF934" s="47"/>
    </row>
    <row r="935">
      <c r="A935" s="47"/>
      <c r="B935" s="47"/>
      <c r="C935" s="47"/>
      <c r="D935" s="47"/>
      <c r="AF935" s="47"/>
    </row>
    <row r="936">
      <c r="A936" s="47"/>
      <c r="B936" s="47"/>
      <c r="C936" s="47"/>
      <c r="D936" s="47"/>
      <c r="AF936" s="47"/>
    </row>
    <row r="937">
      <c r="A937" s="47"/>
      <c r="B937" s="47"/>
      <c r="C937" s="47"/>
      <c r="D937" s="47"/>
      <c r="AF937" s="47"/>
    </row>
    <row r="938">
      <c r="A938" s="47"/>
      <c r="B938" s="47"/>
      <c r="C938" s="47"/>
      <c r="D938" s="47"/>
      <c r="AF938" s="47"/>
    </row>
    <row r="939">
      <c r="A939" s="47"/>
      <c r="B939" s="47"/>
      <c r="C939" s="47"/>
      <c r="D939" s="47"/>
      <c r="AF939" s="47"/>
    </row>
    <row r="940">
      <c r="A940" s="47"/>
      <c r="B940" s="47"/>
      <c r="C940" s="47"/>
      <c r="D940" s="47"/>
      <c r="AF940" s="47"/>
    </row>
    <row r="941">
      <c r="A941" s="47"/>
      <c r="B941" s="47"/>
      <c r="C941" s="47"/>
      <c r="D941" s="47"/>
      <c r="AF941" s="47"/>
    </row>
    <row r="942">
      <c r="A942" s="47"/>
      <c r="B942" s="47"/>
      <c r="C942" s="47"/>
      <c r="D942" s="47"/>
      <c r="AF942" s="47"/>
    </row>
    <row r="943">
      <c r="A943" s="47"/>
      <c r="B943" s="47"/>
      <c r="C943" s="47"/>
      <c r="D943" s="47"/>
      <c r="AF943" s="47"/>
    </row>
    <row r="944">
      <c r="A944" s="47"/>
      <c r="B944" s="47"/>
      <c r="C944" s="47"/>
      <c r="D944" s="47"/>
      <c r="AF944" s="47"/>
    </row>
    <row r="945">
      <c r="A945" s="47"/>
      <c r="B945" s="47"/>
      <c r="C945" s="47"/>
      <c r="D945" s="47"/>
      <c r="AF945" s="47"/>
    </row>
    <row r="946">
      <c r="A946" s="47"/>
      <c r="B946" s="47"/>
      <c r="C946" s="47"/>
      <c r="D946" s="47"/>
      <c r="AF946" s="47"/>
    </row>
    <row r="947">
      <c r="A947" s="47"/>
      <c r="B947" s="47"/>
      <c r="C947" s="47"/>
      <c r="D947" s="47"/>
      <c r="AF947" s="47"/>
    </row>
    <row r="948">
      <c r="A948" s="47"/>
      <c r="B948" s="47"/>
      <c r="C948" s="47"/>
      <c r="D948" s="47"/>
      <c r="AF948" s="47"/>
    </row>
    <row r="949">
      <c r="A949" s="47"/>
      <c r="B949" s="47"/>
      <c r="C949" s="47"/>
      <c r="D949" s="47"/>
      <c r="AF949" s="47"/>
    </row>
    <row r="950">
      <c r="A950" s="47"/>
      <c r="B950" s="47"/>
      <c r="C950" s="47"/>
      <c r="D950" s="47"/>
      <c r="AF950" s="47"/>
    </row>
    <row r="951">
      <c r="A951" s="47"/>
      <c r="B951" s="47"/>
      <c r="C951" s="47"/>
      <c r="D951" s="47"/>
      <c r="AF951" s="47"/>
    </row>
    <row r="952">
      <c r="A952" s="47"/>
      <c r="B952" s="47"/>
      <c r="C952" s="47"/>
      <c r="D952" s="47"/>
      <c r="AF952" s="47"/>
    </row>
    <row r="953">
      <c r="A953" s="47"/>
      <c r="B953" s="47"/>
      <c r="C953" s="47"/>
      <c r="D953" s="47"/>
      <c r="AF953" s="47"/>
    </row>
    <row r="954">
      <c r="A954" s="47"/>
      <c r="B954" s="47"/>
      <c r="C954" s="47"/>
      <c r="D954" s="47"/>
      <c r="AF954" s="47"/>
    </row>
    <row r="955">
      <c r="A955" s="47"/>
      <c r="B955" s="47"/>
      <c r="C955" s="47"/>
      <c r="D955" s="47"/>
      <c r="AF955" s="47"/>
    </row>
    <row r="956">
      <c r="A956" s="47"/>
      <c r="B956" s="47"/>
      <c r="C956" s="47"/>
      <c r="D956" s="47"/>
      <c r="AF956" s="47"/>
    </row>
    <row r="957">
      <c r="A957" s="47"/>
      <c r="B957" s="47"/>
      <c r="C957" s="47"/>
      <c r="D957" s="47"/>
      <c r="AF957" s="47"/>
    </row>
    <row r="958">
      <c r="A958" s="47"/>
      <c r="B958" s="47"/>
      <c r="C958" s="47"/>
      <c r="D958" s="47"/>
      <c r="AF958" s="47"/>
    </row>
    <row r="959">
      <c r="A959" s="47"/>
      <c r="B959" s="47"/>
      <c r="C959" s="47"/>
      <c r="D959" s="47"/>
      <c r="AF959" s="47"/>
    </row>
    <row r="960">
      <c r="A960" s="47"/>
      <c r="B960" s="47"/>
      <c r="C960" s="47"/>
      <c r="D960" s="47"/>
      <c r="AF960" s="47"/>
    </row>
    <row r="961">
      <c r="A961" s="47"/>
      <c r="B961" s="47"/>
      <c r="C961" s="47"/>
      <c r="D961" s="47"/>
      <c r="AF961" s="47"/>
    </row>
    <row r="962">
      <c r="A962" s="47"/>
      <c r="B962" s="47"/>
      <c r="C962" s="47"/>
      <c r="D962" s="47"/>
      <c r="AF962" s="47"/>
    </row>
    <row r="963">
      <c r="A963" s="47"/>
      <c r="B963" s="47"/>
      <c r="C963" s="47"/>
      <c r="D963" s="47"/>
      <c r="AF963" s="47"/>
    </row>
    <row r="964">
      <c r="A964" s="47"/>
      <c r="B964" s="47"/>
      <c r="C964" s="47"/>
      <c r="D964" s="47"/>
      <c r="AF964" s="47"/>
    </row>
    <row r="965">
      <c r="A965" s="47"/>
      <c r="B965" s="47"/>
      <c r="C965" s="47"/>
      <c r="D965" s="47"/>
      <c r="AF965" s="47"/>
    </row>
    <row r="966">
      <c r="A966" s="47"/>
      <c r="B966" s="47"/>
      <c r="C966" s="47"/>
      <c r="D966" s="47"/>
      <c r="AF966" s="47"/>
    </row>
    <row r="967">
      <c r="A967" s="47"/>
      <c r="B967" s="47"/>
      <c r="C967" s="47"/>
      <c r="D967" s="47"/>
      <c r="AF967" s="47"/>
    </row>
    <row r="968">
      <c r="A968" s="47"/>
      <c r="B968" s="47"/>
      <c r="C968" s="47"/>
      <c r="D968" s="47"/>
      <c r="AF968" s="47"/>
    </row>
    <row r="969">
      <c r="A969" s="47"/>
      <c r="B969" s="47"/>
      <c r="C969" s="47"/>
      <c r="D969" s="47"/>
      <c r="AF969" s="47"/>
    </row>
    <row r="970">
      <c r="A970" s="47"/>
      <c r="B970" s="47"/>
      <c r="C970" s="47"/>
      <c r="D970" s="47"/>
      <c r="AF970" s="47"/>
    </row>
    <row r="971">
      <c r="A971" s="47"/>
      <c r="B971" s="47"/>
      <c r="C971" s="47"/>
      <c r="D971" s="47"/>
      <c r="AF971" s="47"/>
    </row>
    <row r="972">
      <c r="A972" s="47"/>
      <c r="B972" s="47"/>
      <c r="C972" s="47"/>
      <c r="D972" s="47"/>
      <c r="AF972" s="47"/>
    </row>
    <row r="973">
      <c r="A973" s="47"/>
      <c r="B973" s="47"/>
      <c r="C973" s="47"/>
      <c r="D973" s="47"/>
      <c r="AF973" s="47"/>
    </row>
    <row r="974">
      <c r="A974" s="47"/>
      <c r="B974" s="47"/>
      <c r="C974" s="47"/>
      <c r="D974" s="47"/>
      <c r="AF974" s="47"/>
    </row>
    <row r="975">
      <c r="A975" s="47"/>
      <c r="B975" s="47"/>
      <c r="C975" s="47"/>
      <c r="D975" s="47"/>
      <c r="AF975" s="47"/>
    </row>
    <row r="976">
      <c r="A976" s="47"/>
      <c r="B976" s="47"/>
      <c r="C976" s="47"/>
      <c r="D976" s="47"/>
      <c r="AF976" s="47"/>
    </row>
    <row r="977">
      <c r="A977" s="47"/>
      <c r="B977" s="47"/>
      <c r="C977" s="47"/>
      <c r="D977" s="47"/>
      <c r="AF977" s="47"/>
    </row>
    <row r="978">
      <c r="A978" s="47"/>
      <c r="B978" s="47"/>
      <c r="C978" s="47"/>
      <c r="D978" s="47"/>
      <c r="AF978" s="47"/>
    </row>
    <row r="979">
      <c r="A979" s="47"/>
      <c r="B979" s="47"/>
      <c r="C979" s="47"/>
      <c r="D979" s="47"/>
      <c r="AF979" s="47"/>
    </row>
    <row r="980">
      <c r="A980" s="47"/>
      <c r="B980" s="47"/>
      <c r="C980" s="47"/>
      <c r="D980" s="47"/>
      <c r="AF980" s="47"/>
    </row>
    <row r="981">
      <c r="A981" s="47"/>
      <c r="B981" s="47"/>
      <c r="C981" s="47"/>
      <c r="D981" s="47"/>
      <c r="AF981" s="47"/>
    </row>
    <row r="982">
      <c r="A982" s="47"/>
      <c r="B982" s="47"/>
      <c r="C982" s="47"/>
      <c r="D982" s="47"/>
      <c r="AF982" s="47"/>
    </row>
    <row r="983">
      <c r="A983" s="47"/>
      <c r="B983" s="47"/>
      <c r="C983" s="47"/>
      <c r="D983" s="47"/>
      <c r="AF983" s="47"/>
    </row>
    <row r="984">
      <c r="A984" s="47"/>
      <c r="B984" s="47"/>
      <c r="C984" s="47"/>
      <c r="D984" s="47"/>
      <c r="AF984" s="47"/>
    </row>
    <row r="985">
      <c r="A985" s="47"/>
      <c r="B985" s="47"/>
      <c r="C985" s="47"/>
      <c r="D985" s="47"/>
      <c r="AF985" s="47"/>
    </row>
    <row r="986">
      <c r="A986" s="47"/>
      <c r="B986" s="47"/>
      <c r="C986" s="47"/>
      <c r="D986" s="47"/>
      <c r="AF986" s="47"/>
    </row>
    <row r="987">
      <c r="A987" s="47"/>
      <c r="B987" s="47"/>
      <c r="C987" s="47"/>
      <c r="D987" s="47"/>
      <c r="AF987" s="47"/>
    </row>
    <row r="988">
      <c r="A988" s="47"/>
      <c r="B988" s="47"/>
      <c r="C988" s="47"/>
      <c r="D988" s="47"/>
      <c r="AF988" s="47"/>
    </row>
    <row r="989">
      <c r="A989" s="47"/>
      <c r="B989" s="47"/>
      <c r="C989" s="47"/>
      <c r="D989" s="47"/>
      <c r="AF989" s="47"/>
    </row>
    <row r="990">
      <c r="A990" s="47"/>
      <c r="B990" s="47"/>
      <c r="C990" s="47"/>
      <c r="D990" s="47"/>
      <c r="AF990" s="47"/>
    </row>
    <row r="991">
      <c r="A991" s="47"/>
      <c r="B991" s="47"/>
      <c r="C991" s="47"/>
      <c r="D991" s="47"/>
      <c r="AF991" s="47"/>
    </row>
    <row r="992">
      <c r="A992" s="47"/>
      <c r="B992" s="47"/>
      <c r="C992" s="47"/>
      <c r="D992" s="47"/>
      <c r="AF992" s="47"/>
    </row>
    <row r="993">
      <c r="A993" s="47"/>
      <c r="B993" s="47"/>
      <c r="C993" s="47"/>
      <c r="D993" s="47"/>
      <c r="AF993" s="47"/>
    </row>
    <row r="994">
      <c r="A994" s="47"/>
      <c r="B994" s="47"/>
      <c r="C994" s="47"/>
      <c r="D994" s="47"/>
      <c r="AF994" s="47"/>
    </row>
    <row r="995">
      <c r="A995" s="47"/>
      <c r="B995" s="47"/>
      <c r="C995" s="47"/>
      <c r="D995" s="47"/>
      <c r="AF995" s="47"/>
    </row>
    <row r="996">
      <c r="A996" s="47"/>
      <c r="B996" s="47"/>
      <c r="C996" s="47"/>
      <c r="D996" s="47"/>
      <c r="AF996" s="47"/>
    </row>
    <row r="997">
      <c r="A997" s="47"/>
      <c r="B997" s="47"/>
      <c r="C997" s="47"/>
      <c r="D997" s="47"/>
      <c r="AF997" s="47"/>
    </row>
    <row r="998">
      <c r="A998" s="47"/>
      <c r="B998" s="47"/>
      <c r="C998" s="47"/>
      <c r="D998" s="47"/>
      <c r="AF998" s="47"/>
    </row>
    <row r="999">
      <c r="A999" s="47"/>
      <c r="B999" s="47"/>
      <c r="C999" s="47"/>
      <c r="D999" s="47"/>
      <c r="AF999" s="47"/>
    </row>
    <row r="1000">
      <c r="A1000" s="47"/>
      <c r="B1000" s="47"/>
      <c r="C1000" s="47"/>
      <c r="D1000" s="47"/>
      <c r="AF1000" s="47"/>
    </row>
    <row r="1001">
      <c r="A1001" s="47"/>
      <c r="B1001" s="47"/>
      <c r="C1001" s="47"/>
      <c r="D1001" s="47"/>
      <c r="AF1001" s="47"/>
    </row>
    <row r="1002">
      <c r="A1002" s="47"/>
      <c r="B1002" s="47"/>
      <c r="C1002" s="47"/>
      <c r="D1002" s="47"/>
      <c r="AF1002" s="47"/>
    </row>
    <row r="1003">
      <c r="A1003" s="47"/>
      <c r="B1003" s="47"/>
      <c r="C1003" s="47"/>
      <c r="D1003" s="47"/>
      <c r="AF1003" s="47"/>
    </row>
    <row r="1004">
      <c r="A1004" s="47"/>
      <c r="B1004" s="47"/>
      <c r="C1004" s="47"/>
      <c r="D1004" s="47"/>
      <c r="AF1004" s="47"/>
    </row>
    <row r="1005">
      <c r="A1005" s="47"/>
      <c r="B1005" s="47"/>
      <c r="C1005" s="47"/>
      <c r="D1005" s="47"/>
      <c r="AF1005" s="47"/>
    </row>
    <row r="1006">
      <c r="A1006" s="47"/>
      <c r="B1006" s="47"/>
      <c r="C1006" s="47"/>
      <c r="D1006" s="47"/>
      <c r="AF1006" s="47"/>
    </row>
    <row r="1007">
      <c r="A1007" s="47"/>
      <c r="B1007" s="47"/>
      <c r="C1007" s="47"/>
      <c r="D1007" s="47"/>
      <c r="AF1007" s="47"/>
    </row>
    <row r="1008">
      <c r="A1008" s="47"/>
      <c r="B1008" s="47"/>
      <c r="C1008" s="47"/>
      <c r="D1008" s="47"/>
      <c r="AF1008" s="47"/>
    </row>
    <row r="1009">
      <c r="A1009" s="47"/>
      <c r="B1009" s="47"/>
      <c r="C1009" s="47"/>
      <c r="D1009" s="47"/>
      <c r="AF1009" s="47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2024-04-26T14:46:47Z</dcterms:created>
  <dc:creator>user</dc:creator>
</cp:coreProperties>
</file>