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NOURS\DATA\"/>
    </mc:Choice>
  </mc:AlternateContent>
  <xr:revisionPtr revIDLastSave="0" documentId="13_ncr:1_{360ABE44-1D67-4952-81B6-5E710E6ABBB1}" xr6:coauthVersionLast="47" xr6:coauthVersionMax="47" xr10:uidLastSave="{00000000-0000-0000-0000-000000000000}"/>
  <bookViews>
    <workbookView minimized="1" xWindow="4185" yWindow="0" windowWidth="21600" windowHeight="11385" activeTab="2" xr2:uid="{5C31FF2A-ED5D-4DA2-902E-743A3C213856}"/>
  </bookViews>
  <sheets>
    <sheet name="Event1MILP" sheetId="2" r:id="rId1"/>
    <sheet name="EVENT 2 MILP" sheetId="1" r:id="rId2"/>
    <sheet name="Event 3" sheetId="3" r:id="rId3"/>
    <sheet name="Event 4" sheetId="4" r:id="rId4"/>
  </sheets>
  <definedNames>
    <definedName name="solver_adj" localSheetId="1" hidden="1">'EVENT 2 MILP'!$I$2:$J$35,'EVENT 2 MILP'!$N$6:$N$10,'EVENT 2 MILP'!$O$11,'EVENT 2 MILP'!$M$20</definedName>
    <definedName name="solver_adj" localSheetId="2" hidden="1">'Event 3'!$I$2:$I$37,'Event 3'!$J$2:$J$37</definedName>
    <definedName name="solver_adj" localSheetId="3" hidden="1">'Event 4'!$I$2:$J$37</definedName>
    <definedName name="solver_adj" localSheetId="0" hidden="1">Event1MILP!$I$2:$I$37,Event1MILP!$J$2:$J$37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'EVENT 2 MILP'!$I$2:$I$35</definedName>
    <definedName name="solver_lhs1" localSheetId="2" hidden="1">'Event 3'!$I$2:$I$37</definedName>
    <definedName name="solver_lhs1" localSheetId="3" hidden="1">'Event 4'!$I$2:$I$37</definedName>
    <definedName name="solver_lhs1" localSheetId="0" hidden="1">Event1MILP!$I$2:$I$37</definedName>
    <definedName name="solver_lhs10" localSheetId="2" hidden="1">'Event 3'!$P$3</definedName>
    <definedName name="solver_lhs10" localSheetId="3" hidden="1">'Event 4'!$Q$5</definedName>
    <definedName name="solver_lhs10" localSheetId="0" hidden="1">Event1MILP!$O$4</definedName>
    <definedName name="solver_lhs11" localSheetId="2" hidden="1">'Event 3'!$P$8</definedName>
    <definedName name="solver_lhs11" localSheetId="3" hidden="1">'Event 4'!$Q$6</definedName>
    <definedName name="solver_lhs11" localSheetId="0" hidden="1">Event1MILP!$O$5</definedName>
    <definedName name="solver_lhs12" localSheetId="2" hidden="1">'Event 3'!$R$5</definedName>
    <definedName name="solver_lhs12" localSheetId="3" hidden="1">'Event 4'!$Q$7</definedName>
    <definedName name="solver_lhs12" localSheetId="0" hidden="1">Event1MILP!$O$6</definedName>
    <definedName name="solver_lhs13" localSheetId="2" hidden="1">'Event 3'!$R$6</definedName>
    <definedName name="solver_lhs14" localSheetId="2" hidden="1">'Event 3'!$R$7</definedName>
    <definedName name="solver_lhs2" localSheetId="1" hidden="1">'EVENT 2 MILP'!$J$2:$J$35</definedName>
    <definedName name="solver_lhs2" localSheetId="2" hidden="1">'Event 3'!$J$2:$J$37</definedName>
    <definedName name="solver_lhs2" localSheetId="3" hidden="1">'Event 4'!$J$2:$J$37</definedName>
    <definedName name="solver_lhs2" localSheetId="0" hidden="1">Event1MILP!$J$2:$J$37</definedName>
    <definedName name="solver_lhs3" localSheetId="1" hidden="1">'EVENT 2 MILP'!$J$2:$J$35</definedName>
    <definedName name="solver_lhs3" localSheetId="2" hidden="1">'Event 3'!$J$2:$J$37</definedName>
    <definedName name="solver_lhs3" localSheetId="3" hidden="1">'Event 4'!$J$2:$J$37</definedName>
    <definedName name="solver_lhs3" localSheetId="0" hidden="1">Event1MILP!$J$2:$J$37</definedName>
    <definedName name="solver_lhs4" localSheetId="1" hidden="1">'EVENT 2 MILP'!$J$36</definedName>
    <definedName name="solver_lhs4" localSheetId="2" hidden="1">'Event 3'!$J$38</definedName>
    <definedName name="solver_lhs4" localSheetId="3" hidden="1">'Event 4'!$J$38</definedName>
    <definedName name="solver_lhs4" localSheetId="0" hidden="1">Event1MILP!$M$10</definedName>
    <definedName name="solver_lhs5" localSheetId="1" hidden="1">'EVENT 2 MILP'!$J$38</definedName>
    <definedName name="solver_lhs5" localSheetId="2" hidden="1">'Event 3'!$J$39</definedName>
    <definedName name="solver_lhs5" localSheetId="3" hidden="1">'Event 4'!$O$10</definedName>
    <definedName name="solver_lhs5" localSheetId="0" hidden="1">Event1MILP!$M$11</definedName>
    <definedName name="solver_lhs6" localSheetId="1" hidden="1">'EVENT 2 MILP'!$M$15:$M$17</definedName>
    <definedName name="solver_lhs6" localSheetId="2" hidden="1">'Event 3'!$P$12</definedName>
    <definedName name="solver_lhs6" localSheetId="3" hidden="1">'Event 4'!$O$11</definedName>
    <definedName name="solver_lhs6" localSheetId="0" hidden="1">Event1MILP!$M$7</definedName>
    <definedName name="solver_lhs7" localSheetId="1" hidden="1">'EVENT 2 MILP'!$P$6:$P$10</definedName>
    <definedName name="solver_lhs7" localSheetId="2" hidden="1">'Event 3'!$P$13</definedName>
    <definedName name="solver_lhs7" localSheetId="3" hidden="1">'Event 4'!$O$3</definedName>
    <definedName name="solver_lhs7" localSheetId="0" hidden="1">Event1MILP!$M$8</definedName>
    <definedName name="solver_lhs8" localSheetId="1" hidden="1">'EVENT 2 MILP'!$V$6:$V$11</definedName>
    <definedName name="solver_lhs8" localSheetId="2" hidden="1">'Event 3'!$P$14</definedName>
    <definedName name="solver_lhs8" localSheetId="3" hidden="1">'Event 4'!$O$9</definedName>
    <definedName name="solver_lhs8" localSheetId="0" hidden="1">Event1MILP!$M$9</definedName>
    <definedName name="solver_lhs9" localSheetId="2" hidden="1">'Event 3'!$P$2</definedName>
    <definedName name="solver_lhs9" localSheetId="3" hidden="1">'Event 4'!$Q$4</definedName>
    <definedName name="solver_lhs9" localSheetId="0" hidden="1">Event1MILP!$O$3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8</definedName>
    <definedName name="solver_num" localSheetId="2" hidden="1">14</definedName>
    <definedName name="solver_num" localSheetId="3" hidden="1">12</definedName>
    <definedName name="solver_num" localSheetId="0" hidden="1">12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1" hidden="1">'EVENT 2 MILP'!$M$11</definedName>
    <definedName name="solver_opt" localSheetId="2" hidden="1">'Event 3'!$P$4</definedName>
    <definedName name="solver_opt" localSheetId="3" hidden="1">'Event 4'!$O$2</definedName>
    <definedName name="solver_opt" localSheetId="0" hidden="1">Event1MILP!$M$2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0" hidden="1">1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1" localSheetId="0" hidden="1">5</definedName>
    <definedName name="solver_rel10" localSheetId="2" hidden="1">3</definedName>
    <definedName name="solver_rel10" localSheetId="3" hidden="1">1</definedName>
    <definedName name="solver_rel10" localSheetId="0" hidden="1">1</definedName>
    <definedName name="solver_rel11" localSheetId="2" hidden="1">3</definedName>
    <definedName name="solver_rel11" localSheetId="3" hidden="1">1</definedName>
    <definedName name="solver_rel11" localSheetId="0" hidden="1">1</definedName>
    <definedName name="solver_rel12" localSheetId="2" hidden="1">1</definedName>
    <definedName name="solver_rel12" localSheetId="3" hidden="1">1</definedName>
    <definedName name="solver_rel12" localSheetId="0" hidden="1">1</definedName>
    <definedName name="solver_rel13" localSheetId="2" hidden="1">1</definedName>
    <definedName name="solver_rel14" localSheetId="2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0" hidden="1">1</definedName>
    <definedName name="solver_rel3" localSheetId="1" hidden="1">5</definedName>
    <definedName name="solver_rel3" localSheetId="2" hidden="1">5</definedName>
    <definedName name="solver_rel3" localSheetId="3" hidden="1">5</definedName>
    <definedName name="solver_rel3" localSheetId="0" hidden="1">5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0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0" hidden="1">2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6" localSheetId="0" hidden="1">2</definedName>
    <definedName name="solver_rel7" localSheetId="1" hidden="1">3</definedName>
    <definedName name="solver_rel7" localSheetId="2" hidden="1">2</definedName>
    <definedName name="solver_rel7" localSheetId="3" hidden="1">3</definedName>
    <definedName name="solver_rel7" localSheetId="0" hidden="1">2</definedName>
    <definedName name="solver_rel8" localSheetId="1" hidden="1">1</definedName>
    <definedName name="solver_rel8" localSheetId="2" hidden="1">2</definedName>
    <definedName name="solver_rel8" localSheetId="3" hidden="1">2</definedName>
    <definedName name="solver_rel8" localSheetId="0" hidden="1">2</definedName>
    <definedName name="solver_rel9" localSheetId="2" hidden="1">3</definedName>
    <definedName name="solver_rel9" localSheetId="3" hidden="1">1</definedName>
    <definedName name="solver_rel9" localSheetId="0" hidden="1">1</definedName>
    <definedName name="solver_rhs1" localSheetId="1" hidden="1">"binary"</definedName>
    <definedName name="solver_rhs1" localSheetId="2" hidden="1">"binary"</definedName>
    <definedName name="solver_rhs1" localSheetId="3" hidden="1">"binary"</definedName>
    <definedName name="solver_rhs1" localSheetId="0" hidden="1">"binary"</definedName>
    <definedName name="solver_rhs10" localSheetId="2" hidden="1">'Event 3'!$R$3</definedName>
    <definedName name="solver_rhs10" localSheetId="3" hidden="1">'Event 4'!$O$5</definedName>
    <definedName name="solver_rhs10" localSheetId="0" hidden="1">Event1MILP!$M$4</definedName>
    <definedName name="solver_rhs11" localSheetId="2" hidden="1">'Event 3'!$R$8</definedName>
    <definedName name="solver_rhs11" localSheetId="3" hidden="1">'Event 4'!$O$6</definedName>
    <definedName name="solver_rhs11" localSheetId="0" hidden="1">Event1MILP!$M$5</definedName>
    <definedName name="solver_rhs12" localSheetId="2" hidden="1">'Event 3'!$P$5</definedName>
    <definedName name="solver_rhs12" localSheetId="3" hidden="1">'Event 4'!$O$7</definedName>
    <definedName name="solver_rhs12" localSheetId="0" hidden="1">Event1MILP!$M$6</definedName>
    <definedName name="solver_rhs13" localSheetId="2" hidden="1">'Event 3'!$P$6</definedName>
    <definedName name="solver_rhs14" localSheetId="2" hidden="1">'Event 3'!$P$7</definedName>
    <definedName name="solver_rhs2" localSheetId="1" hidden="1">'EVENT 2 MILP'!$I$2:$I$35</definedName>
    <definedName name="solver_rhs2" localSheetId="2" hidden="1">'Event 3'!$I$2:$I$37</definedName>
    <definedName name="solver_rhs2" localSheetId="3" hidden="1">'Event 4'!$I$2:$I$37</definedName>
    <definedName name="solver_rhs2" localSheetId="0" hidden="1">Event1MILP!$I$2:$I$37</definedName>
    <definedName name="solver_rhs3" localSheetId="1" hidden="1">"binary"</definedName>
    <definedName name="solver_rhs3" localSheetId="2" hidden="1">"binary"</definedName>
    <definedName name="solver_rhs3" localSheetId="3" hidden="1">"binary"</definedName>
    <definedName name="solver_rhs3" localSheetId="0" hidden="1">"binary"</definedName>
    <definedName name="solver_rhs4" localSheetId="1" hidden="1">1</definedName>
    <definedName name="solver_rhs4" localSheetId="2" hidden="1">1</definedName>
    <definedName name="solver_rhs4" localSheetId="3" hidden="1">1</definedName>
    <definedName name="solver_rhs4" localSheetId="0" hidden="1">Event1MILP!$O$10</definedName>
    <definedName name="solver_rhs5" localSheetId="1" hidden="1">1</definedName>
    <definedName name="solver_rhs5" localSheetId="2" hidden="1">1</definedName>
    <definedName name="solver_rhs5" localSheetId="3" hidden="1">'Event 4'!$Q$10</definedName>
    <definedName name="solver_rhs5" localSheetId="0" hidden="1">Event1MILP!$O$11</definedName>
    <definedName name="solver_rhs6" localSheetId="1" hidden="1">'EVENT 2 MILP'!$O$15:$O$17</definedName>
    <definedName name="solver_rhs6" localSheetId="2" hidden="1">'Event 3'!$R$12</definedName>
    <definedName name="solver_rhs6" localSheetId="3" hidden="1">'Event 4'!$Q$11</definedName>
    <definedName name="solver_rhs6" localSheetId="0" hidden="1">Event1MILP!$O$7</definedName>
    <definedName name="solver_rhs7" localSheetId="1" hidden="1">'EVENT 2 MILP'!$R$6:$R$10</definedName>
    <definedName name="solver_rhs7" localSheetId="2" hidden="1">'Event 3'!$R$13</definedName>
    <definedName name="solver_rhs7" localSheetId="3" hidden="1">'Event 4'!$Q$3</definedName>
    <definedName name="solver_rhs7" localSheetId="0" hidden="1">Event1MILP!$O$8</definedName>
    <definedName name="solver_rhs8" localSheetId="1" hidden="1">'EVENT 2 MILP'!$M$18</definedName>
    <definedName name="solver_rhs8" localSheetId="2" hidden="1">'Event 3'!$R$14</definedName>
    <definedName name="solver_rhs8" localSheetId="3" hidden="1">'Event 4'!$Q$9</definedName>
    <definedName name="solver_rhs8" localSheetId="0" hidden="1">Event1MILP!$O$9</definedName>
    <definedName name="solver_rhs9" localSheetId="2" hidden="1">'Event 3'!$R$2</definedName>
    <definedName name="solver_rhs9" localSheetId="3" hidden="1">'Event 4'!$O$4</definedName>
    <definedName name="solver_rhs9" localSheetId="0" hidden="1">Event1MILP!$M$3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M10" i="2"/>
  <c r="M6" i="2"/>
  <c r="M5" i="2"/>
  <c r="M4" i="2"/>
  <c r="M3" i="2"/>
  <c r="J38" i="1"/>
  <c r="M11" i="1"/>
  <c r="M10" i="1"/>
  <c r="M9" i="1"/>
  <c r="M8" i="1"/>
  <c r="M7" i="1"/>
  <c r="M6" i="1"/>
  <c r="J39" i="3"/>
  <c r="P6" i="3"/>
  <c r="P2" i="3" l="1"/>
  <c r="P7" i="3"/>
  <c r="P5" i="3"/>
  <c r="P3" i="3"/>
  <c r="J40" i="4"/>
  <c r="O7" i="4"/>
  <c r="O6" i="4"/>
  <c r="O5" i="4"/>
  <c r="O4" i="4"/>
  <c r="J38" i="4"/>
  <c r="P4" i="3"/>
  <c r="J38" i="3"/>
  <c r="J36" i="1"/>
  <c r="P22" i="1" l="1"/>
  <c r="O13" i="4"/>
  <c r="O11" i="4"/>
  <c r="O10" i="4"/>
  <c r="O9" i="4"/>
  <c r="O3" i="4"/>
  <c r="O2" i="4"/>
  <c r="P14" i="3"/>
  <c r="P13" i="3"/>
  <c r="P12" i="3"/>
  <c r="P10" i="3"/>
  <c r="L29" i="3"/>
  <c r="L30" i="3"/>
  <c r="L31" i="3"/>
  <c r="L32" i="3"/>
  <c r="L33" i="3"/>
  <c r="L34" i="3"/>
  <c r="L3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M2" i="2"/>
  <c r="M13" i="2"/>
  <c r="M9" i="2"/>
  <c r="M8" i="2"/>
  <c r="M7" i="2"/>
  <c r="M17" i="1"/>
  <c r="M16" i="1"/>
  <c r="M15" i="1"/>
  <c r="V11" i="1"/>
  <c r="V7" i="1"/>
  <c r="V8" i="1"/>
  <c r="V9" i="1"/>
  <c r="V10" i="1"/>
  <c r="V6" i="1"/>
  <c r="P11" i="1"/>
  <c r="P10" i="1"/>
  <c r="P9" i="1"/>
  <c r="P8" i="1"/>
  <c r="P7" i="1"/>
  <c r="P6" i="1"/>
  <c r="P8" i="3" l="1"/>
  <c r="M22" i="1"/>
</calcChain>
</file>

<file path=xl/sharedStrings.xml><?xml version="1.0" encoding="utf-8"?>
<sst xmlns="http://schemas.openxmlformats.org/spreadsheetml/2006/main" count="324" uniqueCount="110">
  <si>
    <t>John John Florence</t>
  </si>
  <si>
    <t>Owen Wright</t>
  </si>
  <si>
    <t>Kolohe Andino</t>
  </si>
  <si>
    <t>Adriano de Souza</t>
  </si>
  <si>
    <t>Jordy Smith</t>
  </si>
  <si>
    <t>Matt Wilkinson</t>
  </si>
  <si>
    <t>Conner Coffin</t>
  </si>
  <si>
    <t>Gabriel Medina</t>
  </si>
  <si>
    <t>Filipe Toledo</t>
  </si>
  <si>
    <t>Jack Freestone</t>
  </si>
  <si>
    <t>Kelly Slater</t>
  </si>
  <si>
    <t>Joel Parkinson</t>
  </si>
  <si>
    <t>Julian Wilson</t>
  </si>
  <si>
    <t>Sebastian Zietz</t>
  </si>
  <si>
    <t>Jeremy Flores</t>
  </si>
  <si>
    <t>Michel Bourez</t>
  </si>
  <si>
    <t>Connor O'Leary</t>
  </si>
  <si>
    <t>Miguel Pupo</t>
  </si>
  <si>
    <t>Ian Gouveia</t>
  </si>
  <si>
    <t>Caio Ibelli</t>
  </si>
  <si>
    <t>Frederico Morais</t>
  </si>
  <si>
    <t>Ezekiel Lau</t>
  </si>
  <si>
    <t>Stuart Kennedy</t>
  </si>
  <si>
    <t>Mick Fanning</t>
  </si>
  <si>
    <t>Jadson Andre</t>
  </si>
  <si>
    <t>Kanoa Igarashi</t>
  </si>
  <si>
    <t>Nat Young</t>
  </si>
  <si>
    <t>Bede Durbidge</t>
  </si>
  <si>
    <t>Adrian Buchan</t>
  </si>
  <si>
    <t>Joan Duru</t>
  </si>
  <si>
    <t>Leonado Fioravanti</t>
  </si>
  <si>
    <t>Ethan Ewing</t>
  </si>
  <si>
    <t>Wiggolly Dantas</t>
  </si>
  <si>
    <t>Josh Kerr</t>
  </si>
  <si>
    <t>Glyndyn Ringrose</t>
  </si>
  <si>
    <t>Samuel Pupo</t>
  </si>
  <si>
    <t>Surfer</t>
  </si>
  <si>
    <t>Tier</t>
  </si>
  <si>
    <t>Selected</t>
  </si>
  <si>
    <t>Constraints</t>
  </si>
  <si>
    <t>Tier 1</t>
  </si>
  <si>
    <t>=</t>
  </si>
  <si>
    <t>Tier 2</t>
  </si>
  <si>
    <t>Tier 3</t>
  </si>
  <si>
    <t>-</t>
  </si>
  <si>
    <t>Heats Surfed</t>
  </si>
  <si>
    <t>excellent Heats</t>
  </si>
  <si>
    <t>2015 Average</t>
  </si>
  <si>
    <t>2016 Average</t>
  </si>
  <si>
    <t>Best Heat</t>
  </si>
  <si>
    <t>Previous Event</t>
  </si>
  <si>
    <t>2015 Goal</t>
  </si>
  <si>
    <t>2016 Goal</t>
  </si>
  <si>
    <t>Excellence Goal</t>
  </si>
  <si>
    <t>Best Heat Sore</t>
  </si>
  <si>
    <t>Previous Event Ranking</t>
  </si>
  <si>
    <t>Goal</t>
  </si>
  <si>
    <t>Underachievement</t>
  </si>
  <si>
    <t>Over</t>
  </si>
  <si>
    <t>z+/-</t>
  </si>
  <si>
    <t>&gt;=</t>
  </si>
  <si>
    <t>&lt;=</t>
  </si>
  <si>
    <t>Values</t>
  </si>
  <si>
    <t>Weights</t>
  </si>
  <si>
    <t>Weight Dev</t>
  </si>
  <si>
    <t>Max Dev</t>
  </si>
  <si>
    <t>Fantasy Points</t>
  </si>
  <si>
    <t>Italo Ferreira</t>
  </si>
  <si>
    <t>Leonardo Fioravanti</t>
  </si>
  <si>
    <t>Mikey Wright</t>
  </si>
  <si>
    <t>Jesse Mendes</t>
  </si>
  <si>
    <t>Bino Lopes</t>
  </si>
  <si>
    <t>Yago Dora</t>
  </si>
  <si>
    <t>Heats Surfed 2016</t>
  </si>
  <si>
    <t>Max Heat Score</t>
  </si>
  <si>
    <t>Excellent Heats surfed</t>
  </si>
  <si>
    <t>Years surfing</t>
  </si>
  <si>
    <t>Rookie</t>
  </si>
  <si>
    <t>Rookie(Y/N)</t>
  </si>
  <si>
    <t>Actual Points</t>
  </si>
  <si>
    <t>Selected?</t>
  </si>
  <si>
    <t>St</t>
  </si>
  <si>
    <t>Heats Surfed Prev</t>
  </si>
  <si>
    <t>Excellent Heats</t>
  </si>
  <si>
    <t>YearsSurfing</t>
  </si>
  <si>
    <t>Power Surfer</t>
  </si>
  <si>
    <t>Power</t>
  </si>
  <si>
    <t>Regular Surfer Stance</t>
  </si>
  <si>
    <t>2016 Score</t>
  </si>
  <si>
    <t>Previous Heat Score</t>
  </si>
  <si>
    <t>2016 Placement</t>
  </si>
  <si>
    <t>Max Heat</t>
  </si>
  <si>
    <t>Previous 2 Average</t>
  </si>
  <si>
    <t>Previous Selection</t>
  </si>
  <si>
    <t>Maximise Previous Heat Score</t>
  </si>
  <si>
    <t>ST</t>
  </si>
  <si>
    <t>Previous Average</t>
  </si>
  <si>
    <t>Exc Heat</t>
  </si>
  <si>
    <t>Reg</t>
  </si>
  <si>
    <t>Prev Select</t>
  </si>
  <si>
    <t>Stance</t>
  </si>
  <si>
    <t>Previous Score</t>
  </si>
  <si>
    <t>Champ</t>
  </si>
  <si>
    <t>Min</t>
  </si>
  <si>
    <t>Exc</t>
  </si>
  <si>
    <t>Prev</t>
  </si>
  <si>
    <t>A SF</t>
  </si>
  <si>
    <t>Heat</t>
  </si>
  <si>
    <t>Goal: Maximise Heat Score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</si>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</sst>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rgb="FF0F9ED5"/>
        <bgColor indexed="64"/>
      </patternFill>
    </fill>
    <fill>
      <patternFill patternType="solid">
        <fgColor rgb="FFA02B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4" fillId="2" borderId="0" xfId="0" applyFont="1" applyFill="1"/>
    <xf numFmtId="0" fontId="1" fillId="9" borderId="1" xfId="0" applyFont="1" applyFill="1" applyBorder="1" applyAlignment="1">
      <alignment horizontal="right" wrapText="1"/>
    </xf>
    <xf numFmtId="0" fontId="1" fillId="10" borderId="1" xfId="0" applyFont="1" applyFill="1" applyBorder="1" applyAlignment="1">
      <alignment horizontal="right" wrapText="1"/>
    </xf>
    <xf numFmtId="0" fontId="1" fillId="11" borderId="1" xfId="0" applyFont="1" applyFill="1" applyBorder="1" applyAlignment="1">
      <alignment horizontal="right"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12" borderId="0" xfId="0" applyFill="1"/>
    <xf numFmtId="0" fontId="0" fillId="0" borderId="0" xfId="0" applyBorder="1" applyAlignment="1">
      <alignment wrapText="1"/>
    </xf>
    <xf numFmtId="0" fontId="6" fillId="0" borderId="0" xfId="0" applyFont="1"/>
    <xf numFmtId="0" fontId="0" fillId="13" borderId="0" xfId="0" applyFill="1"/>
    <xf numFmtId="0" fontId="1" fillId="0" borderId="0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7077-A19C-4BEF-8D6F-7DD68BAC8C44}">
  <dimension ref="A1:BB37"/>
  <sheetViews>
    <sheetView topLeftCell="B1" workbookViewId="0">
      <selection activeCell="L4" sqref="L4"/>
    </sheetView>
  </sheetViews>
  <sheetFormatPr defaultRowHeight="15" x14ac:dyDescent="0.25"/>
  <cols>
    <col min="1" max="1" width="16" style="20" hidden="1" customWidth="1"/>
    <col min="12" max="12" width="24.7109375" bestFit="1" customWidth="1"/>
  </cols>
  <sheetData>
    <row r="1" spans="1:54" ht="15.75" thickBot="1" x14ac:dyDescent="0.3">
      <c r="A1" s="20" t="s">
        <v>36</v>
      </c>
      <c r="B1" s="22" t="s">
        <v>37</v>
      </c>
      <c r="C1" t="s">
        <v>73</v>
      </c>
      <c r="D1" t="s">
        <v>74</v>
      </c>
      <c r="E1" t="s">
        <v>75</v>
      </c>
      <c r="F1" t="s">
        <v>76</v>
      </c>
      <c r="G1" t="s">
        <v>78</v>
      </c>
      <c r="H1" t="s">
        <v>79</v>
      </c>
      <c r="I1" t="s">
        <v>80</v>
      </c>
      <c r="J1" t="s">
        <v>86</v>
      </c>
    </row>
    <row r="2" spans="1:54" ht="43.5" thickBot="1" x14ac:dyDescent="0.3">
      <c r="A2" s="21" t="s">
        <v>0</v>
      </c>
      <c r="B2" s="5">
        <v>1</v>
      </c>
      <c r="C2" s="23">
        <v>54</v>
      </c>
      <c r="D2" s="23">
        <v>19.899999999999999</v>
      </c>
      <c r="E2" s="23">
        <v>2</v>
      </c>
      <c r="F2" s="23">
        <v>5</v>
      </c>
      <c r="G2">
        <v>0</v>
      </c>
      <c r="H2" s="5">
        <v>76.83</v>
      </c>
      <c r="I2">
        <v>1</v>
      </c>
      <c r="J2">
        <v>1</v>
      </c>
      <c r="L2" t="s">
        <v>108</v>
      </c>
      <c r="M2" s="11">
        <f>SUMPRODUCT(I2:I37,D2:D37)+SUMPRODUCT(J2:J37,D2:D37)</f>
        <v>169.93</v>
      </c>
      <c r="BB2" s="21" t="s">
        <v>0</v>
      </c>
    </row>
    <row r="3" spans="1:54" ht="29.25" thickBot="1" x14ac:dyDescent="0.3">
      <c r="A3" s="21" t="s">
        <v>4</v>
      </c>
      <c r="B3" s="5">
        <v>1</v>
      </c>
      <c r="C3" s="23">
        <v>46</v>
      </c>
      <c r="D3" s="23">
        <v>19.03</v>
      </c>
      <c r="E3" s="23">
        <v>2</v>
      </c>
      <c r="F3" s="23">
        <v>9</v>
      </c>
      <c r="G3">
        <v>0</v>
      </c>
      <c r="H3" s="5">
        <v>52.3</v>
      </c>
      <c r="I3">
        <v>0</v>
      </c>
      <c r="J3">
        <v>0</v>
      </c>
      <c r="K3" t="s">
        <v>81</v>
      </c>
      <c r="L3" t="s">
        <v>82</v>
      </c>
      <c r="M3" s="12">
        <f>SUMPRODUCT(I2:I37,C2:C37)+SUMPRODUCT(J2:J37,C2:C37)</f>
        <v>310</v>
      </c>
      <c r="N3" t="s">
        <v>60</v>
      </c>
      <c r="O3" s="9">
        <v>300</v>
      </c>
      <c r="BB3" s="21" t="s">
        <v>4</v>
      </c>
    </row>
    <row r="4" spans="1:54" ht="29.25" thickBot="1" x14ac:dyDescent="0.3">
      <c r="A4" s="21" t="s">
        <v>7</v>
      </c>
      <c r="B4" s="5">
        <v>1</v>
      </c>
      <c r="C4" s="23">
        <v>45</v>
      </c>
      <c r="D4" s="23">
        <v>19.13</v>
      </c>
      <c r="E4" s="23">
        <v>4</v>
      </c>
      <c r="F4" s="23">
        <v>5</v>
      </c>
      <c r="G4">
        <v>0</v>
      </c>
      <c r="H4" s="5">
        <v>76.040000000000006</v>
      </c>
      <c r="I4">
        <v>0</v>
      </c>
      <c r="J4">
        <v>0</v>
      </c>
      <c r="L4" t="s">
        <v>83</v>
      </c>
      <c r="M4" s="12">
        <f>SUMPRODUCT(I2:I37,E2:E37)+SUMPRODUCT(J2:J37,E2:E37)</f>
        <v>27</v>
      </c>
      <c r="N4" t="s">
        <v>60</v>
      </c>
      <c r="O4" s="9">
        <v>25</v>
      </c>
      <c r="BB4" s="21" t="s">
        <v>7</v>
      </c>
    </row>
    <row r="5" spans="1:54" ht="29.25" thickBot="1" x14ac:dyDescent="0.3">
      <c r="A5" s="21" t="s">
        <v>2</v>
      </c>
      <c r="B5" s="5">
        <v>1</v>
      </c>
      <c r="C5" s="23">
        <v>45</v>
      </c>
      <c r="D5" s="23">
        <v>16.8</v>
      </c>
      <c r="E5" s="23">
        <v>2</v>
      </c>
      <c r="F5" s="23">
        <v>5</v>
      </c>
      <c r="G5">
        <v>0</v>
      </c>
      <c r="H5" s="5">
        <v>44.26</v>
      </c>
      <c r="I5">
        <v>0</v>
      </c>
      <c r="J5">
        <v>0</v>
      </c>
      <c r="L5" t="s">
        <v>84</v>
      </c>
      <c r="M5" s="12">
        <f>SUMPRODUCT(I2:I37,F2:F37)+SUMPRODUCT(J2:J37,F2:F37)</f>
        <v>84</v>
      </c>
      <c r="N5" t="s">
        <v>60</v>
      </c>
      <c r="O5" s="9">
        <v>20</v>
      </c>
      <c r="BB5" s="21" t="s">
        <v>2</v>
      </c>
    </row>
    <row r="6" spans="1:54" ht="43.5" thickBot="1" x14ac:dyDescent="0.3">
      <c r="A6" s="21" t="s">
        <v>5</v>
      </c>
      <c r="B6" s="5">
        <v>1</v>
      </c>
      <c r="C6" s="23">
        <v>41</v>
      </c>
      <c r="D6" s="23">
        <v>17.829999999999998</v>
      </c>
      <c r="E6" s="23">
        <v>3</v>
      </c>
      <c r="F6" s="23">
        <v>9</v>
      </c>
      <c r="G6">
        <v>0</v>
      </c>
      <c r="H6" s="5">
        <v>90.24</v>
      </c>
      <c r="I6">
        <v>0</v>
      </c>
      <c r="J6">
        <v>0</v>
      </c>
      <c r="L6" t="s">
        <v>77</v>
      </c>
      <c r="M6" s="12">
        <f>SUMPRODUCT(I2:I37,G2:G37)++SUMPRODUCT(J2:J37,G2:G37)</f>
        <v>1</v>
      </c>
      <c r="N6" t="s">
        <v>60</v>
      </c>
      <c r="O6" s="9">
        <v>1</v>
      </c>
      <c r="BB6" s="21" t="s">
        <v>5</v>
      </c>
    </row>
    <row r="7" spans="1:54" ht="29.25" thickBot="1" x14ac:dyDescent="0.3">
      <c r="A7" s="21" t="s">
        <v>15</v>
      </c>
      <c r="B7" s="5">
        <v>1</v>
      </c>
      <c r="C7" s="23">
        <v>44</v>
      </c>
      <c r="D7" s="23">
        <v>15.4</v>
      </c>
      <c r="E7" s="23">
        <v>0</v>
      </c>
      <c r="F7" s="23">
        <v>8</v>
      </c>
      <c r="G7">
        <v>0</v>
      </c>
      <c r="H7" s="5">
        <v>23.47</v>
      </c>
      <c r="I7">
        <v>0</v>
      </c>
      <c r="J7">
        <v>0</v>
      </c>
      <c r="L7" t="s">
        <v>40</v>
      </c>
      <c r="M7" s="12">
        <f>SUM(I2:I9)</f>
        <v>2</v>
      </c>
      <c r="N7" t="s">
        <v>41</v>
      </c>
      <c r="O7" s="9">
        <v>2</v>
      </c>
      <c r="BB7" s="21" t="s">
        <v>15</v>
      </c>
    </row>
    <row r="8" spans="1:54" ht="29.25" thickBot="1" x14ac:dyDescent="0.3">
      <c r="A8" s="21" t="s">
        <v>10</v>
      </c>
      <c r="B8" s="5">
        <v>1</v>
      </c>
      <c r="C8" s="23">
        <v>38</v>
      </c>
      <c r="D8" s="23">
        <v>19.829999999999998</v>
      </c>
      <c r="E8" s="23">
        <v>2</v>
      </c>
      <c r="F8" s="23">
        <v>27</v>
      </c>
      <c r="G8">
        <v>0</v>
      </c>
      <c r="H8" s="5">
        <v>80.73</v>
      </c>
      <c r="I8">
        <v>1</v>
      </c>
      <c r="J8">
        <v>0</v>
      </c>
      <c r="L8" t="s">
        <v>42</v>
      </c>
      <c r="M8" s="12">
        <f>SUM(I10:I25)</f>
        <v>4</v>
      </c>
      <c r="N8" t="s">
        <v>41</v>
      </c>
      <c r="O8" s="9">
        <v>4</v>
      </c>
      <c r="BB8" s="21" t="s">
        <v>10</v>
      </c>
    </row>
    <row r="9" spans="1:54" ht="29.25" thickBot="1" x14ac:dyDescent="0.3">
      <c r="A9" s="21" t="s">
        <v>12</v>
      </c>
      <c r="B9" s="5">
        <v>1</v>
      </c>
      <c r="C9" s="23">
        <v>43</v>
      </c>
      <c r="D9" s="23">
        <v>18.57</v>
      </c>
      <c r="E9" s="23">
        <v>2</v>
      </c>
      <c r="F9" s="23">
        <v>6</v>
      </c>
      <c r="G9">
        <v>0</v>
      </c>
      <c r="H9" s="5">
        <v>31.5</v>
      </c>
      <c r="I9">
        <v>0</v>
      </c>
      <c r="J9">
        <v>0</v>
      </c>
      <c r="L9" t="s">
        <v>43</v>
      </c>
      <c r="M9" s="12">
        <f>SUM(I26:I37)</f>
        <v>2</v>
      </c>
      <c r="N9" t="s">
        <v>41</v>
      </c>
      <c r="O9" s="9">
        <v>2</v>
      </c>
      <c r="BB9" s="21" t="s">
        <v>12</v>
      </c>
    </row>
    <row r="10" spans="1:54" ht="43.5" thickBot="1" x14ac:dyDescent="0.3">
      <c r="A10" s="21" t="s">
        <v>11</v>
      </c>
      <c r="B10" s="5">
        <v>2</v>
      </c>
      <c r="C10" s="23">
        <v>38</v>
      </c>
      <c r="D10" s="23">
        <v>19.93</v>
      </c>
      <c r="E10" s="23">
        <v>4</v>
      </c>
      <c r="F10" s="23">
        <v>16</v>
      </c>
      <c r="G10">
        <v>0</v>
      </c>
      <c r="H10" s="5">
        <v>73.430000000000007</v>
      </c>
      <c r="I10">
        <v>1</v>
      </c>
      <c r="J10">
        <v>0</v>
      </c>
      <c r="L10" t="s">
        <v>85</v>
      </c>
      <c r="M10" s="12">
        <f>SUM(J2:J9)</f>
        <v>1</v>
      </c>
      <c r="N10" t="s">
        <v>41</v>
      </c>
      <c r="O10" s="9">
        <v>1</v>
      </c>
      <c r="BB10" s="21" t="s">
        <v>11</v>
      </c>
    </row>
    <row r="11" spans="1:54" ht="29.25" thickBot="1" x14ac:dyDescent="0.3">
      <c r="A11" s="21" t="s">
        <v>8</v>
      </c>
      <c r="B11" s="5">
        <v>2</v>
      </c>
      <c r="C11" s="23">
        <v>36</v>
      </c>
      <c r="D11" s="23">
        <v>19.600000000000001</v>
      </c>
      <c r="E11" s="23">
        <v>8</v>
      </c>
      <c r="F11" s="23">
        <v>4</v>
      </c>
      <c r="G11">
        <v>0</v>
      </c>
      <c r="H11" s="5">
        <v>26.87</v>
      </c>
      <c r="I11">
        <v>1</v>
      </c>
      <c r="J11">
        <v>0</v>
      </c>
      <c r="M11">
        <f>SUM(J2:J37)</f>
        <v>1</v>
      </c>
      <c r="N11" t="s">
        <v>41</v>
      </c>
      <c r="O11" s="9">
        <v>1</v>
      </c>
      <c r="BB11" s="21" t="s">
        <v>8</v>
      </c>
    </row>
    <row r="12" spans="1:54" ht="43.5" thickBot="1" x14ac:dyDescent="0.3">
      <c r="A12" s="21" t="s">
        <v>3</v>
      </c>
      <c r="B12" s="5">
        <v>2</v>
      </c>
      <c r="C12" s="23">
        <v>41</v>
      </c>
      <c r="D12" s="23">
        <v>18.940000000000001</v>
      </c>
      <c r="E12" s="23">
        <v>4</v>
      </c>
      <c r="F12" s="23">
        <v>11</v>
      </c>
      <c r="G12">
        <v>0</v>
      </c>
      <c r="H12" s="5">
        <v>58.5</v>
      </c>
      <c r="I12">
        <v>1</v>
      </c>
      <c r="J12">
        <v>0</v>
      </c>
      <c r="BB12" s="21" t="s">
        <v>3</v>
      </c>
    </row>
    <row r="13" spans="1:54" ht="29.25" thickBot="1" x14ac:dyDescent="0.3">
      <c r="A13" s="21" t="s">
        <v>13</v>
      </c>
      <c r="B13" s="5">
        <v>2</v>
      </c>
      <c r="C13" s="23">
        <v>40</v>
      </c>
      <c r="D13" s="23">
        <v>16.399999999999999</v>
      </c>
      <c r="E13" s="23">
        <v>0</v>
      </c>
      <c r="F13" s="23">
        <v>5</v>
      </c>
      <c r="G13">
        <v>0</v>
      </c>
      <c r="H13" s="5">
        <v>42.8</v>
      </c>
      <c r="I13">
        <v>0</v>
      </c>
      <c r="J13">
        <v>0</v>
      </c>
      <c r="L13" t="s">
        <v>79</v>
      </c>
      <c r="M13" s="27">
        <f>SUMPRODUCT(I2:I37,H2:H37)+SUMPRODUCT(J2:J37,H2:H37)</f>
        <v>473.06</v>
      </c>
      <c r="BB13" s="21" t="s">
        <v>13</v>
      </c>
    </row>
    <row r="14" spans="1:54" ht="29.25" thickBot="1" x14ac:dyDescent="0.3">
      <c r="A14" s="21" t="s">
        <v>33</v>
      </c>
      <c r="B14" s="5">
        <v>2</v>
      </c>
      <c r="C14" s="23">
        <v>40</v>
      </c>
      <c r="D14" s="23">
        <v>14.33</v>
      </c>
      <c r="E14" s="23">
        <v>0</v>
      </c>
      <c r="F14" s="23">
        <v>6</v>
      </c>
      <c r="G14">
        <v>0</v>
      </c>
      <c r="H14" s="5">
        <v>21.43</v>
      </c>
      <c r="I14">
        <v>0</v>
      </c>
      <c r="J14">
        <v>0</v>
      </c>
      <c r="BB14" s="21" t="s">
        <v>33</v>
      </c>
    </row>
    <row r="15" spans="1:54" ht="29.25" thickBot="1" x14ac:dyDescent="0.3">
      <c r="A15" s="21" t="s">
        <v>28</v>
      </c>
      <c r="B15" s="5">
        <v>2</v>
      </c>
      <c r="C15" s="23">
        <v>40</v>
      </c>
      <c r="D15" s="23">
        <v>17.170000000000002</v>
      </c>
      <c r="E15" s="23">
        <v>1</v>
      </c>
      <c r="F15" s="23">
        <v>7</v>
      </c>
      <c r="G15">
        <v>0</v>
      </c>
      <c r="H15" s="5">
        <v>29.4</v>
      </c>
      <c r="I15">
        <v>0</v>
      </c>
      <c r="J15">
        <v>0</v>
      </c>
      <c r="BB15" s="21" t="s">
        <v>28</v>
      </c>
    </row>
    <row r="16" spans="1:54" ht="29.25" thickBot="1" x14ac:dyDescent="0.3">
      <c r="A16" s="21" t="s">
        <v>67</v>
      </c>
      <c r="B16" s="5">
        <v>2</v>
      </c>
      <c r="C16" s="23">
        <v>34</v>
      </c>
      <c r="D16" s="23">
        <v>15.8</v>
      </c>
      <c r="E16" s="23">
        <v>0</v>
      </c>
      <c r="F16" s="23">
        <v>2</v>
      </c>
      <c r="G16">
        <v>0</v>
      </c>
      <c r="H16" s="5">
        <v>82.32</v>
      </c>
      <c r="I16">
        <v>0</v>
      </c>
      <c r="J16">
        <v>0</v>
      </c>
      <c r="BB16" s="21" t="s">
        <v>67</v>
      </c>
    </row>
    <row r="17" spans="1:54" ht="29.25" thickBot="1" x14ac:dyDescent="0.3">
      <c r="A17" s="21" t="s">
        <v>19</v>
      </c>
      <c r="B17" s="5">
        <v>2</v>
      </c>
      <c r="C17" s="23">
        <v>39</v>
      </c>
      <c r="D17" s="23">
        <v>13.92</v>
      </c>
      <c r="E17" s="23">
        <v>0</v>
      </c>
      <c r="F17" s="23">
        <v>2</v>
      </c>
      <c r="G17">
        <v>0</v>
      </c>
      <c r="H17" s="5">
        <v>40.97</v>
      </c>
      <c r="I17">
        <v>0</v>
      </c>
      <c r="J17">
        <v>0</v>
      </c>
      <c r="BB17" s="21" t="s">
        <v>19</v>
      </c>
    </row>
    <row r="18" spans="1:54" ht="29.25" thickBot="1" x14ac:dyDescent="0.3">
      <c r="A18" s="21" t="s">
        <v>23</v>
      </c>
      <c r="B18" s="5">
        <v>2</v>
      </c>
      <c r="C18" s="23">
        <v>22</v>
      </c>
      <c r="D18" s="23">
        <v>19.600000000000001</v>
      </c>
      <c r="E18" s="23">
        <v>5</v>
      </c>
      <c r="F18" s="23">
        <v>15</v>
      </c>
      <c r="G18">
        <v>0</v>
      </c>
      <c r="H18" s="5">
        <v>28.27</v>
      </c>
      <c r="I18">
        <v>1</v>
      </c>
      <c r="J18">
        <v>0</v>
      </c>
      <c r="BB18" s="21" t="s">
        <v>23</v>
      </c>
    </row>
    <row r="19" spans="1:54" ht="29.25" thickBot="1" x14ac:dyDescent="0.3">
      <c r="A19" s="21" t="s">
        <v>6</v>
      </c>
      <c r="B19" s="5">
        <v>2</v>
      </c>
      <c r="C19" s="23">
        <v>38</v>
      </c>
      <c r="D19" s="23">
        <v>14.33</v>
      </c>
      <c r="E19" s="23">
        <v>0</v>
      </c>
      <c r="F19" s="23">
        <v>1</v>
      </c>
      <c r="G19">
        <v>0</v>
      </c>
      <c r="H19" s="5">
        <v>63.3</v>
      </c>
      <c r="I19">
        <v>0</v>
      </c>
      <c r="J19">
        <v>0</v>
      </c>
      <c r="BB19" s="21" t="s">
        <v>6</v>
      </c>
    </row>
    <row r="20" spans="1:54" ht="29.25" thickBot="1" x14ac:dyDescent="0.3">
      <c r="A20" s="21" t="s">
        <v>22</v>
      </c>
      <c r="B20" s="5">
        <v>2</v>
      </c>
      <c r="C20" s="23">
        <v>38</v>
      </c>
      <c r="D20" s="23">
        <v>17.670000000000002</v>
      </c>
      <c r="E20" s="23">
        <v>2</v>
      </c>
      <c r="F20" s="23">
        <v>1</v>
      </c>
      <c r="G20">
        <v>0</v>
      </c>
      <c r="H20" s="5">
        <v>37.17</v>
      </c>
      <c r="I20">
        <v>0</v>
      </c>
      <c r="J20">
        <v>0</v>
      </c>
      <c r="BB20" s="21" t="s">
        <v>22</v>
      </c>
    </row>
    <row r="21" spans="1:54" ht="29.25" thickBot="1" x14ac:dyDescent="0.3">
      <c r="A21" s="21" t="s">
        <v>25</v>
      </c>
      <c r="B21" s="5">
        <v>2</v>
      </c>
      <c r="C21" s="23">
        <v>36</v>
      </c>
      <c r="D21" s="23">
        <v>15.26</v>
      </c>
      <c r="E21" s="23">
        <v>0</v>
      </c>
      <c r="F21" s="23">
        <v>1</v>
      </c>
      <c r="G21">
        <v>0</v>
      </c>
      <c r="H21" s="5">
        <v>16.77</v>
      </c>
      <c r="I21">
        <v>0</v>
      </c>
      <c r="J21">
        <v>0</v>
      </c>
      <c r="BB21" s="21" t="s">
        <v>25</v>
      </c>
    </row>
    <row r="22" spans="1:54" ht="29.25" thickBot="1" x14ac:dyDescent="0.3">
      <c r="A22" s="21" t="s">
        <v>32</v>
      </c>
      <c r="B22" s="5">
        <v>2</v>
      </c>
      <c r="C22" s="23">
        <v>32</v>
      </c>
      <c r="D22" s="23">
        <v>17.34</v>
      </c>
      <c r="E22" s="23">
        <v>3</v>
      </c>
      <c r="F22" s="23">
        <v>2</v>
      </c>
      <c r="G22">
        <v>0</v>
      </c>
      <c r="H22" s="5">
        <v>24</v>
      </c>
      <c r="I22">
        <v>0</v>
      </c>
      <c r="J22">
        <v>0</v>
      </c>
      <c r="BB22" s="21" t="s">
        <v>32</v>
      </c>
    </row>
    <row r="23" spans="1:54" ht="29.25" thickBot="1" x14ac:dyDescent="0.3">
      <c r="A23" s="21" t="s">
        <v>17</v>
      </c>
      <c r="B23" s="5">
        <v>2</v>
      </c>
      <c r="C23" s="23">
        <v>33</v>
      </c>
      <c r="D23" s="23">
        <v>17.23</v>
      </c>
      <c r="E23" s="23">
        <v>3</v>
      </c>
      <c r="F23" s="23">
        <v>6</v>
      </c>
      <c r="G23">
        <v>0</v>
      </c>
      <c r="H23" s="5">
        <v>41.08</v>
      </c>
      <c r="I23">
        <v>0</v>
      </c>
      <c r="J23">
        <v>0</v>
      </c>
      <c r="BB23" s="21" t="s">
        <v>17</v>
      </c>
    </row>
    <row r="24" spans="1:54" ht="29.25" thickBot="1" x14ac:dyDescent="0.3">
      <c r="A24" s="21" t="s">
        <v>1</v>
      </c>
      <c r="B24" s="5">
        <v>2</v>
      </c>
      <c r="C24" s="23">
        <v>0</v>
      </c>
      <c r="D24" s="23">
        <v>17</v>
      </c>
      <c r="E24" s="23">
        <v>1</v>
      </c>
      <c r="F24" s="23">
        <v>8</v>
      </c>
      <c r="G24">
        <v>0</v>
      </c>
      <c r="H24" s="5">
        <v>100.75</v>
      </c>
      <c r="I24">
        <v>0</v>
      </c>
      <c r="J24">
        <v>0</v>
      </c>
      <c r="BB24" s="21" t="s">
        <v>1</v>
      </c>
    </row>
    <row r="25" spans="1:54" ht="43.5" thickBot="1" x14ac:dyDescent="0.3">
      <c r="A25" s="21" t="s">
        <v>27</v>
      </c>
      <c r="B25" s="5">
        <v>2</v>
      </c>
      <c r="C25" s="23">
        <v>3</v>
      </c>
      <c r="D25" s="23">
        <v>19.399999999999999</v>
      </c>
      <c r="E25" s="23">
        <v>2</v>
      </c>
      <c r="F25" s="23">
        <v>12</v>
      </c>
      <c r="G25">
        <v>0</v>
      </c>
      <c r="H25" s="5">
        <v>28.17</v>
      </c>
      <c r="I25">
        <v>0</v>
      </c>
      <c r="J25">
        <v>0</v>
      </c>
      <c r="BB25" s="21" t="s">
        <v>27</v>
      </c>
    </row>
    <row r="26" spans="1:54" ht="29.25" thickBot="1" x14ac:dyDescent="0.3">
      <c r="A26" s="21" t="s">
        <v>16</v>
      </c>
      <c r="B26" s="5">
        <v>3</v>
      </c>
      <c r="C26" s="23">
        <v>0</v>
      </c>
      <c r="D26" s="23">
        <v>15.03</v>
      </c>
      <c r="E26" s="23">
        <v>0</v>
      </c>
      <c r="F26" s="23">
        <v>0</v>
      </c>
      <c r="G26">
        <v>1</v>
      </c>
      <c r="H26" s="5">
        <v>60.69</v>
      </c>
      <c r="I26">
        <v>0</v>
      </c>
      <c r="J26">
        <v>0</v>
      </c>
      <c r="BB26" s="21" t="s">
        <v>16</v>
      </c>
    </row>
    <row r="27" spans="1:54" ht="29.25" thickBot="1" x14ac:dyDescent="0.3">
      <c r="A27" s="21" t="s">
        <v>31</v>
      </c>
      <c r="B27" s="5">
        <v>3</v>
      </c>
      <c r="C27" s="23">
        <v>0</v>
      </c>
      <c r="D27" s="23">
        <v>15.27</v>
      </c>
      <c r="E27" s="23">
        <v>0</v>
      </c>
      <c r="F27" s="23">
        <v>0</v>
      </c>
      <c r="G27">
        <v>1</v>
      </c>
      <c r="H27" s="5">
        <v>28.64</v>
      </c>
      <c r="I27">
        <v>0</v>
      </c>
      <c r="J27">
        <v>0</v>
      </c>
      <c r="BB27" s="21" t="s">
        <v>31</v>
      </c>
    </row>
    <row r="28" spans="1:54" ht="29.25" thickBot="1" x14ac:dyDescent="0.3">
      <c r="A28" s="21" t="s">
        <v>20</v>
      </c>
      <c r="B28" s="5">
        <v>3</v>
      </c>
      <c r="C28" s="23">
        <v>4</v>
      </c>
      <c r="D28" s="23">
        <v>15.7</v>
      </c>
      <c r="E28" s="23">
        <v>0</v>
      </c>
      <c r="F28" s="23">
        <v>0</v>
      </c>
      <c r="G28">
        <v>1</v>
      </c>
      <c r="H28" s="5">
        <v>28.87</v>
      </c>
      <c r="I28">
        <v>0</v>
      </c>
      <c r="J28">
        <v>0</v>
      </c>
      <c r="BB28" s="21" t="s">
        <v>20</v>
      </c>
    </row>
    <row r="29" spans="1:54" ht="29.25" thickBot="1" x14ac:dyDescent="0.3">
      <c r="A29" s="21" t="s">
        <v>29</v>
      </c>
      <c r="B29" s="5">
        <v>3</v>
      </c>
      <c r="C29" s="23">
        <v>2</v>
      </c>
      <c r="D29" s="23">
        <v>16.399999999999999</v>
      </c>
      <c r="E29" s="23">
        <v>0</v>
      </c>
      <c r="F29" s="23">
        <v>0</v>
      </c>
      <c r="G29">
        <v>1</v>
      </c>
      <c r="H29" s="5">
        <v>26.93</v>
      </c>
      <c r="I29">
        <v>1</v>
      </c>
      <c r="J29">
        <v>0</v>
      </c>
      <c r="BB29" s="21" t="s">
        <v>29</v>
      </c>
    </row>
    <row r="30" spans="1:54" ht="57.75" thickBot="1" x14ac:dyDescent="0.3">
      <c r="A30" s="21" t="s">
        <v>68</v>
      </c>
      <c r="B30" s="5">
        <v>3</v>
      </c>
      <c r="C30" s="23">
        <v>10</v>
      </c>
      <c r="D30" s="23">
        <v>15</v>
      </c>
      <c r="E30" s="23">
        <v>0</v>
      </c>
      <c r="F30" s="23">
        <v>0</v>
      </c>
      <c r="G30">
        <v>1</v>
      </c>
      <c r="H30" s="5">
        <v>23.77</v>
      </c>
      <c r="I30">
        <v>0</v>
      </c>
      <c r="J30">
        <v>0</v>
      </c>
      <c r="BB30" s="21" t="s">
        <v>68</v>
      </c>
    </row>
    <row r="31" spans="1:54" ht="29.25" thickBot="1" x14ac:dyDescent="0.3">
      <c r="A31" s="21" t="s">
        <v>14</v>
      </c>
      <c r="B31" s="5">
        <v>3</v>
      </c>
      <c r="C31" s="23">
        <v>29</v>
      </c>
      <c r="D31" s="23">
        <v>15.5</v>
      </c>
      <c r="E31" s="23">
        <v>0</v>
      </c>
      <c r="F31" s="23">
        <v>10</v>
      </c>
      <c r="G31">
        <v>0</v>
      </c>
      <c r="H31" s="5">
        <v>28.73</v>
      </c>
      <c r="I31">
        <v>0</v>
      </c>
      <c r="J31">
        <v>0</v>
      </c>
      <c r="BB31" s="21" t="s">
        <v>14</v>
      </c>
    </row>
    <row r="32" spans="1:54" ht="29.25" thickBot="1" x14ac:dyDescent="0.3">
      <c r="A32" s="21" t="s">
        <v>24</v>
      </c>
      <c r="B32" s="5">
        <v>3</v>
      </c>
      <c r="C32" s="23">
        <v>29</v>
      </c>
      <c r="D32" s="23">
        <v>15.8</v>
      </c>
      <c r="E32" s="23">
        <v>0</v>
      </c>
      <c r="F32" s="23">
        <v>7</v>
      </c>
      <c r="G32">
        <v>0</v>
      </c>
      <c r="H32" s="5">
        <v>24.3</v>
      </c>
      <c r="I32">
        <v>0</v>
      </c>
      <c r="J32">
        <v>0</v>
      </c>
      <c r="BB32" s="21" t="s">
        <v>24</v>
      </c>
    </row>
    <row r="33" spans="1:54" ht="29.25" thickBot="1" x14ac:dyDescent="0.3">
      <c r="A33" s="21" t="s">
        <v>18</v>
      </c>
      <c r="B33" s="5">
        <v>3</v>
      </c>
      <c r="C33" s="23">
        <v>0</v>
      </c>
      <c r="D33" s="23">
        <v>14.56</v>
      </c>
      <c r="E33" s="23">
        <v>0</v>
      </c>
      <c r="F33" s="23">
        <v>0</v>
      </c>
      <c r="G33">
        <v>1</v>
      </c>
      <c r="H33" s="5">
        <v>34.26</v>
      </c>
      <c r="I33">
        <v>0</v>
      </c>
      <c r="J33">
        <v>0</v>
      </c>
      <c r="BB33" s="21" t="s">
        <v>18</v>
      </c>
    </row>
    <row r="34" spans="1:54" ht="43.5" thickBot="1" x14ac:dyDescent="0.3">
      <c r="A34" s="21" t="s">
        <v>9</v>
      </c>
      <c r="B34" s="5">
        <v>3</v>
      </c>
      <c r="C34" s="23">
        <v>25</v>
      </c>
      <c r="D34" s="23">
        <v>15.83</v>
      </c>
      <c r="E34" s="23">
        <v>0</v>
      </c>
      <c r="F34" s="23">
        <v>1</v>
      </c>
      <c r="G34">
        <v>0</v>
      </c>
      <c r="H34" s="5">
        <v>24.67</v>
      </c>
      <c r="I34">
        <v>1</v>
      </c>
      <c r="J34">
        <v>0</v>
      </c>
      <c r="BB34" s="21" t="s">
        <v>9</v>
      </c>
    </row>
    <row r="35" spans="1:54" ht="29.25" thickBot="1" x14ac:dyDescent="0.3">
      <c r="A35" s="21" t="s">
        <v>21</v>
      </c>
      <c r="B35" s="5">
        <v>3</v>
      </c>
      <c r="C35" s="23">
        <v>0</v>
      </c>
      <c r="D35" s="23">
        <v>15.75</v>
      </c>
      <c r="E35" s="23">
        <v>0</v>
      </c>
      <c r="F35" s="23">
        <v>0</v>
      </c>
      <c r="G35">
        <v>1</v>
      </c>
      <c r="H35" s="5">
        <v>40.03</v>
      </c>
      <c r="I35">
        <v>0</v>
      </c>
      <c r="J35">
        <v>0</v>
      </c>
      <c r="BB35" s="21" t="s">
        <v>21</v>
      </c>
    </row>
    <row r="36" spans="1:54" ht="29.25" thickBot="1" x14ac:dyDescent="0.3">
      <c r="A36" s="21" t="s">
        <v>26</v>
      </c>
      <c r="B36" s="5">
        <v>3</v>
      </c>
      <c r="C36" s="23">
        <v>32</v>
      </c>
      <c r="D36" s="23">
        <v>14.8</v>
      </c>
      <c r="E36" s="23">
        <v>0</v>
      </c>
      <c r="F36" s="23">
        <v>4</v>
      </c>
      <c r="G36">
        <v>0</v>
      </c>
      <c r="H36" s="5">
        <v>23.6</v>
      </c>
      <c r="I36">
        <v>0</v>
      </c>
      <c r="J36">
        <v>0</v>
      </c>
      <c r="BB36" s="21" t="s">
        <v>26</v>
      </c>
    </row>
    <row r="37" spans="1:54" ht="29.25" thickBot="1" x14ac:dyDescent="0.3">
      <c r="A37" s="21" t="s">
        <v>69</v>
      </c>
      <c r="B37" s="5">
        <v>3</v>
      </c>
      <c r="C37" s="23">
        <v>2</v>
      </c>
      <c r="D37" s="23">
        <v>15.55</v>
      </c>
      <c r="E37" s="23">
        <v>0</v>
      </c>
      <c r="F37" s="23">
        <v>1</v>
      </c>
      <c r="G37">
        <v>0</v>
      </c>
      <c r="H37" s="5">
        <v>41.84</v>
      </c>
      <c r="I37">
        <v>0</v>
      </c>
      <c r="J37">
        <v>0</v>
      </c>
      <c r="BB37" s="2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3252-7A89-4AC5-9971-B9A60A51CBA9}">
  <dimension ref="A1:AG38"/>
  <sheetViews>
    <sheetView topLeftCell="B1" zoomScale="85" zoomScaleNormal="85" workbookViewId="0">
      <selection sqref="A1:A1048576"/>
    </sheetView>
  </sheetViews>
  <sheetFormatPr defaultRowHeight="15" x14ac:dyDescent="0.25"/>
  <cols>
    <col min="1" max="1" width="22.7109375" hidden="1" customWidth="1"/>
    <col min="4" max="4" width="14.85546875" bestFit="1" customWidth="1"/>
    <col min="5" max="5" width="14.5703125" bestFit="1" customWidth="1"/>
    <col min="6" max="6" width="18.28515625" customWidth="1"/>
    <col min="7" max="7" width="14.28515625" bestFit="1" customWidth="1"/>
    <col min="8" max="8" width="12.7109375" bestFit="1" customWidth="1"/>
    <col min="9" max="9" width="8.28515625" bestFit="1" customWidth="1"/>
    <col min="10" max="10" width="8.28515625" customWidth="1"/>
    <col min="13" max="13" width="10.28515625" bestFit="1" customWidth="1"/>
  </cols>
  <sheetData>
    <row r="1" spans="1:33" ht="15.75" thickBot="1" x14ac:dyDescent="0.3">
      <c r="A1" t="s">
        <v>36</v>
      </c>
      <c r="B1" t="s">
        <v>37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38</v>
      </c>
      <c r="J1" t="s">
        <v>85</v>
      </c>
      <c r="L1" t="s">
        <v>39</v>
      </c>
    </row>
    <row r="2" spans="1:33" ht="15.75" thickBot="1" x14ac:dyDescent="0.3">
      <c r="A2" s="1" t="s">
        <v>0</v>
      </c>
      <c r="B2" s="5">
        <v>1</v>
      </c>
      <c r="C2">
        <v>11</v>
      </c>
      <c r="D2">
        <v>5</v>
      </c>
      <c r="E2">
        <v>15.74</v>
      </c>
      <c r="F2">
        <v>17.21</v>
      </c>
      <c r="G2">
        <v>18.87</v>
      </c>
      <c r="H2">
        <v>3</v>
      </c>
      <c r="I2" s="10">
        <v>1</v>
      </c>
      <c r="J2" s="10">
        <v>1</v>
      </c>
      <c r="K2" s="16">
        <v>108.44</v>
      </c>
      <c r="L2" t="s">
        <v>40</v>
      </c>
      <c r="M2" t="s">
        <v>41</v>
      </c>
      <c r="N2">
        <v>2</v>
      </c>
    </row>
    <row r="3" spans="1:33" ht="15.75" thickBot="1" x14ac:dyDescent="0.3">
      <c r="A3" s="1" t="s">
        <v>1</v>
      </c>
      <c r="B3" s="5">
        <v>1</v>
      </c>
      <c r="C3">
        <v>9</v>
      </c>
      <c r="D3">
        <v>2</v>
      </c>
      <c r="E3">
        <v>11.83</v>
      </c>
      <c r="F3">
        <v>11.87</v>
      </c>
      <c r="G3">
        <v>18.5</v>
      </c>
      <c r="H3">
        <v>1</v>
      </c>
      <c r="I3" s="10">
        <v>1</v>
      </c>
      <c r="J3" s="10">
        <v>0</v>
      </c>
      <c r="K3" s="16">
        <v>60.28</v>
      </c>
      <c r="L3" t="s">
        <v>42</v>
      </c>
      <c r="M3" t="s">
        <v>41</v>
      </c>
      <c r="N3">
        <v>4</v>
      </c>
    </row>
    <row r="4" spans="1:33" ht="15.75" thickBot="1" x14ac:dyDescent="0.3">
      <c r="A4" s="1" t="s">
        <v>2</v>
      </c>
      <c r="B4" s="5">
        <v>1</v>
      </c>
      <c r="C4">
        <v>9</v>
      </c>
      <c r="D4">
        <v>1</v>
      </c>
      <c r="E4">
        <v>4.95</v>
      </c>
      <c r="F4">
        <v>14.63</v>
      </c>
      <c r="G4">
        <v>18.77</v>
      </c>
      <c r="H4">
        <v>9</v>
      </c>
      <c r="I4" s="10">
        <v>0</v>
      </c>
      <c r="J4" s="10">
        <v>0</v>
      </c>
      <c r="K4" s="16">
        <v>70.48</v>
      </c>
      <c r="L4" t="s">
        <v>43</v>
      </c>
      <c r="M4" t="s">
        <v>44</v>
      </c>
      <c r="N4">
        <v>2</v>
      </c>
    </row>
    <row r="5" spans="1:33" ht="15.75" thickBot="1" x14ac:dyDescent="0.3">
      <c r="A5" s="1" t="s">
        <v>3</v>
      </c>
      <c r="B5" s="5">
        <v>2</v>
      </c>
      <c r="C5">
        <v>15</v>
      </c>
      <c r="D5">
        <v>1</v>
      </c>
      <c r="E5">
        <v>13.88</v>
      </c>
      <c r="F5">
        <v>14.3</v>
      </c>
      <c r="G5">
        <v>17.53</v>
      </c>
      <c r="H5">
        <v>13</v>
      </c>
      <c r="I5" s="10">
        <v>0</v>
      </c>
      <c r="J5" s="10">
        <v>0</v>
      </c>
      <c r="K5" s="17">
        <v>69.930000000000007</v>
      </c>
      <c r="N5" t="s">
        <v>57</v>
      </c>
      <c r="O5" t="s">
        <v>58</v>
      </c>
      <c r="P5" t="s">
        <v>59</v>
      </c>
      <c r="R5" t="s">
        <v>62</v>
      </c>
      <c r="T5" t="s">
        <v>63</v>
      </c>
      <c r="V5" t="s">
        <v>64</v>
      </c>
    </row>
    <row r="6" spans="1:33" ht="15.75" thickBot="1" x14ac:dyDescent="0.3">
      <c r="A6" s="1" t="s">
        <v>4</v>
      </c>
      <c r="B6" s="5">
        <v>2</v>
      </c>
      <c r="C6">
        <v>12</v>
      </c>
      <c r="D6">
        <v>1</v>
      </c>
      <c r="E6">
        <v>3.87</v>
      </c>
      <c r="F6">
        <v>14.27</v>
      </c>
      <c r="G6">
        <v>18.54</v>
      </c>
      <c r="H6">
        <v>9</v>
      </c>
      <c r="I6" s="10">
        <v>1</v>
      </c>
      <c r="J6" s="10">
        <v>0</v>
      </c>
      <c r="K6" s="17">
        <v>70.239999999999995</v>
      </c>
      <c r="L6" t="s">
        <v>51</v>
      </c>
      <c r="M6" s="8">
        <f>SUMPRODUCT(I2:I35,E2:E35)+SUMPRODUCT(J2:J35,E2:E35)</f>
        <v>107.41000000000001</v>
      </c>
      <c r="N6" s="10">
        <v>0</v>
      </c>
      <c r="O6" s="10"/>
      <c r="P6">
        <f>M6+N6</f>
        <v>107.41000000000001</v>
      </c>
      <c r="Q6" t="s">
        <v>60</v>
      </c>
      <c r="R6" s="9">
        <v>100</v>
      </c>
      <c r="S6">
        <v>100</v>
      </c>
      <c r="T6" s="9">
        <v>1</v>
      </c>
      <c r="U6">
        <v>80</v>
      </c>
      <c r="V6">
        <f>T6*N6</f>
        <v>0</v>
      </c>
      <c r="W6" t="s">
        <v>61</v>
      </c>
    </row>
    <row r="7" spans="1:33" ht="15.75" thickBot="1" x14ac:dyDescent="0.3">
      <c r="A7" s="1" t="s">
        <v>5</v>
      </c>
      <c r="B7" s="5">
        <v>1</v>
      </c>
      <c r="C7">
        <v>8</v>
      </c>
      <c r="D7">
        <v>0</v>
      </c>
      <c r="E7">
        <v>8.2100000000000009</v>
      </c>
      <c r="F7">
        <v>11.61</v>
      </c>
      <c r="G7">
        <v>15.6</v>
      </c>
      <c r="H7">
        <v>2</v>
      </c>
      <c r="I7" s="10">
        <v>0</v>
      </c>
      <c r="J7" s="10">
        <v>0</v>
      </c>
      <c r="K7" s="16">
        <v>14.94</v>
      </c>
      <c r="L7" t="s">
        <v>52</v>
      </c>
      <c r="M7" s="8">
        <f>SUMPRODUCT(I2:I35,F2:F35)+SUMPRODUCT(J2:J35,F2:F35)</f>
        <v>133.22999999999999</v>
      </c>
      <c r="N7" s="10">
        <v>0</v>
      </c>
      <c r="O7" s="10"/>
      <c r="P7">
        <f t="shared" ref="P7:P10" si="0">M7+N7</f>
        <v>133.22999999999999</v>
      </c>
      <c r="Q7" t="s">
        <v>60</v>
      </c>
      <c r="R7" s="9">
        <v>100</v>
      </c>
      <c r="S7">
        <v>120</v>
      </c>
      <c r="T7" s="9">
        <v>2</v>
      </c>
      <c r="U7">
        <v>100</v>
      </c>
      <c r="V7">
        <f t="shared" ref="V7:V10" si="1">T7*N7</f>
        <v>0</v>
      </c>
      <c r="W7" t="s">
        <v>61</v>
      </c>
    </row>
    <row r="8" spans="1:33" ht="15.75" thickBot="1" x14ac:dyDescent="0.3">
      <c r="A8" s="1" t="s">
        <v>6</v>
      </c>
      <c r="B8" s="5">
        <v>2</v>
      </c>
      <c r="C8">
        <v>2</v>
      </c>
      <c r="D8">
        <v>0</v>
      </c>
      <c r="E8">
        <v>11.95</v>
      </c>
      <c r="F8">
        <v>11.95</v>
      </c>
      <c r="G8">
        <v>12.63</v>
      </c>
      <c r="H8">
        <v>9</v>
      </c>
      <c r="I8" s="10">
        <v>1</v>
      </c>
      <c r="J8" s="10">
        <v>0</v>
      </c>
      <c r="K8" s="17">
        <v>51.83</v>
      </c>
      <c r="L8" t="s">
        <v>53</v>
      </c>
      <c r="M8" s="8">
        <f>SUMPRODUCT(I2:I35,D2:D35)+SUMPRODUCT(J2:J35,D2:D35)</f>
        <v>23</v>
      </c>
      <c r="N8" s="10">
        <v>0</v>
      </c>
      <c r="O8" s="10"/>
      <c r="P8">
        <f t="shared" si="0"/>
        <v>23</v>
      </c>
      <c r="Q8" t="s">
        <v>60</v>
      </c>
      <c r="R8" s="9">
        <v>20</v>
      </c>
      <c r="S8">
        <v>20</v>
      </c>
      <c r="T8" s="9">
        <v>5</v>
      </c>
      <c r="U8">
        <v>15</v>
      </c>
      <c r="V8">
        <f t="shared" si="1"/>
        <v>0</v>
      </c>
      <c r="W8" t="s">
        <v>61</v>
      </c>
    </row>
    <row r="9" spans="1:33" ht="15.75" thickBot="1" x14ac:dyDescent="0.3">
      <c r="A9" s="1" t="s">
        <v>7</v>
      </c>
      <c r="B9" s="5">
        <v>1</v>
      </c>
      <c r="C9">
        <v>10</v>
      </c>
      <c r="D9">
        <v>2</v>
      </c>
      <c r="E9">
        <v>5.82</v>
      </c>
      <c r="F9">
        <v>14.14</v>
      </c>
      <c r="G9">
        <v>19.2</v>
      </c>
      <c r="H9">
        <v>3</v>
      </c>
      <c r="I9" s="10">
        <v>0</v>
      </c>
      <c r="J9" s="10">
        <v>0</v>
      </c>
      <c r="K9" s="16">
        <v>16.260000000000002</v>
      </c>
      <c r="L9" t="s">
        <v>45</v>
      </c>
      <c r="M9" s="8">
        <f>SUMPRODUCT(I2:I35,C2:C35)+SUMPRODUCT(J2:J35,C2:C35)</f>
        <v>101</v>
      </c>
      <c r="N9" s="10">
        <v>0</v>
      </c>
      <c r="O9" s="10"/>
      <c r="P9">
        <f t="shared" si="0"/>
        <v>101</v>
      </c>
      <c r="Q9" t="s">
        <v>60</v>
      </c>
      <c r="R9" s="9">
        <v>100</v>
      </c>
      <c r="T9" s="9">
        <v>4</v>
      </c>
      <c r="V9">
        <f t="shared" si="1"/>
        <v>0</v>
      </c>
      <c r="W9" t="s">
        <v>61</v>
      </c>
    </row>
    <row r="10" spans="1:33" ht="15.75" thickBot="1" x14ac:dyDescent="0.3">
      <c r="A10" s="2" t="s">
        <v>8</v>
      </c>
      <c r="B10" s="5">
        <v>2</v>
      </c>
      <c r="C10">
        <v>6</v>
      </c>
      <c r="D10">
        <v>0</v>
      </c>
      <c r="E10">
        <v>10.72</v>
      </c>
      <c r="F10">
        <v>12.06</v>
      </c>
      <c r="G10">
        <v>14.07</v>
      </c>
      <c r="H10">
        <v>25</v>
      </c>
      <c r="I10" s="10">
        <v>0</v>
      </c>
      <c r="J10" s="10">
        <v>0</v>
      </c>
      <c r="K10" s="17">
        <v>85.42</v>
      </c>
      <c r="L10" t="s">
        <v>54</v>
      </c>
      <c r="M10" s="8">
        <f>SUMPRODUCT(I2:I35,G2:G35)+SUMPRODUCT(J2:J35,G2:G35)</f>
        <v>156.45000000000002</v>
      </c>
      <c r="N10" s="10">
        <v>0</v>
      </c>
      <c r="O10" s="10"/>
      <c r="P10">
        <f t="shared" si="0"/>
        <v>156.45000000000002</v>
      </c>
      <c r="Q10" t="s">
        <v>60</v>
      </c>
      <c r="R10" s="9">
        <v>130</v>
      </c>
      <c r="T10" s="9">
        <v>6</v>
      </c>
      <c r="V10">
        <f t="shared" si="1"/>
        <v>0</v>
      </c>
      <c r="W10" t="s">
        <v>61</v>
      </c>
    </row>
    <row r="11" spans="1:33" s="7" customFormat="1" ht="15.75" thickBot="1" x14ac:dyDescent="0.3">
      <c r="A11" s="3" t="s">
        <v>9</v>
      </c>
      <c r="B11" s="5">
        <v>3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25</v>
      </c>
      <c r="I11" s="10">
        <v>0</v>
      </c>
      <c r="J11" s="10">
        <v>0</v>
      </c>
      <c r="K11" s="18">
        <v>71.8</v>
      </c>
      <c r="L11" t="s">
        <v>55</v>
      </c>
      <c r="M11" s="9">
        <f>SUMPRODUCT(I2:I35,H2:H35)+SUMPRODUCT(J2:J35,H2:H35)</f>
        <v>97</v>
      </c>
      <c r="N11" s="10"/>
      <c r="O11" s="10">
        <v>0</v>
      </c>
      <c r="P11">
        <f>M11-O11</f>
        <v>97</v>
      </c>
      <c r="Q11" t="s">
        <v>61</v>
      </c>
      <c r="R11" s="9">
        <v>100</v>
      </c>
      <c r="S11"/>
      <c r="T11" s="9">
        <v>10</v>
      </c>
      <c r="U11"/>
      <c r="V11">
        <f>T11*O11</f>
        <v>0</v>
      </c>
      <c r="W11" t="s">
        <v>61</v>
      </c>
      <c r="X11"/>
      <c r="Y11"/>
      <c r="Z11"/>
      <c r="AA11"/>
      <c r="AB11"/>
      <c r="AC11"/>
      <c r="AD11"/>
      <c r="AE11"/>
      <c r="AF11"/>
      <c r="AG11"/>
    </row>
    <row r="12" spans="1:33" ht="15.75" thickBot="1" x14ac:dyDescent="0.3">
      <c r="A12" s="1" t="s">
        <v>10</v>
      </c>
      <c r="B12" s="5">
        <v>1</v>
      </c>
      <c r="C12">
        <v>12</v>
      </c>
      <c r="D12">
        <v>2</v>
      </c>
      <c r="E12">
        <v>12.71</v>
      </c>
      <c r="F12">
        <v>12.8</v>
      </c>
      <c r="G12">
        <v>19.5</v>
      </c>
      <c r="H12">
        <v>5</v>
      </c>
      <c r="I12" s="10">
        <v>0</v>
      </c>
      <c r="J12" s="10">
        <v>0</v>
      </c>
      <c r="K12" s="16">
        <v>19.14</v>
      </c>
    </row>
    <row r="13" spans="1:33" ht="15.75" thickBot="1" x14ac:dyDescent="0.3">
      <c r="A13" s="1" t="s">
        <v>11</v>
      </c>
      <c r="B13" s="5">
        <v>1</v>
      </c>
      <c r="C13">
        <v>13</v>
      </c>
      <c r="D13">
        <v>2</v>
      </c>
      <c r="E13">
        <v>11.62</v>
      </c>
      <c r="F13">
        <v>14.93</v>
      </c>
      <c r="G13">
        <v>17.399999999999999</v>
      </c>
      <c r="H13">
        <v>5</v>
      </c>
      <c r="I13" s="10">
        <v>0</v>
      </c>
      <c r="J13" s="10">
        <v>0</v>
      </c>
      <c r="K13" s="16">
        <v>33.090000000000003</v>
      </c>
    </row>
    <row r="14" spans="1:33" ht="15.75" thickBot="1" x14ac:dyDescent="0.3">
      <c r="A14" s="1" t="s">
        <v>12</v>
      </c>
      <c r="B14" s="5">
        <v>2</v>
      </c>
      <c r="C14">
        <v>13</v>
      </c>
      <c r="D14">
        <v>6</v>
      </c>
      <c r="E14">
        <v>13.45</v>
      </c>
      <c r="F14">
        <v>18.670000000000002</v>
      </c>
      <c r="G14">
        <v>19.059999999999999</v>
      </c>
      <c r="H14">
        <v>13</v>
      </c>
      <c r="I14" s="10">
        <v>1</v>
      </c>
      <c r="J14" s="10">
        <v>0</v>
      </c>
      <c r="K14" s="17">
        <v>47.8</v>
      </c>
      <c r="L14" t="s">
        <v>39</v>
      </c>
      <c r="M14" t="s">
        <v>56</v>
      </c>
    </row>
    <row r="15" spans="1:33" ht="15.75" thickBot="1" x14ac:dyDescent="0.3">
      <c r="A15" s="1" t="s">
        <v>13</v>
      </c>
      <c r="B15" s="5">
        <v>2</v>
      </c>
      <c r="C15">
        <v>14</v>
      </c>
      <c r="D15">
        <v>3</v>
      </c>
      <c r="E15">
        <v>12.23</v>
      </c>
      <c r="F15">
        <v>15.24</v>
      </c>
      <c r="G15">
        <v>17.73</v>
      </c>
      <c r="H15">
        <v>9</v>
      </c>
      <c r="I15" s="10">
        <v>1</v>
      </c>
      <c r="J15" s="10">
        <v>0</v>
      </c>
      <c r="K15" s="17">
        <v>57.9</v>
      </c>
      <c r="L15" t="s">
        <v>40</v>
      </c>
      <c r="M15">
        <f>SUMIFS(I2:I35, B2:B35, 1)</f>
        <v>2</v>
      </c>
      <c r="N15" t="s">
        <v>41</v>
      </c>
      <c r="O15">
        <v>2</v>
      </c>
    </row>
    <row r="16" spans="1:33" ht="15.75" thickBot="1" x14ac:dyDescent="0.3">
      <c r="A16" s="1" t="s">
        <v>14</v>
      </c>
      <c r="B16" s="5">
        <v>2</v>
      </c>
      <c r="C16">
        <v>9</v>
      </c>
      <c r="D16">
        <v>3</v>
      </c>
      <c r="E16">
        <v>13.68</v>
      </c>
      <c r="F16">
        <v>15.7</v>
      </c>
      <c r="G16">
        <v>16.2</v>
      </c>
      <c r="H16">
        <v>13</v>
      </c>
      <c r="I16" s="10">
        <v>0</v>
      </c>
      <c r="J16" s="10">
        <v>0</v>
      </c>
      <c r="K16" s="17">
        <v>57.06</v>
      </c>
      <c r="L16" t="s">
        <v>42</v>
      </c>
      <c r="M16">
        <f>SUMIFS(I2:I35, B2:B35, 2)</f>
        <v>4</v>
      </c>
      <c r="N16" t="s">
        <v>41</v>
      </c>
      <c r="O16">
        <v>4</v>
      </c>
    </row>
    <row r="17" spans="1:16" ht="15.75" thickBot="1" x14ac:dyDescent="0.3">
      <c r="A17" s="1" t="s">
        <v>15</v>
      </c>
      <c r="B17" s="5">
        <v>3</v>
      </c>
      <c r="C17">
        <v>15</v>
      </c>
      <c r="D17">
        <v>1</v>
      </c>
      <c r="E17">
        <v>12.54</v>
      </c>
      <c r="F17">
        <v>12.89</v>
      </c>
      <c r="G17">
        <v>17</v>
      </c>
      <c r="H17">
        <v>25</v>
      </c>
      <c r="I17" s="10">
        <v>1</v>
      </c>
      <c r="J17" s="10">
        <v>0</v>
      </c>
      <c r="K17" s="18">
        <v>70.11</v>
      </c>
      <c r="L17" t="s">
        <v>43</v>
      </c>
      <c r="M17">
        <f>SUMIFS(I2:I35, B2:B35, 3)</f>
        <v>2</v>
      </c>
      <c r="N17" t="s">
        <v>41</v>
      </c>
      <c r="O17">
        <v>2</v>
      </c>
    </row>
    <row r="18" spans="1:16" s="7" customFormat="1" ht="15.75" thickBot="1" x14ac:dyDescent="0.3">
      <c r="A18" s="3" t="s">
        <v>16</v>
      </c>
      <c r="B18" s="5">
        <v>1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5</v>
      </c>
      <c r="I18" s="10">
        <v>0</v>
      </c>
      <c r="J18" s="10">
        <v>0</v>
      </c>
      <c r="K18" s="16">
        <v>35.67</v>
      </c>
      <c r="M18" s="7">
        <v>0</v>
      </c>
    </row>
    <row r="19" spans="1:16" ht="15.75" thickBot="1" x14ac:dyDescent="0.3">
      <c r="A19" s="1" t="s">
        <v>17</v>
      </c>
      <c r="B19" s="5">
        <v>2</v>
      </c>
      <c r="C19">
        <v>9</v>
      </c>
      <c r="D19">
        <v>0</v>
      </c>
      <c r="E19">
        <v>12.4</v>
      </c>
      <c r="F19">
        <v>9.8000000000000007</v>
      </c>
      <c r="G19">
        <v>14.5</v>
      </c>
      <c r="H19">
        <v>13</v>
      </c>
      <c r="I19" s="10">
        <v>0</v>
      </c>
      <c r="J19" s="10">
        <v>0</v>
      </c>
      <c r="K19" s="17">
        <v>17.37</v>
      </c>
    </row>
    <row r="20" spans="1:16" ht="15.75" thickBot="1" x14ac:dyDescent="0.3">
      <c r="A20" s="1" t="s">
        <v>18</v>
      </c>
      <c r="B20" s="5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13</v>
      </c>
      <c r="I20" s="10">
        <v>0</v>
      </c>
      <c r="J20" s="10">
        <v>0</v>
      </c>
      <c r="K20" s="17">
        <v>24.17</v>
      </c>
      <c r="L20" t="s">
        <v>65</v>
      </c>
      <c r="M20" s="12">
        <v>0</v>
      </c>
    </row>
    <row r="21" spans="1:16" ht="15.75" thickBot="1" x14ac:dyDescent="0.3">
      <c r="A21" s="1" t="s">
        <v>19</v>
      </c>
      <c r="B21" s="5">
        <v>2</v>
      </c>
      <c r="C21">
        <v>6</v>
      </c>
      <c r="D21">
        <v>1</v>
      </c>
      <c r="E21">
        <v>13.52</v>
      </c>
      <c r="F21">
        <v>13.52</v>
      </c>
      <c r="G21">
        <v>16.27</v>
      </c>
      <c r="H21">
        <v>13</v>
      </c>
      <c r="I21" s="10">
        <v>0</v>
      </c>
      <c r="J21" s="10">
        <v>0</v>
      </c>
      <c r="K21" s="17">
        <v>23.32</v>
      </c>
    </row>
    <row r="22" spans="1:16" ht="15.75" thickBot="1" x14ac:dyDescent="0.3">
      <c r="A22" s="1" t="s">
        <v>20</v>
      </c>
      <c r="B22" s="5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13</v>
      </c>
      <c r="I22" s="10">
        <v>0</v>
      </c>
      <c r="J22" s="10">
        <v>0</v>
      </c>
      <c r="K22" s="17">
        <v>18.899999999999999</v>
      </c>
      <c r="L22" t="s">
        <v>56</v>
      </c>
      <c r="M22" s="11">
        <f>M20+SUMPRODUCT(T6:T11,V6:V11)</f>
        <v>0</v>
      </c>
      <c r="O22" t="s">
        <v>66</v>
      </c>
      <c r="P22">
        <f>SUMPRODUCT(I2:I35,K2:K35)+SUMPRODUCT(J2:J35,K2:K35)</f>
        <v>586.37999999999988</v>
      </c>
    </row>
    <row r="23" spans="1:16" ht="15.75" thickBot="1" x14ac:dyDescent="0.3">
      <c r="A23" s="1" t="s">
        <v>21</v>
      </c>
      <c r="B23" s="5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13</v>
      </c>
      <c r="I23" s="10">
        <v>0</v>
      </c>
      <c r="J23" s="10">
        <v>0</v>
      </c>
      <c r="K23" s="17">
        <v>20</v>
      </c>
    </row>
    <row r="24" spans="1:16" ht="15.75" thickBot="1" x14ac:dyDescent="0.3">
      <c r="A24" s="1" t="s">
        <v>22</v>
      </c>
      <c r="B24" s="5">
        <v>2</v>
      </c>
      <c r="C24">
        <v>2</v>
      </c>
      <c r="D24">
        <v>0</v>
      </c>
      <c r="E24">
        <v>11.24</v>
      </c>
      <c r="F24">
        <v>11.24</v>
      </c>
      <c r="G24">
        <v>13.3</v>
      </c>
      <c r="H24">
        <v>13</v>
      </c>
      <c r="I24" s="10">
        <v>0</v>
      </c>
      <c r="J24" s="10">
        <v>0</v>
      </c>
      <c r="K24" s="17">
        <v>10.37</v>
      </c>
    </row>
    <row r="25" spans="1:16" ht="15.75" thickBot="1" x14ac:dyDescent="0.3">
      <c r="A25" s="4" t="s">
        <v>23</v>
      </c>
      <c r="B25" s="5">
        <v>2</v>
      </c>
      <c r="C25">
        <v>4</v>
      </c>
      <c r="D25">
        <v>0</v>
      </c>
      <c r="E25">
        <v>13.95</v>
      </c>
      <c r="F25">
        <v>12.73</v>
      </c>
      <c r="G25">
        <v>14</v>
      </c>
      <c r="H25">
        <v>13</v>
      </c>
      <c r="I25" s="10">
        <v>0</v>
      </c>
      <c r="J25" s="10">
        <v>0</v>
      </c>
      <c r="K25" s="17">
        <v>15.64</v>
      </c>
    </row>
    <row r="26" spans="1:16" ht="15.75" thickBot="1" x14ac:dyDescent="0.3">
      <c r="A26" s="1" t="s">
        <v>24</v>
      </c>
      <c r="B26" s="5">
        <v>2</v>
      </c>
      <c r="C26">
        <v>5</v>
      </c>
      <c r="D26">
        <v>0</v>
      </c>
      <c r="E26">
        <v>8.91</v>
      </c>
      <c r="F26">
        <v>10.34</v>
      </c>
      <c r="G26">
        <v>12.5</v>
      </c>
      <c r="H26">
        <v>13</v>
      </c>
      <c r="I26" s="10">
        <v>0</v>
      </c>
      <c r="J26" s="10">
        <v>0</v>
      </c>
      <c r="K26" s="17">
        <v>19.43</v>
      </c>
    </row>
    <row r="27" spans="1:16" ht="15.75" thickBot="1" x14ac:dyDescent="0.3">
      <c r="A27" s="1" t="s">
        <v>25</v>
      </c>
      <c r="B27" s="5">
        <v>3</v>
      </c>
      <c r="C27">
        <v>3</v>
      </c>
      <c r="D27">
        <v>0</v>
      </c>
      <c r="E27">
        <v>14.31</v>
      </c>
      <c r="F27">
        <v>14.31</v>
      </c>
      <c r="G27">
        <v>14.54</v>
      </c>
      <c r="H27">
        <v>25</v>
      </c>
      <c r="I27" s="10">
        <v>0</v>
      </c>
      <c r="J27" s="10">
        <v>0</v>
      </c>
      <c r="K27" s="18">
        <v>25.37</v>
      </c>
    </row>
    <row r="28" spans="1:16" s="7" customFormat="1" ht="15.75" thickBot="1" x14ac:dyDescent="0.3">
      <c r="A28" s="3" t="s">
        <v>26</v>
      </c>
      <c r="B28" s="5">
        <v>3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99</v>
      </c>
      <c r="I28" s="10">
        <v>0</v>
      </c>
      <c r="J28" s="10">
        <v>0</v>
      </c>
      <c r="K28" s="18">
        <v>37.43</v>
      </c>
    </row>
    <row r="29" spans="1:16" ht="15.75" thickBot="1" x14ac:dyDescent="0.3">
      <c r="A29" s="1" t="s">
        <v>27</v>
      </c>
      <c r="B29" s="5">
        <v>3</v>
      </c>
      <c r="C29">
        <v>8</v>
      </c>
      <c r="D29">
        <v>0</v>
      </c>
      <c r="E29">
        <v>6.9</v>
      </c>
      <c r="F29">
        <v>12.03</v>
      </c>
      <c r="G29">
        <v>14.87</v>
      </c>
      <c r="H29">
        <v>25</v>
      </c>
      <c r="I29" s="10">
        <v>0</v>
      </c>
      <c r="J29" s="10">
        <v>0</v>
      </c>
      <c r="K29" s="18">
        <v>30.82</v>
      </c>
    </row>
    <row r="30" spans="1:16" ht="15.75" thickBot="1" x14ac:dyDescent="0.3">
      <c r="A30" s="1" t="s">
        <v>28</v>
      </c>
      <c r="B30" s="5">
        <v>3</v>
      </c>
      <c r="C30">
        <v>10</v>
      </c>
      <c r="D30">
        <v>1</v>
      </c>
      <c r="E30">
        <v>10.26</v>
      </c>
      <c r="F30">
        <v>14.18</v>
      </c>
      <c r="G30">
        <v>18</v>
      </c>
      <c r="H30">
        <v>25</v>
      </c>
      <c r="I30" s="10">
        <v>0</v>
      </c>
      <c r="J30" s="10">
        <v>0</v>
      </c>
      <c r="K30" s="18">
        <v>34.17</v>
      </c>
    </row>
    <row r="31" spans="1:16" ht="15.75" thickBot="1" x14ac:dyDescent="0.3">
      <c r="A31" s="13" t="s">
        <v>29</v>
      </c>
      <c r="B31" s="14">
        <v>3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25</v>
      </c>
      <c r="I31" s="10">
        <v>0</v>
      </c>
      <c r="J31" s="10">
        <v>0</v>
      </c>
      <c r="K31" s="18">
        <v>16.53</v>
      </c>
    </row>
    <row r="32" spans="1:16" ht="15.75" thickBot="1" x14ac:dyDescent="0.3">
      <c r="A32" s="1" t="s">
        <v>30</v>
      </c>
      <c r="B32" s="5">
        <v>3</v>
      </c>
      <c r="C32">
        <v>5</v>
      </c>
      <c r="D32">
        <v>1</v>
      </c>
      <c r="E32">
        <v>13.91</v>
      </c>
      <c r="F32">
        <v>13.91</v>
      </c>
      <c r="G32">
        <v>16.600000000000001</v>
      </c>
      <c r="H32">
        <v>25</v>
      </c>
      <c r="I32" s="10">
        <v>0</v>
      </c>
      <c r="J32" s="10">
        <v>0</v>
      </c>
      <c r="K32" s="18">
        <v>15.83</v>
      </c>
    </row>
    <row r="33" spans="1:11" ht="15.75" thickBot="1" x14ac:dyDescent="0.3">
      <c r="A33" s="3" t="s">
        <v>31</v>
      </c>
      <c r="B33" s="6">
        <v>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>
        <v>25</v>
      </c>
      <c r="I33" s="10">
        <v>0</v>
      </c>
      <c r="J33" s="10">
        <v>0</v>
      </c>
      <c r="K33" s="18">
        <v>17.940000000000001</v>
      </c>
    </row>
    <row r="34" spans="1:11" ht="15.75" thickBot="1" x14ac:dyDescent="0.3">
      <c r="A34" s="1" t="s">
        <v>32</v>
      </c>
      <c r="B34" s="5">
        <v>3</v>
      </c>
      <c r="C34">
        <v>5</v>
      </c>
      <c r="D34">
        <v>1</v>
      </c>
      <c r="E34">
        <v>8.06</v>
      </c>
      <c r="F34">
        <v>14.59</v>
      </c>
      <c r="G34">
        <v>18.059999999999999</v>
      </c>
      <c r="H34">
        <v>25</v>
      </c>
      <c r="I34" s="10">
        <v>0</v>
      </c>
      <c r="J34" s="10">
        <v>0</v>
      </c>
      <c r="K34" s="18">
        <v>14.24</v>
      </c>
    </row>
    <row r="35" spans="1:11" ht="15.75" thickBot="1" x14ac:dyDescent="0.3">
      <c r="A35" s="1" t="s">
        <v>33</v>
      </c>
      <c r="B35" s="5">
        <v>3</v>
      </c>
      <c r="C35">
        <v>14</v>
      </c>
      <c r="D35">
        <v>0</v>
      </c>
      <c r="E35">
        <v>10.06</v>
      </c>
      <c r="F35">
        <v>13.92</v>
      </c>
      <c r="G35">
        <v>15.25</v>
      </c>
      <c r="H35">
        <v>25</v>
      </c>
      <c r="I35" s="10">
        <v>1</v>
      </c>
      <c r="J35" s="10">
        <v>0</v>
      </c>
      <c r="K35" s="18">
        <v>11.34</v>
      </c>
    </row>
    <row r="36" spans="1:11" ht="15.75" thickBot="1" x14ac:dyDescent="0.3">
      <c r="B36" s="5"/>
      <c r="J36">
        <f>SUM(J2:J35)</f>
        <v>1</v>
      </c>
      <c r="K36" s="5"/>
    </row>
    <row r="37" spans="1:11" ht="15.75" thickBot="1" x14ac:dyDescent="0.3">
      <c r="B37" s="5"/>
      <c r="K37" s="5"/>
    </row>
    <row r="38" spans="1:11" x14ac:dyDescent="0.25">
      <c r="J38">
        <f>SUM(J2:J4,J7,J9,J12:J13,J18)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EF01-DABA-4A26-B025-C5AEBE55EFFC}">
  <dimension ref="A1:R39"/>
  <sheetViews>
    <sheetView tabSelected="1" topLeftCell="B1" workbookViewId="0">
      <selection sqref="A1:A1048576"/>
    </sheetView>
  </sheetViews>
  <sheetFormatPr defaultRowHeight="15" x14ac:dyDescent="0.25"/>
  <cols>
    <col min="1" max="1" width="17" style="20" hidden="1" customWidth="1"/>
    <col min="3" max="3" width="19.85546875" bestFit="1" customWidth="1"/>
    <col min="4" max="4" width="14.28515625" bestFit="1" customWidth="1"/>
    <col min="5" max="5" width="19.5703125" bestFit="1" customWidth="1"/>
    <col min="6" max="6" width="17.5703125" bestFit="1" customWidth="1"/>
    <col min="7" max="7" width="14.85546875" bestFit="1" customWidth="1"/>
  </cols>
  <sheetData>
    <row r="1" spans="1:18" ht="15.75" thickBot="1" x14ac:dyDescent="0.3">
      <c r="A1" s="20" t="s">
        <v>36</v>
      </c>
      <c r="B1" t="s">
        <v>37</v>
      </c>
      <c r="C1" t="s">
        <v>87</v>
      </c>
      <c r="D1" t="s">
        <v>83</v>
      </c>
      <c r="E1" t="s">
        <v>89</v>
      </c>
      <c r="F1" t="s">
        <v>92</v>
      </c>
      <c r="G1" t="s">
        <v>90</v>
      </c>
      <c r="H1" t="s">
        <v>91</v>
      </c>
      <c r="I1" t="s">
        <v>38</v>
      </c>
      <c r="J1" t="s">
        <v>85</v>
      </c>
      <c r="K1" t="s">
        <v>79</v>
      </c>
      <c r="L1" t="s">
        <v>93</v>
      </c>
    </row>
    <row r="2" spans="1:18" ht="29.25" thickBot="1" x14ac:dyDescent="0.3">
      <c r="A2" s="21" t="s">
        <v>0</v>
      </c>
      <c r="B2" s="5">
        <v>1</v>
      </c>
      <c r="C2" s="1">
        <v>1</v>
      </c>
      <c r="D2" s="5">
        <v>1</v>
      </c>
      <c r="E2">
        <v>108.44</v>
      </c>
      <c r="F2">
        <v>92.64</v>
      </c>
      <c r="G2">
        <v>13</v>
      </c>
      <c r="H2" s="5">
        <v>18</v>
      </c>
      <c r="I2">
        <v>0</v>
      </c>
      <c r="J2">
        <v>0</v>
      </c>
      <c r="K2" s="5">
        <v>85.21</v>
      </c>
      <c r="L2" s="29">
        <f>_xlfn.XLOOKUP(A2, 'EVENT 2 MILP'!A:A, 'EVENT 2 MILP'!I:I)</f>
        <v>1</v>
      </c>
      <c r="O2" t="s">
        <v>94</v>
      </c>
      <c r="P2" s="12">
        <f>SUMPRODUCT(I2:I37,E2:E37)+SUMPRODUCT(J2:J37,E2:E37)</f>
        <v>400.98</v>
      </c>
      <c r="Q2" t="s">
        <v>60</v>
      </c>
      <c r="R2">
        <v>400</v>
      </c>
    </row>
    <row r="3" spans="1:18" ht="15.75" thickBot="1" x14ac:dyDescent="0.3">
      <c r="A3" s="21" t="s">
        <v>1</v>
      </c>
      <c r="B3" s="5">
        <v>1</v>
      </c>
      <c r="C3" s="1">
        <v>0</v>
      </c>
      <c r="D3" s="5">
        <v>1</v>
      </c>
      <c r="E3">
        <v>60.28</v>
      </c>
      <c r="F3">
        <v>80.52</v>
      </c>
      <c r="G3">
        <v>19</v>
      </c>
      <c r="H3" s="5">
        <v>16.100000000000001</v>
      </c>
      <c r="I3">
        <v>0</v>
      </c>
      <c r="J3">
        <v>0</v>
      </c>
      <c r="K3" s="5">
        <v>61.24</v>
      </c>
      <c r="L3" s="29">
        <f>_xlfn.XLOOKUP(A3, 'EVENT 2 MILP'!A:A, 'EVENT 2 MILP'!I:I)</f>
        <v>1</v>
      </c>
      <c r="N3" t="s">
        <v>95</v>
      </c>
      <c r="O3" t="s">
        <v>96</v>
      </c>
      <c r="P3" s="12">
        <f>SUMPRODUCT(I2:I37,F2:F37)+SUMPRODUCT(J2:J37,F2:F37)</f>
        <v>373.26000000000005</v>
      </c>
      <c r="Q3" t="s">
        <v>60</v>
      </c>
      <c r="R3">
        <v>350</v>
      </c>
    </row>
    <row r="4" spans="1:18" ht="15.75" thickBot="1" x14ac:dyDescent="0.3">
      <c r="A4" s="21" t="s">
        <v>2</v>
      </c>
      <c r="B4" s="5">
        <v>1</v>
      </c>
      <c r="C4" s="19">
        <v>1</v>
      </c>
      <c r="D4" s="5">
        <v>0</v>
      </c>
      <c r="E4">
        <v>84.08</v>
      </c>
      <c r="F4">
        <v>64.17</v>
      </c>
      <c r="G4">
        <v>25</v>
      </c>
      <c r="H4" s="5">
        <v>14.76</v>
      </c>
      <c r="I4">
        <v>0</v>
      </c>
      <c r="J4">
        <v>0</v>
      </c>
      <c r="K4" s="5">
        <v>29.5</v>
      </c>
      <c r="L4" s="29">
        <f>_xlfn.XLOOKUP(A4, 'EVENT 2 MILP'!A:A, 'EVENT 2 MILP'!I:I)</f>
        <v>0</v>
      </c>
      <c r="O4" t="s">
        <v>90</v>
      </c>
      <c r="P4" s="30">
        <f>SUMPRODUCT(I2:I37,G2:G37)+SUMPRODUCT(J2:J37,G2:G37)</f>
        <v>49</v>
      </c>
      <c r="Q4" t="s">
        <v>61</v>
      </c>
      <c r="R4">
        <v>250</v>
      </c>
    </row>
    <row r="5" spans="1:18" ht="29.25" thickBot="1" x14ac:dyDescent="0.3">
      <c r="A5" s="21" t="s">
        <v>3</v>
      </c>
      <c r="B5" s="5">
        <v>1</v>
      </c>
      <c r="C5" s="19">
        <v>1</v>
      </c>
      <c r="D5" s="5">
        <v>4</v>
      </c>
      <c r="E5">
        <v>69.930000000000007</v>
      </c>
      <c r="F5">
        <v>64.22</v>
      </c>
      <c r="G5">
        <v>13</v>
      </c>
      <c r="H5" s="5">
        <v>17.46</v>
      </c>
      <c r="I5">
        <v>0</v>
      </c>
      <c r="J5">
        <v>0</v>
      </c>
      <c r="K5" s="5">
        <v>75.63</v>
      </c>
      <c r="L5" s="29">
        <f>_xlfn.XLOOKUP(A5, 'EVENT 2 MILP'!A:A, 'EVENT 2 MILP'!I:I)</f>
        <v>0</v>
      </c>
      <c r="O5" t="s">
        <v>91</v>
      </c>
      <c r="P5" s="12">
        <f>SUMPRODUCT(I2:I37,H2:H37)+SUMPRODUCT(J2:J37,H2:H37)</f>
        <v>152.18</v>
      </c>
      <c r="Q5" t="s">
        <v>60</v>
      </c>
      <c r="R5">
        <v>130</v>
      </c>
    </row>
    <row r="6" spans="1:18" ht="15.75" thickBot="1" x14ac:dyDescent="0.3">
      <c r="A6" s="21" t="s">
        <v>4</v>
      </c>
      <c r="B6" s="5">
        <v>1</v>
      </c>
      <c r="C6" s="19">
        <v>1</v>
      </c>
      <c r="D6" s="5">
        <v>6</v>
      </c>
      <c r="E6">
        <v>70.239999999999995</v>
      </c>
      <c r="F6">
        <v>61.27</v>
      </c>
      <c r="G6">
        <v>2</v>
      </c>
      <c r="H6" s="5">
        <v>17.77</v>
      </c>
      <c r="I6">
        <v>1</v>
      </c>
      <c r="J6">
        <v>1</v>
      </c>
      <c r="K6" s="5">
        <v>116.96</v>
      </c>
      <c r="L6" s="29">
        <f>_xlfn.XLOOKUP(A6, 'EVENT 2 MILP'!A:A, 'EVENT 2 MILP'!I:I)</f>
        <v>1</v>
      </c>
      <c r="O6" t="s">
        <v>97</v>
      </c>
      <c r="P6" s="12">
        <f>SUMPRODUCT(I2:I37,D2:D37)+SUMPRODUCT(J2:J37,D2:D37)</f>
        <v>34</v>
      </c>
      <c r="Q6" t="s">
        <v>60</v>
      </c>
      <c r="R6">
        <v>30</v>
      </c>
    </row>
    <row r="7" spans="1:18" ht="15.75" thickBot="1" x14ac:dyDescent="0.3">
      <c r="A7" s="21" t="s">
        <v>5</v>
      </c>
      <c r="B7" s="5">
        <v>1</v>
      </c>
      <c r="C7" s="1">
        <v>0</v>
      </c>
      <c r="D7" s="5">
        <v>3</v>
      </c>
      <c r="E7">
        <v>14.94</v>
      </c>
      <c r="F7">
        <v>52.59</v>
      </c>
      <c r="G7">
        <v>1</v>
      </c>
      <c r="H7" s="5">
        <v>17.37</v>
      </c>
      <c r="I7">
        <v>0</v>
      </c>
      <c r="J7">
        <v>0</v>
      </c>
      <c r="K7" s="5">
        <v>25.73</v>
      </c>
      <c r="L7" s="29">
        <f>_xlfn.XLOOKUP(A7, 'EVENT 2 MILP'!A:A, 'EVENT 2 MILP'!I:I)</f>
        <v>0</v>
      </c>
      <c r="O7" t="s">
        <v>98</v>
      </c>
      <c r="P7" s="12">
        <f>SUMPRODUCT(I2:I37,C2:C37)+SUMPRODUCT(J2:J37,C2:C37)</f>
        <v>7</v>
      </c>
      <c r="Q7" t="s">
        <v>60</v>
      </c>
      <c r="R7">
        <v>2</v>
      </c>
    </row>
    <row r="8" spans="1:18" ht="15.75" thickBot="1" x14ac:dyDescent="0.3">
      <c r="A8" s="21" t="s">
        <v>6</v>
      </c>
      <c r="B8" s="5">
        <v>1</v>
      </c>
      <c r="C8" s="19">
        <v>1</v>
      </c>
      <c r="D8" s="5">
        <v>3</v>
      </c>
      <c r="E8">
        <v>51.83</v>
      </c>
      <c r="F8">
        <v>57.57</v>
      </c>
      <c r="G8">
        <v>5</v>
      </c>
      <c r="H8" s="5">
        <v>16.86</v>
      </c>
      <c r="I8">
        <v>1</v>
      </c>
      <c r="J8">
        <v>0</v>
      </c>
      <c r="K8" s="5">
        <v>30.8</v>
      </c>
      <c r="L8" s="29">
        <f>_xlfn.XLOOKUP(A8, 'EVENT 2 MILP'!A:A, 'EVENT 2 MILP'!I:I)</f>
        <v>1</v>
      </c>
      <c r="O8" t="s">
        <v>99</v>
      </c>
      <c r="P8" s="12">
        <f>SUMPRODUCT(L2:L37,I2:I37)</f>
        <v>4</v>
      </c>
      <c r="Q8" t="s">
        <v>60</v>
      </c>
      <c r="R8">
        <v>1</v>
      </c>
    </row>
    <row r="9" spans="1:18" ht="15.75" thickBot="1" x14ac:dyDescent="0.3">
      <c r="A9" s="21" t="s">
        <v>7</v>
      </c>
      <c r="B9" s="5">
        <v>1</v>
      </c>
      <c r="C9" s="19">
        <v>0</v>
      </c>
      <c r="D9" s="5">
        <v>1</v>
      </c>
      <c r="E9">
        <v>16.260000000000002</v>
      </c>
      <c r="F9">
        <v>46.15</v>
      </c>
      <c r="G9">
        <v>9</v>
      </c>
      <c r="H9" s="5">
        <v>17</v>
      </c>
      <c r="I9">
        <v>0</v>
      </c>
      <c r="J9">
        <v>0</v>
      </c>
      <c r="K9" s="5">
        <v>28.61</v>
      </c>
      <c r="L9" s="29">
        <f>_xlfn.XLOOKUP(A9, 'EVENT 2 MILP'!A:A, 'EVENT 2 MILP'!I:I)</f>
        <v>0</v>
      </c>
    </row>
    <row r="10" spans="1:18" ht="15.75" thickBot="1" x14ac:dyDescent="0.3">
      <c r="A10" s="24" t="s">
        <v>8</v>
      </c>
      <c r="B10" s="5">
        <v>2</v>
      </c>
      <c r="C10" s="19">
        <v>1</v>
      </c>
      <c r="D10" s="5">
        <v>2</v>
      </c>
      <c r="E10">
        <v>85.42</v>
      </c>
      <c r="F10">
        <v>56.15</v>
      </c>
      <c r="G10">
        <v>19</v>
      </c>
      <c r="H10" s="5">
        <v>18.57</v>
      </c>
      <c r="I10">
        <v>0</v>
      </c>
      <c r="J10">
        <v>0</v>
      </c>
      <c r="K10" s="5">
        <v>87.06</v>
      </c>
      <c r="L10" s="29">
        <f>_xlfn.XLOOKUP(A10, 'EVENT 2 MILP'!A:A, 'EVENT 2 MILP'!I:I)</f>
        <v>0</v>
      </c>
      <c r="O10" t="s">
        <v>66</v>
      </c>
      <c r="P10" s="30">
        <f>SUMPRODUCT(I2:I37,K2:K37)+SUMPRODUCT(J2:J37,K2:K37)</f>
        <v>646.58000000000004</v>
      </c>
    </row>
    <row r="11" spans="1:18" ht="15.75" thickBot="1" x14ac:dyDescent="0.3">
      <c r="A11" s="21" t="s">
        <v>9</v>
      </c>
      <c r="B11" s="5">
        <v>2</v>
      </c>
      <c r="C11" s="19">
        <v>1</v>
      </c>
      <c r="D11" s="5">
        <v>0</v>
      </c>
      <c r="E11">
        <v>71.8</v>
      </c>
      <c r="F11">
        <v>48.24</v>
      </c>
      <c r="G11">
        <v>19</v>
      </c>
      <c r="H11" s="5">
        <v>0</v>
      </c>
      <c r="I11">
        <v>0</v>
      </c>
      <c r="J11">
        <v>0</v>
      </c>
      <c r="K11" s="5">
        <v>28.14</v>
      </c>
      <c r="L11" s="29">
        <f>_xlfn.XLOOKUP(A11, 'EVENT 2 MILP'!A:A, 'EVENT 2 MILP'!I:I)</f>
        <v>0</v>
      </c>
    </row>
    <row r="12" spans="1:18" ht="15.75" thickBot="1" x14ac:dyDescent="0.3">
      <c r="A12" s="21" t="s">
        <v>10</v>
      </c>
      <c r="B12" s="5">
        <v>2</v>
      </c>
      <c r="C12" s="19">
        <v>1</v>
      </c>
      <c r="D12" s="5">
        <v>3</v>
      </c>
      <c r="E12">
        <v>19.14</v>
      </c>
      <c r="F12">
        <v>49.94</v>
      </c>
      <c r="G12">
        <v>13</v>
      </c>
      <c r="H12" s="5">
        <v>16.899999999999999</v>
      </c>
      <c r="I12">
        <v>0</v>
      </c>
      <c r="J12">
        <v>0</v>
      </c>
      <c r="K12" s="5">
        <v>27.03</v>
      </c>
      <c r="L12" s="29">
        <f>_xlfn.XLOOKUP(A12, 'EVENT 2 MILP'!A:A, 'EVENT 2 MILP'!I:I)</f>
        <v>0</v>
      </c>
      <c r="O12" t="s">
        <v>40</v>
      </c>
      <c r="P12">
        <f>SUM(I2:I9)</f>
        <v>2</v>
      </c>
      <c r="Q12" t="s">
        <v>41</v>
      </c>
      <c r="R12">
        <v>2</v>
      </c>
    </row>
    <row r="13" spans="1:18" ht="15.75" thickBot="1" x14ac:dyDescent="0.3">
      <c r="A13" s="21" t="s">
        <v>11</v>
      </c>
      <c r="B13" s="5">
        <v>2</v>
      </c>
      <c r="C13" s="19">
        <v>1</v>
      </c>
      <c r="D13" s="5">
        <v>1</v>
      </c>
      <c r="E13">
        <v>33.090000000000003</v>
      </c>
      <c r="F13">
        <v>53.26</v>
      </c>
      <c r="G13">
        <v>13</v>
      </c>
      <c r="H13" s="5">
        <v>16.66</v>
      </c>
      <c r="I13">
        <v>0</v>
      </c>
      <c r="J13">
        <v>0</v>
      </c>
      <c r="K13" s="5">
        <v>74.430000000000007</v>
      </c>
      <c r="L13" s="29">
        <f>_xlfn.XLOOKUP(A13, 'EVENT 2 MILP'!A:A, 'EVENT 2 MILP'!I:I)</f>
        <v>0</v>
      </c>
      <c r="O13" t="s">
        <v>42</v>
      </c>
      <c r="P13">
        <f>SUM(I10:I25)</f>
        <v>4</v>
      </c>
      <c r="Q13" t="s">
        <v>41</v>
      </c>
      <c r="R13">
        <v>4</v>
      </c>
    </row>
    <row r="14" spans="1:18" ht="15.75" thickBot="1" x14ac:dyDescent="0.3">
      <c r="A14" s="21" t="s">
        <v>12</v>
      </c>
      <c r="B14" s="5">
        <v>2</v>
      </c>
      <c r="C14" s="19">
        <v>1</v>
      </c>
      <c r="D14" s="5">
        <v>5</v>
      </c>
      <c r="E14">
        <v>47.4</v>
      </c>
      <c r="F14">
        <v>39.450000000000003</v>
      </c>
      <c r="G14">
        <v>9</v>
      </c>
      <c r="H14" s="5">
        <v>17.53</v>
      </c>
      <c r="I14">
        <v>1</v>
      </c>
      <c r="J14">
        <v>0</v>
      </c>
      <c r="K14" s="5">
        <v>33.6</v>
      </c>
      <c r="L14" s="29">
        <f>_xlfn.XLOOKUP(A14, 'EVENT 2 MILP'!A:A, 'EVENT 2 MILP'!I:I)</f>
        <v>1</v>
      </c>
      <c r="O14" t="s">
        <v>43</v>
      </c>
      <c r="P14">
        <f>SUM(I26:I37)</f>
        <v>2</v>
      </c>
      <c r="Q14" t="s">
        <v>41</v>
      </c>
      <c r="R14">
        <v>2</v>
      </c>
    </row>
    <row r="15" spans="1:18" ht="15.75" thickBot="1" x14ac:dyDescent="0.3">
      <c r="A15" s="21" t="s">
        <v>13</v>
      </c>
      <c r="B15" s="5">
        <v>2</v>
      </c>
      <c r="C15" s="19">
        <v>1</v>
      </c>
      <c r="D15" s="5">
        <v>1</v>
      </c>
      <c r="E15">
        <v>57.9</v>
      </c>
      <c r="F15">
        <v>50.35</v>
      </c>
      <c r="G15">
        <v>13</v>
      </c>
      <c r="H15" s="5">
        <v>17.239999999999998</v>
      </c>
      <c r="I15">
        <v>0</v>
      </c>
      <c r="J15">
        <v>0</v>
      </c>
      <c r="K15" s="5">
        <v>72.040000000000006</v>
      </c>
      <c r="L15" s="29">
        <f>_xlfn.XLOOKUP(A15, 'EVENT 2 MILP'!A:A, 'EVENT 2 MILP'!I:I)</f>
        <v>1</v>
      </c>
    </row>
    <row r="16" spans="1:18" ht="15.75" thickBot="1" x14ac:dyDescent="0.3">
      <c r="A16" s="21" t="s">
        <v>14</v>
      </c>
      <c r="B16" s="5">
        <v>2</v>
      </c>
      <c r="C16" s="19">
        <v>1</v>
      </c>
      <c r="D16" s="5">
        <v>0</v>
      </c>
      <c r="E16">
        <v>57.06</v>
      </c>
      <c r="F16">
        <v>42.9</v>
      </c>
      <c r="G16">
        <v>25</v>
      </c>
      <c r="H16" s="5">
        <v>15.33</v>
      </c>
      <c r="I16">
        <v>0</v>
      </c>
      <c r="J16">
        <v>0</v>
      </c>
      <c r="K16" s="5">
        <v>46.07</v>
      </c>
      <c r="L16" s="29">
        <f>_xlfn.XLOOKUP(A16, 'EVENT 2 MILP'!A:A, 'EVENT 2 MILP'!I:I)</f>
        <v>0</v>
      </c>
    </row>
    <row r="17" spans="1:12" ht="15.75" thickBot="1" x14ac:dyDescent="0.3">
      <c r="A17" s="21" t="s">
        <v>15</v>
      </c>
      <c r="B17" s="5">
        <v>2</v>
      </c>
      <c r="C17" s="19">
        <v>1</v>
      </c>
      <c r="D17" s="5">
        <v>2</v>
      </c>
      <c r="E17">
        <v>70.11</v>
      </c>
      <c r="F17">
        <v>46.79</v>
      </c>
      <c r="G17">
        <v>5</v>
      </c>
      <c r="H17" s="5">
        <v>17.260000000000002</v>
      </c>
      <c r="I17">
        <v>1</v>
      </c>
      <c r="J17">
        <v>0</v>
      </c>
      <c r="K17" s="5">
        <v>31.3</v>
      </c>
      <c r="L17" s="29">
        <f>_xlfn.XLOOKUP(A17, 'EVENT 2 MILP'!A:A, 'EVENT 2 MILP'!I:I)</f>
        <v>1</v>
      </c>
    </row>
    <row r="18" spans="1:12" ht="15.75" thickBot="1" x14ac:dyDescent="0.3">
      <c r="A18" s="21" t="s">
        <v>16</v>
      </c>
      <c r="B18" s="5">
        <v>2</v>
      </c>
      <c r="C18" s="19">
        <v>0</v>
      </c>
      <c r="D18" s="5">
        <v>0</v>
      </c>
      <c r="E18">
        <v>35.67</v>
      </c>
      <c r="F18">
        <v>48.18</v>
      </c>
      <c r="G18">
        <v>19</v>
      </c>
      <c r="H18" s="6">
        <v>15.03</v>
      </c>
      <c r="I18">
        <v>0</v>
      </c>
      <c r="J18">
        <v>0</v>
      </c>
      <c r="K18" s="5">
        <v>33.24</v>
      </c>
      <c r="L18" s="29">
        <f>_xlfn.XLOOKUP(A18, 'EVENT 2 MILP'!A:A, 'EVENT 2 MILP'!I:I)</f>
        <v>0</v>
      </c>
    </row>
    <row r="19" spans="1:12" ht="15.75" thickBot="1" x14ac:dyDescent="0.3">
      <c r="A19" s="21" t="s">
        <v>17</v>
      </c>
      <c r="B19" s="5">
        <v>2</v>
      </c>
      <c r="C19" s="19">
        <v>0</v>
      </c>
      <c r="D19" s="5">
        <v>0</v>
      </c>
      <c r="E19">
        <v>17.37</v>
      </c>
      <c r="F19">
        <v>29.23</v>
      </c>
      <c r="G19">
        <v>13</v>
      </c>
      <c r="H19" s="5">
        <v>15.1</v>
      </c>
      <c r="I19">
        <v>0</v>
      </c>
      <c r="J19">
        <v>0</v>
      </c>
      <c r="K19" s="5">
        <v>28.2</v>
      </c>
      <c r="L19" s="29">
        <f>_xlfn.XLOOKUP(A19, 'EVENT 2 MILP'!A:A, 'EVENT 2 MILP'!I:I)</f>
        <v>0</v>
      </c>
    </row>
    <row r="20" spans="1:12" ht="15.75" thickBot="1" x14ac:dyDescent="0.3">
      <c r="A20" s="21" t="s">
        <v>18</v>
      </c>
      <c r="B20" s="5">
        <v>2</v>
      </c>
      <c r="C20" s="19">
        <v>0</v>
      </c>
      <c r="D20" s="5">
        <v>0</v>
      </c>
      <c r="E20">
        <v>24.17</v>
      </c>
      <c r="F20">
        <v>29.22</v>
      </c>
      <c r="G20">
        <v>19</v>
      </c>
      <c r="H20" s="6">
        <v>14.56</v>
      </c>
      <c r="I20">
        <v>0</v>
      </c>
      <c r="J20">
        <v>0</v>
      </c>
      <c r="K20" s="5">
        <v>24.67</v>
      </c>
      <c r="L20" s="29">
        <f>_xlfn.XLOOKUP(A20, 'EVENT 2 MILP'!A:A, 'EVENT 2 MILP'!I:I)</f>
        <v>0</v>
      </c>
    </row>
    <row r="21" spans="1:12" ht="15.75" thickBot="1" x14ac:dyDescent="0.3">
      <c r="A21" s="21" t="s">
        <v>19</v>
      </c>
      <c r="B21" s="5">
        <v>2</v>
      </c>
      <c r="C21" s="19">
        <v>1</v>
      </c>
      <c r="D21" s="5">
        <v>2</v>
      </c>
      <c r="E21">
        <v>23.32</v>
      </c>
      <c r="F21">
        <v>32.15</v>
      </c>
      <c r="G21">
        <v>5</v>
      </c>
      <c r="H21" s="5">
        <v>16.829999999999998</v>
      </c>
      <c r="I21">
        <v>1</v>
      </c>
      <c r="J21">
        <v>0</v>
      </c>
      <c r="K21" s="5">
        <v>112.44</v>
      </c>
      <c r="L21" s="29">
        <f>_xlfn.XLOOKUP(A21, 'EVENT 2 MILP'!A:A, 'EVENT 2 MILP'!I:I)</f>
        <v>0</v>
      </c>
    </row>
    <row r="22" spans="1:12" ht="15.75" thickBot="1" x14ac:dyDescent="0.3">
      <c r="A22" s="21" t="s">
        <v>20</v>
      </c>
      <c r="B22" s="5">
        <v>2</v>
      </c>
      <c r="C22" s="19">
        <v>1</v>
      </c>
      <c r="D22" s="5">
        <v>0</v>
      </c>
      <c r="E22">
        <v>18.899999999999999</v>
      </c>
      <c r="F22">
        <v>23.89</v>
      </c>
      <c r="G22">
        <v>19</v>
      </c>
      <c r="H22" s="6">
        <v>15.7</v>
      </c>
      <c r="I22">
        <v>0</v>
      </c>
      <c r="J22">
        <v>0</v>
      </c>
      <c r="K22" s="5">
        <v>91.51</v>
      </c>
      <c r="L22" s="29">
        <f>_xlfn.XLOOKUP(A22, 'EVENT 2 MILP'!A:A, 'EVENT 2 MILP'!I:I)</f>
        <v>0</v>
      </c>
    </row>
    <row r="23" spans="1:12" ht="15.75" thickBot="1" x14ac:dyDescent="0.3">
      <c r="A23" s="21" t="s">
        <v>21</v>
      </c>
      <c r="B23" s="5">
        <v>2</v>
      </c>
      <c r="C23" s="19">
        <v>1</v>
      </c>
      <c r="D23" s="5">
        <v>1</v>
      </c>
      <c r="E23">
        <v>20</v>
      </c>
      <c r="F23">
        <v>30.02</v>
      </c>
      <c r="G23">
        <v>19</v>
      </c>
      <c r="H23" s="6">
        <v>17</v>
      </c>
      <c r="I23">
        <v>0</v>
      </c>
      <c r="J23">
        <v>0</v>
      </c>
      <c r="K23" s="5">
        <v>92.67</v>
      </c>
      <c r="L23" s="29">
        <f>_xlfn.XLOOKUP(A23, 'EVENT 2 MILP'!A:A, 'EVENT 2 MILP'!I:I)</f>
        <v>0</v>
      </c>
    </row>
    <row r="24" spans="1:12" ht="15.75" thickBot="1" x14ac:dyDescent="0.3">
      <c r="A24" s="21" t="s">
        <v>22</v>
      </c>
      <c r="B24" s="5">
        <v>2</v>
      </c>
      <c r="C24" s="19">
        <v>1</v>
      </c>
      <c r="D24" s="5">
        <v>0</v>
      </c>
      <c r="E24">
        <v>10.37</v>
      </c>
      <c r="F24">
        <v>23.77</v>
      </c>
      <c r="G24">
        <v>13</v>
      </c>
      <c r="H24" s="5">
        <v>13.2</v>
      </c>
      <c r="I24">
        <v>0</v>
      </c>
      <c r="J24">
        <v>0</v>
      </c>
      <c r="K24" s="5">
        <v>25.77</v>
      </c>
      <c r="L24" s="29">
        <f>_xlfn.XLOOKUP(A24, 'EVENT 2 MILP'!A:A, 'EVENT 2 MILP'!I:I)</f>
        <v>0</v>
      </c>
    </row>
    <row r="25" spans="1:12" ht="15.75" thickBot="1" x14ac:dyDescent="0.3">
      <c r="A25" s="25" t="s">
        <v>23</v>
      </c>
      <c r="B25" s="5">
        <v>2</v>
      </c>
      <c r="C25" s="19">
        <v>1</v>
      </c>
      <c r="D25" s="5">
        <v>10</v>
      </c>
      <c r="E25">
        <v>19.43</v>
      </c>
      <c r="F25">
        <v>23.85</v>
      </c>
      <c r="G25">
        <v>3</v>
      </c>
      <c r="H25" s="5">
        <v>18.2</v>
      </c>
      <c r="I25">
        <v>1</v>
      </c>
      <c r="J25">
        <v>0</v>
      </c>
      <c r="K25" s="5">
        <v>97.36</v>
      </c>
      <c r="L25" s="29">
        <f>_xlfn.XLOOKUP(A25, 'EVENT 2 MILP'!A:A, 'EVENT 2 MILP'!I:I)</f>
        <v>0</v>
      </c>
    </row>
    <row r="26" spans="1:12" ht="15.75" thickBot="1" x14ac:dyDescent="0.3">
      <c r="A26" s="21" t="s">
        <v>24</v>
      </c>
      <c r="B26" s="5">
        <v>3</v>
      </c>
      <c r="C26" s="19">
        <v>0</v>
      </c>
      <c r="D26" s="5">
        <v>0</v>
      </c>
      <c r="E26">
        <v>15.64</v>
      </c>
      <c r="F26">
        <v>19.97</v>
      </c>
      <c r="G26">
        <v>25</v>
      </c>
      <c r="H26" s="5">
        <v>14.2</v>
      </c>
      <c r="I26">
        <v>0</v>
      </c>
      <c r="J26">
        <v>0</v>
      </c>
      <c r="K26" s="5">
        <v>18.03</v>
      </c>
      <c r="L26" s="29">
        <f>_xlfn.XLOOKUP(A26, 'EVENT 2 MILP'!A:A, 'EVENT 2 MILP'!I:I)</f>
        <v>0</v>
      </c>
    </row>
    <row r="27" spans="1:12" ht="15.75" thickBot="1" x14ac:dyDescent="0.3">
      <c r="A27" s="21" t="s">
        <v>25</v>
      </c>
      <c r="B27" s="5">
        <v>3</v>
      </c>
      <c r="C27" s="19">
        <v>1</v>
      </c>
      <c r="D27" s="5">
        <v>0</v>
      </c>
      <c r="E27">
        <v>25.37</v>
      </c>
      <c r="F27">
        <v>21.07</v>
      </c>
      <c r="G27">
        <v>13</v>
      </c>
      <c r="H27" s="5">
        <v>14.04</v>
      </c>
      <c r="I27">
        <v>0</v>
      </c>
      <c r="J27">
        <v>0</v>
      </c>
      <c r="K27" s="5">
        <v>30.23</v>
      </c>
      <c r="L27" s="29">
        <f>_xlfn.XLOOKUP(A27, 'EVENT 2 MILP'!A:A, 'EVENT 2 MILP'!I:I)</f>
        <v>0</v>
      </c>
    </row>
    <row r="28" spans="1:12" ht="15.75" thickBot="1" x14ac:dyDescent="0.3">
      <c r="A28" s="21" t="s">
        <v>26</v>
      </c>
      <c r="B28" s="5">
        <v>3</v>
      </c>
      <c r="C28" s="1">
        <v>0</v>
      </c>
      <c r="D28" s="5">
        <v>1</v>
      </c>
      <c r="E28">
        <v>23.6</v>
      </c>
      <c r="F28">
        <v>23.6</v>
      </c>
      <c r="G28">
        <v>13</v>
      </c>
      <c r="H28" s="5">
        <v>16.829999999999998</v>
      </c>
      <c r="I28">
        <v>0</v>
      </c>
      <c r="J28">
        <v>0</v>
      </c>
      <c r="K28" s="5">
        <v>28.09</v>
      </c>
      <c r="L28" s="29">
        <f>_xlfn.XLOOKUP(A28, 'EVENT 2 MILP'!A:A, 'EVENT 2 MILP'!I:I)</f>
        <v>0</v>
      </c>
    </row>
    <row r="29" spans="1:12" ht="15.75" thickBot="1" x14ac:dyDescent="0.3">
      <c r="A29" s="21" t="s">
        <v>27</v>
      </c>
      <c r="B29" s="5">
        <v>3</v>
      </c>
      <c r="C29" s="19">
        <v>1</v>
      </c>
      <c r="D29" s="5">
        <v>1</v>
      </c>
      <c r="E29">
        <v>30.82</v>
      </c>
      <c r="F29">
        <v>29.5</v>
      </c>
      <c r="G29">
        <v>19</v>
      </c>
      <c r="H29" s="5">
        <v>16</v>
      </c>
      <c r="I29">
        <v>0</v>
      </c>
      <c r="J29">
        <v>0</v>
      </c>
      <c r="K29" s="5">
        <v>45.27</v>
      </c>
      <c r="L29" s="29">
        <f>_xlfn.XLOOKUP(A29, 'EVENT 2 MILP'!A:A, 'EVENT 2 MILP'!I:I)</f>
        <v>0</v>
      </c>
    </row>
    <row r="30" spans="1:12" ht="15.75" thickBot="1" x14ac:dyDescent="0.3">
      <c r="A30" s="21" t="s">
        <v>28</v>
      </c>
      <c r="B30" s="5">
        <v>3</v>
      </c>
      <c r="C30" s="19">
        <v>0</v>
      </c>
      <c r="D30" s="5">
        <v>0</v>
      </c>
      <c r="E30">
        <v>34.17</v>
      </c>
      <c r="F30">
        <v>31.79</v>
      </c>
      <c r="G30">
        <v>13</v>
      </c>
      <c r="H30" s="5">
        <v>14.23</v>
      </c>
      <c r="I30">
        <v>1</v>
      </c>
      <c r="J30">
        <v>0</v>
      </c>
      <c r="K30" s="5">
        <v>30.03</v>
      </c>
      <c r="L30" s="29">
        <f>_xlfn.XLOOKUP(A30, 'EVENT 2 MILP'!A:A, 'EVENT 2 MILP'!I:I)</f>
        <v>0</v>
      </c>
    </row>
    <row r="31" spans="1:12" ht="15.75" thickBot="1" x14ac:dyDescent="0.3">
      <c r="A31" s="21" t="s">
        <v>29</v>
      </c>
      <c r="B31" s="5">
        <v>3</v>
      </c>
      <c r="C31" s="19">
        <v>0</v>
      </c>
      <c r="D31" s="5">
        <v>1</v>
      </c>
      <c r="E31">
        <v>16.53</v>
      </c>
      <c r="F31">
        <v>21.73</v>
      </c>
      <c r="G31">
        <v>19</v>
      </c>
      <c r="H31" s="6">
        <v>16.399999999999999</v>
      </c>
      <c r="I31">
        <v>0</v>
      </c>
      <c r="J31">
        <v>0</v>
      </c>
      <c r="K31" s="5">
        <v>44.85</v>
      </c>
      <c r="L31" s="29">
        <f>_xlfn.XLOOKUP(A31, 'EVENT 2 MILP'!A:A, 'EVENT 2 MILP'!I:I)</f>
        <v>0</v>
      </c>
    </row>
    <row r="32" spans="1:12" ht="29.25" thickBot="1" x14ac:dyDescent="0.3">
      <c r="A32" s="21" t="s">
        <v>30</v>
      </c>
      <c r="B32" s="5">
        <v>3</v>
      </c>
      <c r="C32" s="19">
        <v>1</v>
      </c>
      <c r="D32" s="5">
        <v>0</v>
      </c>
      <c r="E32">
        <v>15.83</v>
      </c>
      <c r="F32">
        <v>19.8</v>
      </c>
      <c r="G32">
        <v>19</v>
      </c>
      <c r="H32" s="6">
        <v>14.83</v>
      </c>
      <c r="I32">
        <v>0</v>
      </c>
      <c r="J32">
        <v>0</v>
      </c>
      <c r="K32" s="5">
        <v>23.01</v>
      </c>
      <c r="L32" s="29">
        <f>_xlfn.XLOOKUP(A32, 'EVENT 2 MILP'!A:A, 'EVENT 2 MILP'!I:I)</f>
        <v>0</v>
      </c>
    </row>
    <row r="33" spans="1:12" ht="15.75" thickBot="1" x14ac:dyDescent="0.3">
      <c r="A33" s="21" t="s">
        <v>31</v>
      </c>
      <c r="B33" s="5">
        <v>3</v>
      </c>
      <c r="C33" s="19">
        <v>1</v>
      </c>
      <c r="D33" s="5">
        <v>0</v>
      </c>
      <c r="E33">
        <v>17.940000000000001</v>
      </c>
      <c r="F33">
        <v>23.29</v>
      </c>
      <c r="G33">
        <v>19</v>
      </c>
      <c r="H33" s="6">
        <v>15.27</v>
      </c>
      <c r="I33">
        <v>0</v>
      </c>
      <c r="J33">
        <v>0</v>
      </c>
      <c r="K33" s="5">
        <v>26.89</v>
      </c>
      <c r="L33" s="29">
        <f>_xlfn.XLOOKUP(A33, 'EVENT 2 MILP'!A:A, 'EVENT 2 MILP'!I:I)</f>
        <v>0</v>
      </c>
    </row>
    <row r="34" spans="1:12" ht="15.75" thickBot="1" x14ac:dyDescent="0.3">
      <c r="A34" s="21" t="s">
        <v>32</v>
      </c>
      <c r="B34" s="5">
        <v>3</v>
      </c>
      <c r="C34" s="19">
        <v>0</v>
      </c>
      <c r="D34" s="5">
        <v>0</v>
      </c>
      <c r="E34">
        <v>14.24</v>
      </c>
      <c r="F34">
        <v>19.12</v>
      </c>
      <c r="G34">
        <v>5</v>
      </c>
      <c r="H34" s="5">
        <v>15.73</v>
      </c>
      <c r="I34">
        <v>1</v>
      </c>
      <c r="J34">
        <v>0</v>
      </c>
      <c r="K34" s="5">
        <v>77.13</v>
      </c>
      <c r="L34" s="29">
        <f>_xlfn.XLOOKUP(A34, 'EVENT 2 MILP'!A:A, 'EVENT 2 MILP'!I:I)</f>
        <v>0</v>
      </c>
    </row>
    <row r="35" spans="1:12" ht="15.75" thickBot="1" x14ac:dyDescent="0.3">
      <c r="A35" s="21" t="s">
        <v>33</v>
      </c>
      <c r="B35" s="5">
        <v>3</v>
      </c>
      <c r="C35" s="19">
        <v>1</v>
      </c>
      <c r="D35" s="5">
        <v>0</v>
      </c>
      <c r="E35">
        <v>11.34</v>
      </c>
      <c r="F35">
        <v>16.39</v>
      </c>
      <c r="G35">
        <v>25</v>
      </c>
      <c r="H35" s="5">
        <v>14.93</v>
      </c>
      <c r="I35">
        <v>0</v>
      </c>
      <c r="J35">
        <v>0</v>
      </c>
      <c r="K35" s="5">
        <v>26.9</v>
      </c>
      <c r="L35" s="29">
        <f>_xlfn.XLOOKUP(A35, 'EVENT 2 MILP'!A:A, 'EVENT 2 MILP'!I:I)</f>
        <v>1</v>
      </c>
    </row>
    <row r="36" spans="1:12" ht="29.25" thickBot="1" x14ac:dyDescent="0.3">
      <c r="A36" s="26" t="s">
        <v>34</v>
      </c>
      <c r="B36" s="5">
        <v>3</v>
      </c>
      <c r="C36" s="1">
        <v>1</v>
      </c>
      <c r="D36" s="5">
        <v>0</v>
      </c>
      <c r="E36">
        <v>0</v>
      </c>
      <c r="F36">
        <v>0</v>
      </c>
      <c r="G36">
        <v>19</v>
      </c>
      <c r="H36" s="6">
        <v>7.4</v>
      </c>
      <c r="I36">
        <v>0</v>
      </c>
      <c r="J36">
        <v>0</v>
      </c>
      <c r="K36" s="5">
        <v>20.07</v>
      </c>
      <c r="L36" s="29">
        <v>0</v>
      </c>
    </row>
    <row r="37" spans="1:12" ht="15.75" thickBot="1" x14ac:dyDescent="0.3">
      <c r="A37" s="26" t="s">
        <v>35</v>
      </c>
      <c r="B37" s="5">
        <v>3</v>
      </c>
      <c r="C37" s="1">
        <v>1</v>
      </c>
      <c r="D37" s="5">
        <v>0</v>
      </c>
      <c r="E37">
        <v>0</v>
      </c>
      <c r="F37">
        <v>0</v>
      </c>
      <c r="G37">
        <v>19</v>
      </c>
      <c r="H37" s="6">
        <v>13.33</v>
      </c>
      <c r="I37">
        <v>0</v>
      </c>
      <c r="J37">
        <v>0</v>
      </c>
      <c r="K37" s="5">
        <v>19.03</v>
      </c>
      <c r="L37" s="29">
        <v>0</v>
      </c>
    </row>
    <row r="38" spans="1:12" x14ac:dyDescent="0.25">
      <c r="J38">
        <f>SUM(J2:J9)</f>
        <v>1</v>
      </c>
    </row>
    <row r="39" spans="1:12" x14ac:dyDescent="0.25">
      <c r="J39">
        <f>SUM(J2:J37)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CD3E-06E8-4C4E-A516-B00765BB304E}">
  <dimension ref="A1:R40"/>
  <sheetViews>
    <sheetView topLeftCell="B1" workbookViewId="0">
      <selection activeCell="J11" sqref="J11"/>
    </sheetView>
  </sheetViews>
  <sheetFormatPr defaultRowHeight="15" x14ac:dyDescent="0.25"/>
  <cols>
    <col min="1" max="1" width="16" style="20" hidden="1" customWidth="1"/>
    <col min="4" max="4" width="14.28515625" bestFit="1" customWidth="1"/>
    <col min="5" max="5" width="14.28515625" customWidth="1"/>
    <col min="6" max="6" width="14" bestFit="1" customWidth="1"/>
  </cols>
  <sheetData>
    <row r="1" spans="1:18" ht="15.75" thickBot="1" x14ac:dyDescent="0.3">
      <c r="A1" s="20" t="s">
        <v>36</v>
      </c>
      <c r="B1" t="s">
        <v>37</v>
      </c>
      <c r="C1" t="s">
        <v>100</v>
      </c>
      <c r="D1" t="s">
        <v>83</v>
      </c>
      <c r="E1" t="s">
        <v>88</v>
      </c>
      <c r="F1" t="s">
        <v>101</v>
      </c>
      <c r="G1" t="s">
        <v>102</v>
      </c>
      <c r="H1" t="s">
        <v>91</v>
      </c>
      <c r="I1" t="s">
        <v>38</v>
      </c>
      <c r="J1" t="s">
        <v>86</v>
      </c>
      <c r="K1" t="s">
        <v>79</v>
      </c>
    </row>
    <row r="2" spans="1:18" ht="29.25" thickBot="1" x14ac:dyDescent="0.3">
      <c r="A2" s="21" t="s">
        <v>0</v>
      </c>
      <c r="B2" s="5">
        <v>1</v>
      </c>
      <c r="C2" s="5">
        <v>1</v>
      </c>
      <c r="D2" s="5">
        <v>3</v>
      </c>
      <c r="E2" s="5">
        <v>103.14</v>
      </c>
      <c r="F2" s="5">
        <v>85.21</v>
      </c>
      <c r="G2" s="5">
        <v>90.16</v>
      </c>
      <c r="H2" s="5">
        <v>18.97</v>
      </c>
      <c r="I2" s="31">
        <v>0</v>
      </c>
      <c r="J2" s="31">
        <v>0</v>
      </c>
      <c r="K2" s="34">
        <v>24.83</v>
      </c>
      <c r="L2" s="31"/>
      <c r="N2" s="32" t="s">
        <v>103</v>
      </c>
      <c r="O2" s="30">
        <f>SUMPRODUCT(I2:I37,C2:C37)</f>
        <v>1</v>
      </c>
    </row>
    <row r="3" spans="1:18" ht="15.75" thickBot="1" x14ac:dyDescent="0.3">
      <c r="A3" s="21" t="s">
        <v>4</v>
      </c>
      <c r="B3" s="5">
        <v>1</v>
      </c>
      <c r="C3" s="5">
        <v>1</v>
      </c>
      <c r="D3" s="5">
        <v>1</v>
      </c>
      <c r="E3" s="5">
        <v>26.14</v>
      </c>
      <c r="F3" s="5">
        <v>116.96</v>
      </c>
      <c r="G3" s="5">
        <v>79.83</v>
      </c>
      <c r="H3" s="5">
        <v>16.100000000000001</v>
      </c>
      <c r="I3" s="31">
        <v>0</v>
      </c>
      <c r="J3" s="31">
        <v>0</v>
      </c>
      <c r="K3" s="34">
        <v>70.510000000000005</v>
      </c>
      <c r="L3" s="31"/>
      <c r="M3" s="33" t="s">
        <v>95</v>
      </c>
      <c r="N3">
        <v>2016</v>
      </c>
      <c r="O3" s="12">
        <f>SUMPRODUCT(E2:E37,I2:I37)</f>
        <v>356.83000000000004</v>
      </c>
      <c r="P3" t="s">
        <v>60</v>
      </c>
      <c r="Q3">
        <v>350</v>
      </c>
      <c r="R3">
        <v>100</v>
      </c>
    </row>
    <row r="4" spans="1:18" ht="15.75" thickBot="1" x14ac:dyDescent="0.3">
      <c r="A4" s="21" t="s">
        <v>1</v>
      </c>
      <c r="B4" s="5">
        <v>1</v>
      </c>
      <c r="C4" s="5">
        <v>0</v>
      </c>
      <c r="D4" s="5">
        <v>0</v>
      </c>
      <c r="E4" s="5">
        <v>0</v>
      </c>
      <c r="F4" s="5">
        <v>61.24</v>
      </c>
      <c r="G4" s="5">
        <v>74.09</v>
      </c>
      <c r="H4" s="5">
        <v>14.77</v>
      </c>
      <c r="I4" s="31">
        <v>1</v>
      </c>
      <c r="J4" s="31">
        <v>0</v>
      </c>
      <c r="K4" s="34">
        <v>78.900000000000006</v>
      </c>
      <c r="L4" s="31"/>
      <c r="N4" t="s">
        <v>104</v>
      </c>
      <c r="O4" s="12">
        <f>SUMPRODUCT(D2:D37,I2:I37)+SUMPRODUCT(J2:J9,D2:D9)</f>
        <v>12</v>
      </c>
      <c r="P4" t="s">
        <v>60</v>
      </c>
      <c r="Q4">
        <v>5</v>
      </c>
      <c r="R4">
        <v>5</v>
      </c>
    </row>
    <row r="5" spans="1:18" ht="29.25" thickBot="1" x14ac:dyDescent="0.3">
      <c r="A5" s="21" t="s">
        <v>3</v>
      </c>
      <c r="B5" s="5">
        <v>1</v>
      </c>
      <c r="C5" s="5">
        <v>1</v>
      </c>
      <c r="D5" s="5">
        <v>2</v>
      </c>
      <c r="E5" s="5">
        <v>83.21</v>
      </c>
      <c r="F5" s="5">
        <v>75.63</v>
      </c>
      <c r="G5" s="5">
        <v>68.02</v>
      </c>
      <c r="H5" s="5">
        <v>17.899999999999999</v>
      </c>
      <c r="I5" s="31">
        <v>0</v>
      </c>
      <c r="J5" s="31">
        <v>0</v>
      </c>
      <c r="K5" s="34">
        <v>99.3</v>
      </c>
      <c r="L5" s="31"/>
      <c r="N5" t="s">
        <v>105</v>
      </c>
      <c r="O5" s="12">
        <f>SUMPRODUCT(F2:F37,I2:I37)+SUMPRODUCT(J2:J9,F2:F9)</f>
        <v>447.33000000000004</v>
      </c>
      <c r="P5" t="s">
        <v>60</v>
      </c>
      <c r="Q5">
        <v>400</v>
      </c>
      <c r="R5">
        <v>100</v>
      </c>
    </row>
    <row r="6" spans="1:18" ht="15.75" thickBot="1" x14ac:dyDescent="0.3">
      <c r="A6" s="21" t="s">
        <v>2</v>
      </c>
      <c r="B6" s="5">
        <v>1</v>
      </c>
      <c r="C6" s="5">
        <v>1</v>
      </c>
      <c r="D6" s="5">
        <v>0</v>
      </c>
      <c r="E6" s="5">
        <v>22.33</v>
      </c>
      <c r="F6" s="5">
        <v>29.5</v>
      </c>
      <c r="G6" s="5">
        <v>52.61</v>
      </c>
      <c r="H6" s="5">
        <v>14.66</v>
      </c>
      <c r="I6" s="31">
        <v>0</v>
      </c>
      <c r="J6" s="31">
        <v>0</v>
      </c>
      <c r="K6" s="34">
        <v>25.07</v>
      </c>
      <c r="L6" s="31"/>
      <c r="N6" t="s">
        <v>106</v>
      </c>
      <c r="O6" s="12">
        <f>SUMPRODUCT(G2:G37,I2:I37)+SUMPRODUCT(J2:J9,G2:G9)</f>
        <v>435</v>
      </c>
      <c r="P6" t="s">
        <v>60</v>
      </c>
      <c r="Q6">
        <v>400</v>
      </c>
      <c r="R6">
        <v>80</v>
      </c>
    </row>
    <row r="7" spans="1:18" ht="15.75" thickBot="1" x14ac:dyDescent="0.3">
      <c r="A7" s="21" t="s">
        <v>8</v>
      </c>
      <c r="B7" s="5">
        <v>1</v>
      </c>
      <c r="C7" s="5">
        <v>1</v>
      </c>
      <c r="D7" s="5">
        <v>4</v>
      </c>
      <c r="E7" s="5">
        <v>51.71</v>
      </c>
      <c r="F7" s="5">
        <v>87.06</v>
      </c>
      <c r="G7" s="5">
        <v>66.45</v>
      </c>
      <c r="H7" s="5">
        <v>19.87</v>
      </c>
      <c r="I7" s="31">
        <v>1</v>
      </c>
      <c r="J7" s="31">
        <v>1</v>
      </c>
      <c r="K7" s="34">
        <v>27.99</v>
      </c>
      <c r="L7" s="31"/>
      <c r="N7" t="s">
        <v>107</v>
      </c>
      <c r="O7" s="12">
        <f>SUMPRODUCT(H2:H37,I2:I37)+SUMPRODUCT(J2:J9,H2:H9)</f>
        <v>146</v>
      </c>
      <c r="P7" t="s">
        <v>60</v>
      </c>
      <c r="Q7">
        <v>130</v>
      </c>
      <c r="R7">
        <v>50</v>
      </c>
    </row>
    <row r="8" spans="1:18" ht="15.75" thickBot="1" x14ac:dyDescent="0.3">
      <c r="A8" s="21" t="s">
        <v>19</v>
      </c>
      <c r="B8" s="5">
        <v>1</v>
      </c>
      <c r="C8" s="5">
        <v>1</v>
      </c>
      <c r="D8" s="5">
        <v>0</v>
      </c>
      <c r="E8" s="5">
        <v>51.38</v>
      </c>
      <c r="F8" s="5">
        <v>112.44</v>
      </c>
      <c r="G8" s="5">
        <v>58.91</v>
      </c>
      <c r="H8" s="5">
        <v>15.07</v>
      </c>
      <c r="I8" s="31">
        <v>0</v>
      </c>
      <c r="J8" s="31">
        <v>0</v>
      </c>
      <c r="K8" s="34">
        <v>31.2</v>
      </c>
      <c r="L8" s="31"/>
      <c r="O8" s="12"/>
    </row>
    <row r="9" spans="1:18" ht="15.75" thickBot="1" x14ac:dyDescent="0.3">
      <c r="A9" s="21" t="s">
        <v>11</v>
      </c>
      <c r="B9" s="5">
        <v>1</v>
      </c>
      <c r="C9" s="5">
        <v>1</v>
      </c>
      <c r="D9" s="5">
        <v>0</v>
      </c>
      <c r="E9" s="5">
        <v>0</v>
      </c>
      <c r="F9" s="5">
        <v>74.430000000000007</v>
      </c>
      <c r="G9" s="5">
        <v>60.32</v>
      </c>
      <c r="H9" s="5">
        <v>13.47</v>
      </c>
      <c r="I9" s="31">
        <v>0</v>
      </c>
      <c r="J9" s="31">
        <v>0</v>
      </c>
      <c r="K9" s="34">
        <v>71.17</v>
      </c>
      <c r="L9" s="31"/>
      <c r="N9" t="s">
        <v>40</v>
      </c>
      <c r="O9" s="12">
        <f>SUM(I2:I9)</f>
        <v>2</v>
      </c>
      <c r="P9" t="s">
        <v>41</v>
      </c>
      <c r="Q9">
        <v>2</v>
      </c>
      <c r="R9">
        <v>2</v>
      </c>
    </row>
    <row r="10" spans="1:18" ht="15.75" thickBot="1" x14ac:dyDescent="0.3">
      <c r="A10" s="21" t="s">
        <v>5</v>
      </c>
      <c r="B10" s="5">
        <v>2</v>
      </c>
      <c r="C10" s="5">
        <v>0</v>
      </c>
      <c r="D10" s="5">
        <v>0</v>
      </c>
      <c r="E10" s="5">
        <v>23.23</v>
      </c>
      <c r="F10" s="5">
        <v>25.73</v>
      </c>
      <c r="G10" s="5">
        <v>43.64</v>
      </c>
      <c r="H10" s="5">
        <v>15.6</v>
      </c>
      <c r="I10" s="31">
        <v>1</v>
      </c>
      <c r="J10" s="31">
        <v>0</v>
      </c>
      <c r="K10" s="34">
        <v>86.05</v>
      </c>
      <c r="L10" s="31"/>
      <c r="N10" t="s">
        <v>42</v>
      </c>
      <c r="O10" s="12">
        <f>SUM(I10:I25)</f>
        <v>4</v>
      </c>
      <c r="P10" t="s">
        <v>41</v>
      </c>
      <c r="Q10">
        <v>4</v>
      </c>
      <c r="R10">
        <v>4</v>
      </c>
    </row>
    <row r="11" spans="1:18" ht="15.75" thickBot="1" x14ac:dyDescent="0.3">
      <c r="A11" s="21" t="s">
        <v>13</v>
      </c>
      <c r="B11" s="5">
        <v>2</v>
      </c>
      <c r="C11" s="5">
        <v>1</v>
      </c>
      <c r="D11" s="5">
        <v>0</v>
      </c>
      <c r="E11" s="5">
        <v>37.43</v>
      </c>
      <c r="F11" s="5">
        <v>72.040000000000006</v>
      </c>
      <c r="G11" s="5">
        <v>57.58</v>
      </c>
      <c r="H11" s="5">
        <v>15.7</v>
      </c>
      <c r="I11" s="31">
        <v>0</v>
      </c>
      <c r="J11" s="31">
        <v>0</v>
      </c>
      <c r="K11" s="34">
        <v>33.89</v>
      </c>
      <c r="L11" s="31"/>
      <c r="N11" t="s">
        <v>43</v>
      </c>
      <c r="O11" s="12">
        <f>SUM(I26:I37)</f>
        <v>2</v>
      </c>
      <c r="P11" t="s">
        <v>41</v>
      </c>
      <c r="Q11">
        <v>2</v>
      </c>
      <c r="R11">
        <v>2</v>
      </c>
    </row>
    <row r="12" spans="1:18" ht="15.75" thickBot="1" x14ac:dyDescent="0.3">
      <c r="A12" s="21" t="s">
        <v>7</v>
      </c>
      <c r="B12" s="5">
        <v>2</v>
      </c>
      <c r="C12" s="5">
        <v>0</v>
      </c>
      <c r="D12" s="5">
        <v>2</v>
      </c>
      <c r="E12" s="5">
        <v>95.41</v>
      </c>
      <c r="F12" s="5">
        <v>28.61</v>
      </c>
      <c r="G12" s="5">
        <v>40.299999999999997</v>
      </c>
      <c r="H12" s="5">
        <v>19.399999999999999</v>
      </c>
      <c r="I12" s="31">
        <v>1</v>
      </c>
      <c r="J12" s="31">
        <v>0</v>
      </c>
      <c r="K12" s="34">
        <v>72.959999999999994</v>
      </c>
      <c r="L12" s="31"/>
    </row>
    <row r="13" spans="1:18" ht="15.75" thickBot="1" x14ac:dyDescent="0.3">
      <c r="A13" s="21" t="s">
        <v>21</v>
      </c>
      <c r="B13" s="5">
        <v>2</v>
      </c>
      <c r="C13" s="5">
        <v>1</v>
      </c>
      <c r="D13" s="5">
        <v>4</v>
      </c>
      <c r="E13" s="5">
        <v>92.67</v>
      </c>
      <c r="F13" s="5">
        <v>92.67</v>
      </c>
      <c r="G13" s="5">
        <v>50.9</v>
      </c>
      <c r="H13" s="5">
        <v>18.399999999999999</v>
      </c>
      <c r="I13" s="31">
        <v>0</v>
      </c>
      <c r="J13" s="31">
        <v>0</v>
      </c>
      <c r="K13" s="34">
        <v>25.86</v>
      </c>
      <c r="L13" s="31"/>
      <c r="N13" t="s">
        <v>79</v>
      </c>
      <c r="O13" s="30">
        <f>SUMPRODUCT(I2:I37,K2:K37)+SUMPRODUCT(J2:J37,K2:K37)</f>
        <v>553.63</v>
      </c>
    </row>
    <row r="14" spans="1:18" ht="15.75" thickBot="1" x14ac:dyDescent="0.3">
      <c r="A14" s="21" t="s">
        <v>16</v>
      </c>
      <c r="B14" s="5">
        <v>2</v>
      </c>
      <c r="C14" s="5">
        <v>0</v>
      </c>
      <c r="D14" s="5">
        <v>0</v>
      </c>
      <c r="E14" s="5">
        <v>33.24</v>
      </c>
      <c r="F14" s="5">
        <v>33.24</v>
      </c>
      <c r="G14" s="5">
        <v>43.2</v>
      </c>
      <c r="H14" s="5">
        <v>15.03</v>
      </c>
      <c r="I14" s="31">
        <v>0</v>
      </c>
      <c r="J14" s="31">
        <v>0</v>
      </c>
      <c r="K14" s="34">
        <v>37.1</v>
      </c>
      <c r="L14" s="31"/>
    </row>
    <row r="15" spans="1:18" ht="15.75" thickBot="1" x14ac:dyDescent="0.3">
      <c r="A15" s="21" t="s">
        <v>6</v>
      </c>
      <c r="B15" s="5">
        <v>2</v>
      </c>
      <c r="C15" s="5">
        <v>1</v>
      </c>
      <c r="D15" s="5">
        <v>0</v>
      </c>
      <c r="E15" s="5">
        <v>22.57</v>
      </c>
      <c r="F15" s="5">
        <v>30.8</v>
      </c>
      <c r="G15" s="5">
        <v>48.64</v>
      </c>
      <c r="H15" s="5">
        <v>11.74</v>
      </c>
      <c r="I15" s="31">
        <v>0</v>
      </c>
      <c r="J15" s="31">
        <v>0</v>
      </c>
      <c r="K15" s="34">
        <v>23.76</v>
      </c>
      <c r="L15" s="31"/>
    </row>
    <row r="16" spans="1:18" ht="15.75" thickBot="1" x14ac:dyDescent="0.3">
      <c r="A16" s="21" t="s">
        <v>12</v>
      </c>
      <c r="B16" s="5">
        <v>2</v>
      </c>
      <c r="C16" s="5">
        <v>1</v>
      </c>
      <c r="D16" s="5">
        <v>0</v>
      </c>
      <c r="E16" s="5">
        <v>20.58</v>
      </c>
      <c r="F16" s="5">
        <v>33.6</v>
      </c>
      <c r="G16" s="5">
        <v>37.5</v>
      </c>
      <c r="H16" s="5">
        <v>11.34</v>
      </c>
      <c r="I16" s="31">
        <v>0</v>
      </c>
      <c r="J16" s="31">
        <v>0</v>
      </c>
      <c r="K16" s="34">
        <v>53.68</v>
      </c>
      <c r="L16" s="31"/>
    </row>
    <row r="17" spans="1:12" ht="15.75" thickBot="1" x14ac:dyDescent="0.3">
      <c r="A17" s="21" t="s">
        <v>14</v>
      </c>
      <c r="B17" s="5">
        <v>2</v>
      </c>
      <c r="C17" s="5">
        <v>1</v>
      </c>
      <c r="D17" s="5">
        <v>0</v>
      </c>
      <c r="E17" s="5">
        <v>26.9</v>
      </c>
      <c r="F17" s="5">
        <v>46.07</v>
      </c>
      <c r="G17" s="5">
        <v>43.95</v>
      </c>
      <c r="H17" s="5">
        <v>15.13</v>
      </c>
      <c r="I17" s="31">
        <v>0</v>
      </c>
      <c r="J17" s="31">
        <v>0</v>
      </c>
      <c r="K17" s="34">
        <v>25.88</v>
      </c>
      <c r="L17" s="31"/>
    </row>
    <row r="18" spans="1:12" ht="15.75" thickBot="1" x14ac:dyDescent="0.3">
      <c r="A18" s="21" t="s">
        <v>9</v>
      </c>
      <c r="B18" s="5">
        <v>2</v>
      </c>
      <c r="C18" s="5">
        <v>1</v>
      </c>
      <c r="D18" s="5">
        <v>4</v>
      </c>
      <c r="E18" s="5">
        <v>110.67</v>
      </c>
      <c r="F18" s="5">
        <v>28.14</v>
      </c>
      <c r="G18" s="5">
        <v>41.54</v>
      </c>
      <c r="H18" s="5">
        <v>16.5</v>
      </c>
      <c r="I18" s="31">
        <v>0</v>
      </c>
      <c r="J18" s="31">
        <v>0</v>
      </c>
      <c r="K18" s="34">
        <v>21.69</v>
      </c>
      <c r="L18" s="31"/>
    </row>
    <row r="19" spans="1:12" ht="15.75" thickBot="1" x14ac:dyDescent="0.3">
      <c r="A19" s="21" t="s">
        <v>15</v>
      </c>
      <c r="B19" s="5">
        <v>2</v>
      </c>
      <c r="C19" s="5">
        <v>1</v>
      </c>
      <c r="D19" s="5">
        <v>2</v>
      </c>
      <c r="E19" s="5">
        <v>57.04</v>
      </c>
      <c r="F19" s="5">
        <v>31.3</v>
      </c>
      <c r="G19" s="5">
        <v>41.63</v>
      </c>
      <c r="H19" s="5">
        <v>16.829999999999998</v>
      </c>
      <c r="I19" s="31">
        <v>0</v>
      </c>
      <c r="J19" s="31">
        <v>0</v>
      </c>
      <c r="K19" s="34">
        <v>19.399999999999999</v>
      </c>
      <c r="L19" s="31"/>
    </row>
    <row r="20" spans="1:12" ht="15.75" thickBot="1" x14ac:dyDescent="0.3">
      <c r="A20" s="21" t="s">
        <v>23</v>
      </c>
      <c r="B20" s="5">
        <v>2</v>
      </c>
      <c r="C20" s="5">
        <v>1</v>
      </c>
      <c r="D20" s="5">
        <v>1</v>
      </c>
      <c r="E20" s="5">
        <v>97.36</v>
      </c>
      <c r="F20" s="5">
        <v>97.36</v>
      </c>
      <c r="G20" s="5">
        <v>48.35</v>
      </c>
      <c r="H20" s="5">
        <v>16.63</v>
      </c>
      <c r="I20" s="31">
        <v>0</v>
      </c>
      <c r="J20" s="31">
        <v>0</v>
      </c>
      <c r="K20" s="34">
        <v>57.68</v>
      </c>
      <c r="L20" s="31"/>
    </row>
    <row r="21" spans="1:12" ht="29.25" thickBot="1" x14ac:dyDescent="0.3">
      <c r="A21" s="21" t="s">
        <v>20</v>
      </c>
      <c r="B21" s="5">
        <v>2</v>
      </c>
      <c r="C21" s="5">
        <v>1</v>
      </c>
      <c r="D21" s="5">
        <v>2</v>
      </c>
      <c r="E21" s="5">
        <v>9</v>
      </c>
      <c r="F21" s="5">
        <v>91.51</v>
      </c>
      <c r="G21" s="5">
        <v>46.43</v>
      </c>
      <c r="H21" s="19">
        <v>18.010000000000002</v>
      </c>
      <c r="I21" s="28">
        <v>0</v>
      </c>
      <c r="J21" s="28">
        <v>0</v>
      </c>
      <c r="K21" s="34">
        <v>38.229999999999997</v>
      </c>
      <c r="L21" s="28"/>
    </row>
    <row r="22" spans="1:12" ht="29.25" thickBot="1" x14ac:dyDescent="0.3">
      <c r="A22" s="21" t="s">
        <v>32</v>
      </c>
      <c r="B22" s="5">
        <v>2</v>
      </c>
      <c r="C22" s="5">
        <v>0</v>
      </c>
      <c r="D22" s="5">
        <v>0</v>
      </c>
      <c r="E22" s="5">
        <v>24.88</v>
      </c>
      <c r="F22" s="5">
        <v>77.13</v>
      </c>
      <c r="G22" s="5">
        <v>38.46</v>
      </c>
      <c r="H22" s="5">
        <v>15.97</v>
      </c>
      <c r="I22" s="31">
        <v>0</v>
      </c>
      <c r="J22" s="31">
        <v>0</v>
      </c>
      <c r="K22" s="34">
        <v>73.540000000000006</v>
      </c>
      <c r="L22" s="31"/>
    </row>
    <row r="23" spans="1:12" ht="15.75" thickBot="1" x14ac:dyDescent="0.3">
      <c r="A23" s="21" t="s">
        <v>28</v>
      </c>
      <c r="B23" s="5">
        <v>2</v>
      </c>
      <c r="C23" s="5">
        <v>0</v>
      </c>
      <c r="D23" s="5">
        <v>0</v>
      </c>
      <c r="E23" s="5">
        <v>25.19</v>
      </c>
      <c r="F23" s="5">
        <v>30.03</v>
      </c>
      <c r="G23" s="5">
        <v>31.2</v>
      </c>
      <c r="H23" s="5">
        <v>13.96</v>
      </c>
      <c r="I23" s="31">
        <v>1</v>
      </c>
      <c r="J23" s="31">
        <v>0</v>
      </c>
      <c r="K23" s="34">
        <v>105.95</v>
      </c>
      <c r="L23" s="31"/>
    </row>
    <row r="24" spans="1:12" ht="15.75" thickBot="1" x14ac:dyDescent="0.3">
      <c r="A24" s="21" t="s">
        <v>17</v>
      </c>
      <c r="B24" s="5">
        <v>2</v>
      </c>
      <c r="C24" s="5">
        <v>0</v>
      </c>
      <c r="D24" s="5">
        <v>0</v>
      </c>
      <c r="E24" s="5">
        <v>61.89</v>
      </c>
      <c r="F24" s="5">
        <v>28.2</v>
      </c>
      <c r="G24" s="5">
        <v>28.88</v>
      </c>
      <c r="H24" s="5">
        <v>13.4</v>
      </c>
      <c r="I24" s="31">
        <v>1</v>
      </c>
      <c r="J24" s="31">
        <v>0</v>
      </c>
      <c r="K24" s="34">
        <v>26.07</v>
      </c>
      <c r="L24" s="31"/>
    </row>
    <row r="25" spans="1:12" ht="15.75" thickBot="1" x14ac:dyDescent="0.3">
      <c r="A25" s="21" t="s">
        <v>27</v>
      </c>
      <c r="B25" s="5">
        <v>2</v>
      </c>
      <c r="C25" s="5">
        <v>1</v>
      </c>
      <c r="D25" s="5">
        <v>1</v>
      </c>
      <c r="E25" s="5">
        <v>45.27</v>
      </c>
      <c r="F25" s="5">
        <v>45.27</v>
      </c>
      <c r="G25" s="5">
        <v>34.75</v>
      </c>
      <c r="H25" s="5">
        <v>16.329999999999998</v>
      </c>
      <c r="I25" s="31">
        <v>0</v>
      </c>
      <c r="J25" s="31">
        <v>0</v>
      </c>
      <c r="K25" s="34">
        <v>41.06</v>
      </c>
      <c r="L25" s="31"/>
    </row>
    <row r="26" spans="1:12" ht="15.75" thickBot="1" x14ac:dyDescent="0.3">
      <c r="A26" s="21" t="s">
        <v>18</v>
      </c>
      <c r="B26" s="5">
        <v>3</v>
      </c>
      <c r="C26" s="5">
        <v>0</v>
      </c>
      <c r="D26" s="5">
        <v>0</v>
      </c>
      <c r="E26" s="5">
        <v>24.67</v>
      </c>
      <c r="F26" s="5">
        <v>24.67</v>
      </c>
      <c r="G26" s="5">
        <v>27.7</v>
      </c>
      <c r="H26" s="5">
        <v>14.56</v>
      </c>
      <c r="I26" s="31">
        <v>0</v>
      </c>
      <c r="J26" s="31">
        <v>0</v>
      </c>
      <c r="K26" s="34">
        <v>26.73</v>
      </c>
      <c r="L26" s="31"/>
    </row>
    <row r="27" spans="1:12" ht="15.75" thickBot="1" x14ac:dyDescent="0.3">
      <c r="A27" s="21" t="s">
        <v>26</v>
      </c>
      <c r="B27" s="5">
        <v>3</v>
      </c>
      <c r="C27" s="5">
        <v>1</v>
      </c>
      <c r="D27" s="5">
        <v>0</v>
      </c>
      <c r="E27" s="5">
        <v>27.8</v>
      </c>
      <c r="F27" s="5">
        <v>28.09</v>
      </c>
      <c r="G27" s="5">
        <v>25.85</v>
      </c>
      <c r="H27" s="5">
        <v>15.34</v>
      </c>
      <c r="I27" s="31">
        <v>0</v>
      </c>
      <c r="J27" s="31">
        <v>0</v>
      </c>
      <c r="K27" s="34">
        <v>29.7</v>
      </c>
      <c r="L27" s="31"/>
    </row>
    <row r="28" spans="1:12" ht="15.75" thickBot="1" x14ac:dyDescent="0.3">
      <c r="A28" s="21" t="s">
        <v>22</v>
      </c>
      <c r="B28" s="5">
        <v>3</v>
      </c>
      <c r="C28" s="5">
        <v>1</v>
      </c>
      <c r="D28" s="5">
        <v>0</v>
      </c>
      <c r="E28" s="5">
        <v>35.840000000000003</v>
      </c>
      <c r="F28" s="5">
        <v>25.77</v>
      </c>
      <c r="G28" s="5">
        <v>24.44</v>
      </c>
      <c r="H28" s="5">
        <v>14.17</v>
      </c>
      <c r="I28" s="31">
        <v>0</v>
      </c>
      <c r="J28" s="31">
        <v>0</v>
      </c>
      <c r="K28" s="34">
        <v>28.02</v>
      </c>
      <c r="L28" s="31"/>
    </row>
    <row r="29" spans="1:12" ht="15.75" thickBot="1" x14ac:dyDescent="0.3">
      <c r="A29" s="21" t="s">
        <v>25</v>
      </c>
      <c r="B29" s="5">
        <v>3</v>
      </c>
      <c r="C29" s="5">
        <v>1</v>
      </c>
      <c r="D29" s="5">
        <v>0</v>
      </c>
      <c r="E29" s="5">
        <v>39.729999999999997</v>
      </c>
      <c r="F29" s="5">
        <v>30.23</v>
      </c>
      <c r="G29" s="5">
        <v>24.12</v>
      </c>
      <c r="H29" s="5">
        <v>15.33</v>
      </c>
      <c r="I29" s="31">
        <v>0</v>
      </c>
      <c r="J29" s="31">
        <v>0</v>
      </c>
      <c r="K29" s="34">
        <v>52.14</v>
      </c>
      <c r="L29" s="31"/>
    </row>
    <row r="30" spans="1:12" ht="15.75" thickBot="1" x14ac:dyDescent="0.3">
      <c r="A30" s="21" t="s">
        <v>29</v>
      </c>
      <c r="B30" s="5">
        <v>3</v>
      </c>
      <c r="C30" s="5">
        <v>0</v>
      </c>
      <c r="D30" s="5">
        <v>2</v>
      </c>
      <c r="E30" s="5">
        <v>44.85</v>
      </c>
      <c r="F30" s="5">
        <v>44.85</v>
      </c>
      <c r="G30" s="5">
        <v>29.44</v>
      </c>
      <c r="H30" s="5">
        <v>16.399999999999999</v>
      </c>
      <c r="I30" s="31">
        <v>1</v>
      </c>
      <c r="J30" s="31">
        <v>0</v>
      </c>
      <c r="K30" s="34">
        <v>28.1</v>
      </c>
      <c r="L30" s="31"/>
    </row>
    <row r="31" spans="1:12" ht="15.75" thickBot="1" x14ac:dyDescent="0.3">
      <c r="A31" s="21" t="s">
        <v>24</v>
      </c>
      <c r="B31" s="5">
        <v>3</v>
      </c>
      <c r="C31" s="5">
        <v>0</v>
      </c>
      <c r="D31" s="5">
        <v>0</v>
      </c>
      <c r="E31" s="5">
        <v>22.24</v>
      </c>
      <c r="F31" s="5">
        <v>18.03</v>
      </c>
      <c r="G31" s="5">
        <v>19.32</v>
      </c>
      <c r="H31" s="5">
        <v>14.5</v>
      </c>
      <c r="I31" s="31">
        <v>0</v>
      </c>
      <c r="J31" s="31">
        <v>0</v>
      </c>
      <c r="K31" s="34">
        <v>35.43</v>
      </c>
      <c r="L31" s="31"/>
    </row>
    <row r="32" spans="1:12" ht="15.75" thickBot="1" x14ac:dyDescent="0.3">
      <c r="A32" s="21" t="s">
        <v>70</v>
      </c>
      <c r="B32" s="6">
        <v>3</v>
      </c>
      <c r="C32" s="5">
        <v>0</v>
      </c>
      <c r="D32" s="5">
        <v>0</v>
      </c>
      <c r="E32" s="5">
        <v>10.37</v>
      </c>
      <c r="F32" s="5">
        <v>10.37</v>
      </c>
      <c r="G32" s="5">
        <v>10.37</v>
      </c>
      <c r="H32" s="5">
        <v>12.63</v>
      </c>
      <c r="I32" s="31">
        <v>0</v>
      </c>
      <c r="J32" s="31">
        <v>0</v>
      </c>
      <c r="K32" s="34">
        <v>23.29</v>
      </c>
      <c r="L32" s="31"/>
    </row>
    <row r="33" spans="1:12" ht="15.75" thickBot="1" x14ac:dyDescent="0.3">
      <c r="A33" s="21" t="s">
        <v>33</v>
      </c>
      <c r="B33" s="5">
        <v>3</v>
      </c>
      <c r="C33" s="5">
        <v>1</v>
      </c>
      <c r="D33" s="5">
        <v>0</v>
      </c>
      <c r="E33" s="5">
        <v>28.31</v>
      </c>
      <c r="F33" s="5">
        <v>26.9</v>
      </c>
      <c r="G33" s="5">
        <v>19.89</v>
      </c>
      <c r="H33" s="5">
        <v>13.03</v>
      </c>
      <c r="I33" s="31">
        <v>0</v>
      </c>
      <c r="J33" s="31">
        <v>0</v>
      </c>
      <c r="K33" s="34">
        <v>27</v>
      </c>
      <c r="L33" s="31"/>
    </row>
    <row r="34" spans="1:12" ht="15.75" thickBot="1" x14ac:dyDescent="0.3">
      <c r="A34" s="21" t="s">
        <v>31</v>
      </c>
      <c r="B34" s="5">
        <v>3</v>
      </c>
      <c r="C34" s="5">
        <v>1</v>
      </c>
      <c r="D34" s="5">
        <v>0</v>
      </c>
      <c r="E34" s="5">
        <v>26.89</v>
      </c>
      <c r="F34" s="5">
        <v>26.89</v>
      </c>
      <c r="G34" s="5">
        <v>24.49</v>
      </c>
      <c r="H34" s="5">
        <v>15.27</v>
      </c>
      <c r="I34" s="31">
        <v>0</v>
      </c>
      <c r="J34" s="31">
        <v>0</v>
      </c>
      <c r="K34" s="34">
        <v>15.91</v>
      </c>
      <c r="L34" s="31"/>
    </row>
    <row r="35" spans="1:12" ht="29.25" thickBot="1" x14ac:dyDescent="0.3">
      <c r="A35" s="21" t="s">
        <v>68</v>
      </c>
      <c r="B35" s="5">
        <v>3</v>
      </c>
      <c r="C35" s="5">
        <v>1</v>
      </c>
      <c r="D35" s="5">
        <v>0</v>
      </c>
      <c r="E35" s="5">
        <v>19.3</v>
      </c>
      <c r="F35" s="5">
        <v>23.01</v>
      </c>
      <c r="G35" s="5">
        <v>20.87</v>
      </c>
      <c r="H35" s="5">
        <v>14.3</v>
      </c>
      <c r="I35" s="31">
        <v>0</v>
      </c>
      <c r="J35" s="31">
        <v>0</v>
      </c>
      <c r="K35" s="34">
        <v>20.53</v>
      </c>
      <c r="L35" s="31"/>
    </row>
    <row r="36" spans="1:12" ht="15.75" thickBot="1" x14ac:dyDescent="0.3">
      <c r="A36" s="25" t="s">
        <v>71</v>
      </c>
      <c r="B36" s="5">
        <v>3</v>
      </c>
      <c r="C36" s="5">
        <v>1</v>
      </c>
      <c r="D36" s="5">
        <v>0</v>
      </c>
      <c r="E36" s="5">
        <v>13.62</v>
      </c>
      <c r="F36" s="5">
        <v>8.66</v>
      </c>
      <c r="G36" s="5">
        <v>8.66</v>
      </c>
      <c r="H36" s="5">
        <v>8.66</v>
      </c>
      <c r="I36" s="31">
        <v>0</v>
      </c>
      <c r="J36" s="31">
        <v>0</v>
      </c>
      <c r="K36" s="34">
        <v>20.03</v>
      </c>
      <c r="L36" s="31"/>
    </row>
    <row r="37" spans="1:12" ht="15.75" thickBot="1" x14ac:dyDescent="0.3">
      <c r="A37" s="25" t="s">
        <v>72</v>
      </c>
      <c r="B37" s="5">
        <v>3</v>
      </c>
      <c r="C37" s="5">
        <v>0</v>
      </c>
      <c r="D37" s="5">
        <v>0</v>
      </c>
      <c r="E37" s="5">
        <v>54.55</v>
      </c>
      <c r="F37" s="5">
        <v>54.55</v>
      </c>
      <c r="G37" s="5">
        <v>54.55</v>
      </c>
      <c r="H37" s="5">
        <v>12.73</v>
      </c>
      <c r="I37" s="31">
        <v>1</v>
      </c>
      <c r="J37" s="31">
        <v>0</v>
      </c>
      <c r="K37" s="34">
        <v>99.62</v>
      </c>
      <c r="L37" s="31"/>
    </row>
    <row r="38" spans="1:12" x14ac:dyDescent="0.25">
      <c r="J38">
        <f>SUM(J2:J9)</f>
        <v>1</v>
      </c>
    </row>
    <row r="40" spans="1:12" x14ac:dyDescent="0.25">
      <c r="I40" t="s">
        <v>109</v>
      </c>
      <c r="J40">
        <f>SUM(J2:J37)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Event1MILP</vt:lpstr>
      <vt:lpstr>EVENT 2 MILP</vt:lpstr>
      <vt:lpstr>Event 3</vt:lpstr>
      <vt:lpstr>Event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2024-08-05T06:35:44Z</dcterms:created>
  <dcterms:modified xsi:type="dcterms:W3CDTF">2024-08-28T06:25:14Z</dcterms:modified>
</cp:coreProperties>
</file>