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920" windowHeight="1321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<sst xmlns="http://schemas.openxmlformats.org/spreadsheetml/2006/main" count="80" uniqueCount="30">
  <si>
    <t>DFT  GRADIENTS NWCHEM b3lyp  def2-svpd xfine
ENERGY
GRADIENTS</t>
  </si>
  <si>
    <t>atom
coordinates</t>
  </si>
  <si>
    <t>coordinates, A</t>
  </si>
  <si>
    <t>derivatives (kJ/mol/ang)</t>
  </si>
  <si>
    <t>coordinates, bohr</t>
  </si>
  <si>
    <t>derivatives()</t>
  </si>
  <si>
    <t>x</t>
  </si>
  <si>
    <t>y</t>
  </si>
  <si>
    <t>z</t>
  </si>
  <si>
    <t>C</t>
  </si>
  <si>
    <t>H</t>
  </si>
  <si>
    <t>Cl</t>
  </si>
  <si>
    <t>Tot. energy</t>
  </si>
  <si>
    <t>kJ/mol</t>
  </si>
  <si>
    <t>DFT GRADIENTS MOPAC7 AM1</t>
  </si>
  <si>
    <t>derivatives (kcal/mol/ang)</t>
  </si>
  <si>
    <t>-y</t>
  </si>
  <si>
    <t>-z</t>
  </si>
  <si>
    <t>der(nwc)/der(mpc)</t>
  </si>
  <si>
    <t>kcal/mol/ang=</t>
  </si>
  <si>
    <t>kJ/mol/ang</t>
  </si>
  <si>
    <t>CH3Cl (gas)</t>
  </si>
  <si>
    <t>-</t>
  </si>
  <si>
    <t>Hartree/bohr=</t>
  </si>
  <si>
    <t>1 Å =</t>
  </si>
  <si>
    <t>bohr</t>
  </si>
  <si>
    <t> kcal/mol/ang</t>
  </si>
  <si>
    <t>Skirtumas iki 2-3 karto</t>
  </si>
  <si>
    <t>PM3 gali labiau tikti dėl sunkaus Cl</t>
  </si>
  <si>
    <t>Išsiaiškinti dėl x&lt;-&gt;y, -y ir -z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</si>
</sst>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0_ "/>
    <numFmt numFmtId="177" formatCode="0.00_ "/>
    <numFmt numFmtId="178" formatCode="0_ "/>
    <numFmt numFmtId="179" formatCode="0.000000_ "/>
  </numFmts>
  <fonts count="21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2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25" applyNumberFormat="0" applyAlignment="0" applyProtection="0">
      <alignment vertical="center"/>
    </xf>
    <xf numFmtId="0" fontId="11" fillId="9" borderId="26" applyNumberFormat="0" applyAlignment="0" applyProtection="0">
      <alignment vertical="center"/>
    </xf>
    <xf numFmtId="0" fontId="12" fillId="9" borderId="25" applyNumberFormat="0" applyAlignment="0" applyProtection="0">
      <alignment vertical="center"/>
    </xf>
    <xf numFmtId="0" fontId="13" fillId="10" borderId="27" applyNumberForma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9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9" xfId="0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3" borderId="3" xfId="0" applyNumberFormat="1" applyFill="1" applyBorder="1">
      <alignment vertical="center"/>
    </xf>
    <xf numFmtId="176" fontId="0" fillId="3" borderId="5" xfId="0" applyNumberFormat="1" applyFill="1" applyBorder="1">
      <alignment vertical="center"/>
    </xf>
    <xf numFmtId="176" fontId="0" fillId="3" borderId="4" xfId="0" applyNumberFormat="1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176" fontId="0" fillId="3" borderId="12" xfId="0" applyNumberFormat="1" applyFill="1" applyBorder="1">
      <alignment vertical="center"/>
    </xf>
    <xf numFmtId="176" fontId="0" fillId="3" borderId="10" xfId="0" applyNumberFormat="1" applyFill="1" applyBorder="1">
      <alignment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9" fontId="0" fillId="0" borderId="0" xfId="0" applyNumberFormat="1" applyBorder="1">
      <alignment vertical="center"/>
    </xf>
    <xf numFmtId="179" fontId="0" fillId="0" borderId="13" xfId="0" applyNumberFormat="1" applyBorder="1">
      <alignment vertical="center"/>
    </xf>
    <xf numFmtId="179" fontId="0" fillId="4" borderId="14" xfId="0" applyNumberFormat="1" applyFill="1" applyBorder="1">
      <alignment vertical="center"/>
    </xf>
    <xf numFmtId="179" fontId="0" fillId="3" borderId="15" xfId="0" applyNumberFormat="1" applyFill="1" applyBorder="1">
      <alignment vertical="center"/>
    </xf>
    <xf numFmtId="179" fontId="0" fillId="0" borderId="16" xfId="0" applyNumberFormat="1" applyBorder="1">
      <alignment vertical="center"/>
    </xf>
    <xf numFmtId="179" fontId="0" fillId="5" borderId="0" xfId="0" applyNumberFormat="1" applyFill="1">
      <alignment vertical="center"/>
    </xf>
    <xf numFmtId="179" fontId="0" fillId="4" borderId="17" xfId="0" applyNumberFormat="1" applyFill="1" applyBorder="1">
      <alignment vertical="center"/>
    </xf>
    <xf numFmtId="179" fontId="0" fillId="6" borderId="16" xfId="0" applyNumberFormat="1" applyFill="1" applyBorder="1">
      <alignment vertical="center"/>
    </xf>
    <xf numFmtId="179" fontId="0" fillId="3" borderId="0" xfId="0" applyNumberFormat="1" applyFill="1">
      <alignment vertical="center"/>
    </xf>
    <xf numFmtId="179" fontId="0" fillId="0" borderId="18" xfId="0" applyNumberFormat="1" applyBorder="1">
      <alignment vertical="center"/>
    </xf>
    <xf numFmtId="179" fontId="0" fillId="3" borderId="19" xfId="0" applyNumberFormat="1" applyFill="1" applyBorder="1">
      <alignment vertical="center"/>
    </xf>
    <xf numFmtId="179" fontId="0" fillId="3" borderId="20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179" fontId="0" fillId="0" borderId="1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4" xfId="0" applyNumberFormat="1" applyBorder="1">
      <alignment vertical="center"/>
    </xf>
    <xf numFmtId="179" fontId="0" fillId="0" borderId="5" xfId="0" applyNumberFormat="1" applyBorder="1">
      <alignment vertical="center"/>
    </xf>
    <xf numFmtId="179" fontId="0" fillId="0" borderId="6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9" fontId="0" fillId="0" borderId="10" xfId="0" applyNumberFormat="1" applyBorder="1">
      <alignment vertical="center"/>
    </xf>
    <xf numFmtId="179" fontId="0" fillId="0" borderId="12" xfId="0" applyNumberFormat="1" applyBorder="1">
      <alignment vertical="center"/>
    </xf>
    <xf numFmtId="179" fontId="0" fillId="0" borderId="2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3" borderId="7" xfId="0" applyFill="1" applyBorder="1" applyAlignment="1" quotePrefix="1">
      <alignment horizontal="center" vertical="center"/>
    </xf>
    <xf numFmtId="0" fontId="0" fillId="3" borderId="8" xfId="0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Y31"/>
  <sheetViews>
    <sheetView tabSelected="1" zoomScale="115" zoomScaleNormal="115" topLeftCell="A3" workbookViewId="0">
      <selection activeCell="D11" sqref="D11"/>
    </sheetView>
  </sheetViews>
  <sheetFormatPr defaultColWidth="9.14285714285714" defaultRowHeight="15"/>
  <cols>
    <col min="3" max="5" width="11.4285714285714"/>
    <col min="6" max="6" width="12.5714285714286"/>
    <col min="7" max="7" width="14.8571428571429"/>
    <col min="8" max="8" width="13.7142857142857"/>
    <col min="9" max="9" width="10.2857142857143"/>
    <col min="10" max="10" width="11.4285714285714"/>
    <col min="11" max="12" width="12.5714285714286"/>
    <col min="13" max="13" width="16" customWidth="1"/>
    <col min="14" max="14" width="10.2857142857143"/>
    <col min="15" max="15" width="13.7142857142857" customWidth="1"/>
    <col min="16" max="16" width="12.8571428571429"/>
    <col min="17" max="17" width="14" customWidth="1"/>
    <col min="18" max="18" width="10.2857142857143"/>
    <col min="19" max="19" width="11.4285714285714"/>
    <col min="20" max="22" width="12.5714285714286"/>
    <col min="23" max="23" width="10.2857142857143"/>
    <col min="24" max="24" width="9.57142857142857"/>
    <col min="25" max="27" width="10.2857142857143"/>
    <col min="28" max="28" width="12.8571428571429"/>
    <col min="29" max="29" width="10.2857142857143"/>
    <col min="30" max="31" width="11.4285714285714"/>
  </cols>
  <sheetData>
    <row r="3" spans="1:17">
      <c r="A3" s="1" t="s">
        <v>0</v>
      </c>
      <c r="B3" s="2"/>
      <c r="C3" s="2"/>
      <c r="D3" s="2"/>
      <c r="E3" s="2"/>
      <c r="F3" s="2"/>
      <c r="G3" s="2"/>
      <c r="H3" s="3"/>
      <c r="J3" s="56" t="s">
        <v>0</v>
      </c>
      <c r="K3" s="57"/>
      <c r="L3" s="57"/>
      <c r="M3" s="57"/>
      <c r="N3" s="57"/>
      <c r="O3" s="57"/>
      <c r="P3" s="57"/>
      <c r="Q3" s="77"/>
    </row>
    <row r="4" spans="1:17">
      <c r="A4" s="4" t="s">
        <v>1</v>
      </c>
      <c r="B4" s="5"/>
      <c r="C4" s="5" t="s">
        <v>2</v>
      </c>
      <c r="D4" s="5"/>
      <c r="E4" s="5"/>
      <c r="F4" s="5" t="s">
        <v>3</v>
      </c>
      <c r="G4" s="5"/>
      <c r="H4" s="6"/>
      <c r="J4" s="58" t="s">
        <v>1</v>
      </c>
      <c r="K4" s="59"/>
      <c r="L4" s="59" t="s">
        <v>4</v>
      </c>
      <c r="M4" s="59"/>
      <c r="N4" s="59"/>
      <c r="O4" s="59" t="s">
        <v>5</v>
      </c>
      <c r="P4" s="59"/>
      <c r="Q4" s="78"/>
    </row>
    <row r="5" ht="15.75" spans="1:17">
      <c r="A5" s="7"/>
      <c r="B5" s="5"/>
      <c r="C5" s="8" t="s">
        <v>6</v>
      </c>
      <c r="D5" s="8" t="s">
        <v>7</v>
      </c>
      <c r="E5" s="8" t="s">
        <v>8</v>
      </c>
      <c r="F5" s="8" t="s">
        <v>6</v>
      </c>
      <c r="G5" s="8" t="s">
        <v>7</v>
      </c>
      <c r="H5" s="9" t="s">
        <v>8</v>
      </c>
      <c r="J5" s="60"/>
      <c r="K5" s="59"/>
      <c r="L5" s="61" t="s">
        <v>6</v>
      </c>
      <c r="M5" s="61" t="s">
        <v>7</v>
      </c>
      <c r="N5" s="61" t="s">
        <v>8</v>
      </c>
      <c r="O5" s="61" t="s">
        <v>6</v>
      </c>
      <c r="P5" s="61" t="s">
        <v>7</v>
      </c>
      <c r="Q5" s="79" t="s">
        <v>8</v>
      </c>
    </row>
    <row r="6" ht="15.75" spans="1:17">
      <c r="A6" s="10">
        <v>1</v>
      </c>
      <c r="B6" s="11" t="s">
        <v>9</v>
      </c>
      <c r="C6" s="12">
        <f>L6/$P$24</f>
        <v>0</v>
      </c>
      <c r="D6" s="12">
        <f>M6/$P$24</f>
        <v>0</v>
      </c>
      <c r="E6" s="12">
        <f>N6/$P$24</f>
        <v>0</v>
      </c>
      <c r="F6" s="12">
        <f>O6*$P$23</f>
        <v>0</v>
      </c>
      <c r="G6" s="12">
        <f>P6*$P$23</f>
        <v>-182.7063263022</v>
      </c>
      <c r="H6" s="12">
        <f>Q6*$P$23</f>
        <v>-225.409743830592</v>
      </c>
      <c r="J6" s="62">
        <v>1</v>
      </c>
      <c r="K6" s="63" t="s">
        <v>9</v>
      </c>
      <c r="L6" s="64">
        <v>0</v>
      </c>
      <c r="M6" s="65">
        <v>0</v>
      </c>
      <c r="N6" s="66">
        <v>0</v>
      </c>
      <c r="O6" s="64">
        <v>0</v>
      </c>
      <c r="P6" s="65">
        <v>-0.036825</v>
      </c>
      <c r="Q6" s="66">
        <v>-0.045432</v>
      </c>
    </row>
    <row r="7" ht="15.75" spans="1:17">
      <c r="A7" s="10">
        <v>2</v>
      </c>
      <c r="B7" s="11" t="s">
        <v>10</v>
      </c>
      <c r="C7" s="12">
        <f>L7/$P$24</f>
        <v>0</v>
      </c>
      <c r="D7" s="12">
        <f>M7/$P$24</f>
        <v>1.07999967191019</v>
      </c>
      <c r="E7" s="12">
        <f>N7/$P$24</f>
        <v>0</v>
      </c>
      <c r="F7" s="12">
        <f>O7*$P$23</f>
        <v>0</v>
      </c>
      <c r="G7" s="12">
        <f>P7*$P$23</f>
        <v>-51.753148395336</v>
      </c>
      <c r="H7" s="12">
        <f>Q7*$P$23</f>
        <v>170.40186766732</v>
      </c>
      <c r="J7" s="62">
        <v>2</v>
      </c>
      <c r="K7" s="63" t="s">
        <v>10</v>
      </c>
      <c r="L7" s="67">
        <v>0</v>
      </c>
      <c r="M7" s="68">
        <v>2.040904</v>
      </c>
      <c r="N7" s="69">
        <v>0</v>
      </c>
      <c r="O7" s="67">
        <v>0</v>
      </c>
      <c r="P7" s="68">
        <v>-0.010431</v>
      </c>
      <c r="Q7" s="69">
        <v>0.034345</v>
      </c>
    </row>
    <row r="8" ht="15.75" spans="1:17">
      <c r="A8" s="10">
        <v>3</v>
      </c>
      <c r="B8" s="11" t="s">
        <v>10</v>
      </c>
      <c r="C8" s="12">
        <f>L8/$P$24</f>
        <v>1.01999998412469</v>
      </c>
      <c r="D8" s="12">
        <f>M8/$P$24</f>
        <v>-0.359999714244363</v>
      </c>
      <c r="E8" s="12">
        <f>N8/$P$24</f>
        <v>0</v>
      </c>
      <c r="F8" s="12">
        <f>O8*$P$23</f>
        <v>15.023347075168</v>
      </c>
      <c r="G8" s="12">
        <f>P8*$P$23</f>
        <v>107.877356491208</v>
      </c>
      <c r="H8" s="12">
        <f>Q8*$P$23</f>
        <v>209.364332852688</v>
      </c>
      <c r="J8" s="62">
        <v>3</v>
      </c>
      <c r="K8" s="63" t="s">
        <v>10</v>
      </c>
      <c r="L8" s="67">
        <v>1.927521</v>
      </c>
      <c r="M8" s="68">
        <v>-0.680301</v>
      </c>
      <c r="N8" s="69">
        <v>0</v>
      </c>
      <c r="O8" s="67">
        <v>0.003028</v>
      </c>
      <c r="P8" s="68">
        <v>0.021743</v>
      </c>
      <c r="Q8" s="69">
        <v>0.042198</v>
      </c>
    </row>
    <row r="9" ht="15.75" spans="1:17">
      <c r="A9" s="10">
        <v>4</v>
      </c>
      <c r="B9" s="11" t="s">
        <v>10</v>
      </c>
      <c r="C9" s="12">
        <f>L9/$P$24</f>
        <v>-1.01999998412469</v>
      </c>
      <c r="D9" s="12">
        <f>M9/$P$24</f>
        <v>-0.359999714244363</v>
      </c>
      <c r="E9" s="12">
        <f>N9/$P$24</f>
        <v>0</v>
      </c>
      <c r="F9" s="12">
        <f>O9*$P$23</f>
        <v>-15.023347075168</v>
      </c>
      <c r="G9" s="12">
        <f>P9*$P$23</f>
        <v>107.877356491208</v>
      </c>
      <c r="H9" s="12">
        <f>Q9*$P$23</f>
        <v>209.364332852688</v>
      </c>
      <c r="J9" s="62">
        <v>4</v>
      </c>
      <c r="K9" s="63" t="s">
        <v>10</v>
      </c>
      <c r="L9" s="67">
        <v>-1.927521</v>
      </c>
      <c r="M9" s="68">
        <v>-0.680301</v>
      </c>
      <c r="N9" s="69">
        <v>0</v>
      </c>
      <c r="O9" s="67">
        <v>-0.003028</v>
      </c>
      <c r="P9" s="68">
        <v>0.021743</v>
      </c>
      <c r="Q9" s="69">
        <v>0.042198</v>
      </c>
    </row>
    <row r="10" ht="15.75" spans="1:17">
      <c r="A10" s="13">
        <v>5</v>
      </c>
      <c r="B10" s="14" t="s">
        <v>11</v>
      </c>
      <c r="C10" s="12">
        <f>L10/$P$24</f>
        <v>0</v>
      </c>
      <c r="D10" s="12">
        <f>M10/$P$24</f>
        <v>0</v>
      </c>
      <c r="E10" s="12">
        <f>N10/$P$24</f>
        <v>1.77999938086279</v>
      </c>
      <c r="F10" s="12">
        <f>O10*$P$23</f>
        <v>0</v>
      </c>
      <c r="G10" s="12">
        <f>P10*$P$23</f>
        <v>18.70476171512</v>
      </c>
      <c r="H10" s="12">
        <f>Q10*$P$23</f>
        <v>-363.715828066848</v>
      </c>
      <c r="J10" s="70">
        <v>5</v>
      </c>
      <c r="K10" s="71" t="s">
        <v>11</v>
      </c>
      <c r="L10" s="72">
        <v>0</v>
      </c>
      <c r="M10" s="73">
        <v>0</v>
      </c>
      <c r="N10" s="74">
        <v>3.363712</v>
      </c>
      <c r="O10" s="72">
        <v>0</v>
      </c>
      <c r="P10" s="73">
        <v>0.00377</v>
      </c>
      <c r="Q10" s="74">
        <v>-0.073308</v>
      </c>
    </row>
    <row r="11" spans="6:8">
      <c r="F11" t="s">
        <v>12</v>
      </c>
      <c r="G11" s="15">
        <f>2625.49962*-499.314808</f>
        <v>-1310950.83866437</v>
      </c>
      <c r="H11" t="s">
        <v>13</v>
      </c>
    </row>
    <row r="12" ht="15.75"/>
    <row r="13" spans="1:17">
      <c r="A13" s="16" t="s">
        <v>14</v>
      </c>
      <c r="B13" s="17"/>
      <c r="C13" s="17"/>
      <c r="D13" s="17"/>
      <c r="E13" s="17"/>
      <c r="F13" s="17"/>
      <c r="G13" s="17"/>
      <c r="H13" s="18"/>
      <c r="J13" s="56" t="s">
        <v>14</v>
      </c>
      <c r="K13" s="57"/>
      <c r="L13" s="57"/>
      <c r="M13" s="57"/>
      <c r="N13" s="57"/>
      <c r="O13" s="57"/>
      <c r="P13" s="57"/>
      <c r="Q13" s="77"/>
    </row>
    <row r="14" spans="1:17">
      <c r="A14" s="19" t="s">
        <v>1</v>
      </c>
      <c r="B14" s="20"/>
      <c r="C14" s="20" t="s">
        <v>2</v>
      </c>
      <c r="D14" s="20"/>
      <c r="E14" s="20"/>
      <c r="F14" s="20" t="s">
        <v>3</v>
      </c>
      <c r="G14" s="20"/>
      <c r="H14" s="21"/>
      <c r="J14" s="58" t="s">
        <v>1</v>
      </c>
      <c r="K14" s="59"/>
      <c r="L14" s="59" t="s">
        <v>2</v>
      </c>
      <c r="M14" s="59"/>
      <c r="N14" s="59"/>
      <c r="O14" s="59" t="s">
        <v>15</v>
      </c>
      <c r="P14" s="59"/>
      <c r="Q14" s="78"/>
    </row>
    <row r="15" ht="15.75" spans="1:17">
      <c r="A15" s="22"/>
      <c r="B15" s="20"/>
      <c r="C15" s="23" t="s">
        <v>7</v>
      </c>
      <c r="D15" s="23" t="s">
        <v>6</v>
      </c>
      <c r="E15" s="23" t="s">
        <v>8</v>
      </c>
      <c r="F15" s="81" t="s">
        <v>16</v>
      </c>
      <c r="G15" s="23" t="s">
        <v>6</v>
      </c>
      <c r="H15" s="82" t="s">
        <v>17</v>
      </c>
      <c r="J15" s="60"/>
      <c r="K15" s="59"/>
      <c r="L15" s="61" t="s">
        <v>7</v>
      </c>
      <c r="M15" s="61" t="s">
        <v>6</v>
      </c>
      <c r="N15" s="61" t="s">
        <v>8</v>
      </c>
      <c r="O15" s="61" t="s">
        <v>7</v>
      </c>
      <c r="P15" s="61" t="s">
        <v>6</v>
      </c>
      <c r="Q15" s="79" t="s">
        <v>8</v>
      </c>
    </row>
    <row r="16" ht="15.75" spans="1:25">
      <c r="A16" s="25">
        <v>1</v>
      </c>
      <c r="B16" s="26" t="s">
        <v>9</v>
      </c>
      <c r="C16" s="27">
        <v>0</v>
      </c>
      <c r="D16" s="28">
        <v>0</v>
      </c>
      <c r="E16" s="29">
        <f>N16</f>
        <v>0</v>
      </c>
      <c r="F16" s="27">
        <f>O16*$P$22*-(1)</f>
        <v>0</v>
      </c>
      <c r="G16" s="27">
        <f>P16*$P$22</f>
        <v>-131.576837896</v>
      </c>
      <c r="H16" s="27">
        <f>Q16*$P$22*(-1)</f>
        <v>-333.855380584</v>
      </c>
      <c r="J16" s="62">
        <v>1</v>
      </c>
      <c r="K16" s="63" t="s">
        <v>9</v>
      </c>
      <c r="L16" s="65">
        <v>0</v>
      </c>
      <c r="M16" s="64">
        <v>0</v>
      </c>
      <c r="N16" s="66">
        <v>0</v>
      </c>
      <c r="O16" s="65">
        <v>0</v>
      </c>
      <c r="P16" s="64">
        <v>-31.447619</v>
      </c>
      <c r="Q16" s="66">
        <v>79.793351</v>
      </c>
      <c r="W16" s="80"/>
      <c r="X16" s="80"/>
      <c r="Y16" s="80"/>
    </row>
    <row r="17" ht="15.75" spans="1:25">
      <c r="A17" s="25">
        <v>2</v>
      </c>
      <c r="B17" s="26" t="s">
        <v>10</v>
      </c>
      <c r="C17" s="30">
        <v>0</v>
      </c>
      <c r="D17" s="31">
        <v>1.08</v>
      </c>
      <c r="E17" s="29">
        <f>N17</f>
        <v>0</v>
      </c>
      <c r="F17" s="27">
        <f>O17*$P$22*-(1)</f>
        <v>0</v>
      </c>
      <c r="G17" s="27">
        <f>P17*$P$22</f>
        <v>-149.392075592</v>
      </c>
      <c r="H17" s="27">
        <f>Q17*$P$22*(-1)</f>
        <v>169.720474728</v>
      </c>
      <c r="J17" s="62">
        <v>2</v>
      </c>
      <c r="K17" s="63" t="s">
        <v>10</v>
      </c>
      <c r="L17" s="68">
        <v>0</v>
      </c>
      <c r="M17" s="67">
        <v>1.08</v>
      </c>
      <c r="N17" s="69">
        <v>0</v>
      </c>
      <c r="O17" s="68">
        <v>0</v>
      </c>
      <c r="P17" s="67">
        <v>-35.705563</v>
      </c>
      <c r="Q17" s="69">
        <v>-40.564167</v>
      </c>
      <c r="W17" s="80"/>
      <c r="X17" s="80"/>
      <c r="Y17" s="80"/>
    </row>
    <row r="18" spans="1:25">
      <c r="A18" s="25">
        <v>3</v>
      </c>
      <c r="B18" s="26" t="s">
        <v>10</v>
      </c>
      <c r="C18" s="30">
        <v>1.02</v>
      </c>
      <c r="D18" s="31">
        <v>-0.36</v>
      </c>
      <c r="E18" s="29">
        <f>N18</f>
        <v>0</v>
      </c>
      <c r="F18" s="27">
        <f>O18*$P$22*-(1)</f>
        <v>41.63019332</v>
      </c>
      <c r="G18" s="27">
        <f>P18*$P$22</f>
        <v>126.349549128</v>
      </c>
      <c r="H18" s="27">
        <f>Q18*$P$22*(-1)</f>
        <v>193.806064024</v>
      </c>
      <c r="J18" s="62">
        <v>3</v>
      </c>
      <c r="K18" s="63" t="s">
        <v>10</v>
      </c>
      <c r="L18" s="68">
        <v>1.02</v>
      </c>
      <c r="M18" s="67">
        <v>-0.36</v>
      </c>
      <c r="N18" s="69">
        <v>0</v>
      </c>
      <c r="O18" s="68">
        <v>-9.949855</v>
      </c>
      <c r="P18" s="67">
        <v>30.198267</v>
      </c>
      <c r="Q18" s="69">
        <v>-46.320761</v>
      </c>
      <c r="W18" s="80"/>
      <c r="X18" s="80"/>
      <c r="Y18" s="80"/>
    </row>
    <row r="19" ht="15.75" spans="1:25">
      <c r="A19" s="25">
        <v>4</v>
      </c>
      <c r="B19" s="26" t="s">
        <v>10</v>
      </c>
      <c r="C19" s="30">
        <f>-C18</f>
        <v>-1.02</v>
      </c>
      <c r="D19" s="31">
        <v>-0.36</v>
      </c>
      <c r="E19" s="29">
        <f>N19</f>
        <v>0</v>
      </c>
      <c r="F19" s="27">
        <f>O19*$P$22*-(1)</f>
        <v>-41.63019332</v>
      </c>
      <c r="G19" s="27">
        <f>P19*$P$22</f>
        <v>126.236756856</v>
      </c>
      <c r="H19" s="27">
        <f>Q19*$P$22*(-1)</f>
        <v>193.806821328</v>
      </c>
      <c r="J19" s="62">
        <v>4</v>
      </c>
      <c r="K19" s="63" t="s">
        <v>10</v>
      </c>
      <c r="L19" s="68">
        <f>-L18</f>
        <v>-1.02</v>
      </c>
      <c r="M19" s="67">
        <v>-0.36</v>
      </c>
      <c r="N19" s="69">
        <v>0</v>
      </c>
      <c r="O19" s="68">
        <v>9.949855</v>
      </c>
      <c r="P19" s="67">
        <v>30.171309</v>
      </c>
      <c r="Q19" s="69">
        <v>-46.320942</v>
      </c>
      <c r="W19" s="80"/>
      <c r="X19" s="80"/>
      <c r="Y19" s="80"/>
    </row>
    <row r="20" ht="15.75" spans="1:25">
      <c r="A20" s="32">
        <v>5</v>
      </c>
      <c r="B20" s="33" t="s">
        <v>11</v>
      </c>
      <c r="C20" s="34">
        <v>0</v>
      </c>
      <c r="D20" s="35">
        <v>0</v>
      </c>
      <c r="E20" s="29">
        <f>N20</f>
        <v>-1.78</v>
      </c>
      <c r="F20" s="27">
        <f>O20*$P$22*-(1)</f>
        <v>0</v>
      </c>
      <c r="G20" s="27">
        <f>P20*$P$22</f>
        <v>28.382607504</v>
      </c>
      <c r="H20" s="27">
        <f>Q20*$P$22*(-1)</f>
        <v>-223.477979496</v>
      </c>
      <c r="J20" s="70">
        <v>5</v>
      </c>
      <c r="K20" s="71" t="s">
        <v>11</v>
      </c>
      <c r="L20" s="73">
        <v>0</v>
      </c>
      <c r="M20" s="72">
        <v>0</v>
      </c>
      <c r="N20" s="74">
        <v>-1.78</v>
      </c>
      <c r="O20" s="73">
        <v>0</v>
      </c>
      <c r="P20" s="72">
        <v>6.783606</v>
      </c>
      <c r="Q20" s="74">
        <v>53.412519</v>
      </c>
      <c r="W20" s="80"/>
      <c r="X20" s="80"/>
      <c r="Y20" s="80"/>
    </row>
    <row r="21" spans="6:25">
      <c r="F21" t="s">
        <v>12</v>
      </c>
      <c r="G21" s="36">
        <v>-52317.6314379587</v>
      </c>
      <c r="H21" t="s">
        <v>13</v>
      </c>
      <c r="W21" s="80"/>
      <c r="X21" s="80"/>
      <c r="Y21" s="80"/>
    </row>
    <row r="22" ht="15.75" spans="2:25">
      <c r="B22" s="37"/>
      <c r="C22" s="37"/>
      <c r="D22" s="37"/>
      <c r="E22" s="37"/>
      <c r="F22" s="38" t="s">
        <v>18</v>
      </c>
      <c r="G22" s="38"/>
      <c r="H22" s="38"/>
      <c r="O22" t="s">
        <v>19</v>
      </c>
      <c r="P22">
        <v>4.184</v>
      </c>
      <c r="Q22" t="s">
        <v>20</v>
      </c>
      <c r="W22" s="80"/>
      <c r="X22" s="80"/>
      <c r="Y22" s="80"/>
    </row>
    <row r="23" spans="2:17">
      <c r="B23" s="37"/>
      <c r="C23" s="39" t="s">
        <v>21</v>
      </c>
      <c r="D23" s="39"/>
      <c r="E23" s="40"/>
      <c r="F23" s="41" t="s">
        <v>22</v>
      </c>
      <c r="G23" s="42">
        <f>G6/G16</f>
        <v>1.38859034176375</v>
      </c>
      <c r="H23" s="43">
        <f>H6/H16</f>
        <v>0.675171816719837</v>
      </c>
      <c r="O23" t="s">
        <v>23</v>
      </c>
      <c r="P23">
        <v>4961.475256</v>
      </c>
      <c r="Q23" t="s">
        <v>20</v>
      </c>
    </row>
    <row r="24" spans="2:17">
      <c r="B24" s="37"/>
      <c r="C24" s="39"/>
      <c r="D24" s="39"/>
      <c r="E24" s="40"/>
      <c r="F24" s="44" t="s">
        <v>22</v>
      </c>
      <c r="G24" s="45">
        <f>G7/G17</f>
        <v>0.346424990684763</v>
      </c>
      <c r="H24" s="46">
        <f>H7/H17</f>
        <v>1.0040147951531</v>
      </c>
      <c r="O24" s="75" t="s">
        <v>24</v>
      </c>
      <c r="P24" s="76">
        <v>1.8897265</v>
      </c>
      <c r="Q24" t="s">
        <v>25</v>
      </c>
    </row>
    <row r="25" spans="2:17">
      <c r="B25" s="37"/>
      <c r="C25" s="40"/>
      <c r="D25" s="40"/>
      <c r="E25" s="40"/>
      <c r="F25" s="47">
        <f>F8/F18</f>
        <v>0.36087622653317</v>
      </c>
      <c r="G25" s="48">
        <f>G8/G18</f>
        <v>0.853800882042891</v>
      </c>
      <c r="H25" s="46">
        <f>H8/H18</f>
        <v>1.08027751302334</v>
      </c>
      <c r="O25" t="s">
        <v>23</v>
      </c>
      <c r="P25">
        <v>1185.821</v>
      </c>
      <c r="Q25" t="s">
        <v>26</v>
      </c>
    </row>
    <row r="26" spans="2:8">
      <c r="B26" s="37"/>
      <c r="C26" s="40"/>
      <c r="D26" s="40"/>
      <c r="E26" s="40"/>
      <c r="F26" s="47">
        <f>F9/F19</f>
        <v>0.36087622653317</v>
      </c>
      <c r="G26" s="48">
        <f>G9/G19</f>
        <v>0.854563751303158</v>
      </c>
      <c r="H26" s="46">
        <f>H9/H19</f>
        <v>1.08027329181752</v>
      </c>
    </row>
    <row r="27" ht="15.75" spans="2:8">
      <c r="B27" s="37"/>
      <c r="C27" s="40"/>
      <c r="D27" s="40"/>
      <c r="E27" s="40"/>
      <c r="F27" s="49" t="s">
        <v>22</v>
      </c>
      <c r="G27" s="50">
        <f>G10/G20</f>
        <v>0.659021963097785</v>
      </c>
      <c r="H27" s="51">
        <f>H10/H20</f>
        <v>1.6275242370059</v>
      </c>
    </row>
    <row r="28" spans="2:8">
      <c r="B28" s="37"/>
      <c r="C28" s="37"/>
      <c r="D28" s="52"/>
      <c r="E28" s="37"/>
      <c r="F28" s="53" t="s">
        <v>27</v>
      </c>
      <c r="G28" s="53"/>
      <c r="H28" s="53"/>
    </row>
    <row r="29" spans="2:8">
      <c r="B29" s="37"/>
      <c r="C29" s="37"/>
      <c r="D29" s="52"/>
      <c r="E29" s="37"/>
      <c r="F29" s="38" t="s">
        <v>28</v>
      </c>
      <c r="G29" s="38"/>
      <c r="H29" s="38"/>
    </row>
    <row r="30" spans="2:8">
      <c r="B30" s="37"/>
      <c r="C30" s="37"/>
      <c r="D30" s="52"/>
      <c r="E30" s="37"/>
      <c r="F30" s="54" t="s">
        <v>29</v>
      </c>
      <c r="G30" s="54"/>
      <c r="H30" s="54"/>
    </row>
    <row r="31" spans="4:4">
      <c r="D31" s="55"/>
    </row>
  </sheetData>
  <mergeCells count="21">
    <mergeCell ref="A3:H3"/>
    <mergeCell ref="J3:Q3"/>
    <mergeCell ref="A4:B4"/>
    <mergeCell ref="C4:E4"/>
    <mergeCell ref="F4:H4"/>
    <mergeCell ref="J4:K4"/>
    <mergeCell ref="L4:N4"/>
    <mergeCell ref="O4:Q4"/>
    <mergeCell ref="A13:H13"/>
    <mergeCell ref="J13:Q13"/>
    <mergeCell ref="A14:B14"/>
    <mergeCell ref="C14:E14"/>
    <mergeCell ref="F14:H14"/>
    <mergeCell ref="J14:K14"/>
    <mergeCell ref="L14:N14"/>
    <mergeCell ref="O14:Q14"/>
    <mergeCell ref="F22:H22"/>
    <mergeCell ref="F28:H28"/>
    <mergeCell ref="F29:H29"/>
    <mergeCell ref="F30:H30"/>
    <mergeCell ref="C23:D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ddizy</dc:creator>
  <cp:lastModifiedBy>Sebastijonas Valaitis</cp:lastModifiedBy>
  <dcterms:created xsi:type="dcterms:W3CDTF">2025-09-22T06:43:00Z</dcterms:created>
  <dcterms:modified xsi:type="dcterms:W3CDTF">2025-09-22T12:25:16Z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06329E0410634E068B90D9D02D15CF82_11</vt:lpwstr>
  </property>
  <property fmtid="{D5CDD505-2E9C-101B-9397-08002B2CF9AE}" pid="3" name="KSOProductBuildVer">
    <vt:lpwstr>2057-12.2.0.22549</vt:lpwstr>
  </property>
</Properties>
</file>