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A0B6D31A-6998-534D-9DE5-D5A20E1FCD6C}" xr6:coauthVersionLast="47" xr6:coauthVersionMax="47" xr10:uidLastSave="{00000000-0000-0000-0000-000000000000}"/>
  <bookViews>
    <workbookView xWindow="860" yWindow="880" windowWidth="32900" windowHeight="21240" xr2:uid="{00000000-000D-0000-FFFF-FFFF00000000}"/>
  </bookViews>
  <sheets>
    <sheet name="020-304738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1" l="1"/>
  <c r="F53" i="1"/>
  <c r="E52" i="1"/>
  <c r="H48" i="1"/>
  <c r="L42" i="1"/>
  <c r="K42" i="1"/>
  <c r="K41" i="1"/>
  <c r="L41" i="1" s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5" i="1"/>
  <c r="K15" i="1"/>
  <c r="L14" i="1"/>
  <c r="K14" i="1"/>
  <c r="L13" i="1"/>
  <c r="K13" i="1"/>
  <c r="K48" i="1" l="1"/>
  <c r="E51" i="1" s="1"/>
  <c r="L16" i="1"/>
  <c r="E57" i="1" l="1"/>
  <c r="F57" i="1" s="1"/>
  <c r="L48" i="1"/>
  <c r="F51" i="1"/>
  <c r="E55" i="1"/>
  <c r="E59" i="1" l="1"/>
  <c r="F55" i="1"/>
  <c r="E60" i="1" l="1"/>
  <c r="F60" i="1" s="1"/>
  <c r="F59" i="1"/>
  <c r="M26" i="1" l="1"/>
  <c r="N26" i="1" s="1"/>
  <c r="M15" i="1"/>
  <c r="N15" i="1" s="1"/>
  <c r="M33" i="1"/>
  <c r="N33" i="1" s="1"/>
  <c r="M36" i="1"/>
  <c r="N36" i="1" s="1"/>
  <c r="M35" i="1"/>
  <c r="N35" i="1" s="1"/>
  <c r="M38" i="1"/>
  <c r="N38" i="1" s="1"/>
  <c r="M24" i="1"/>
  <c r="N24" i="1" s="1"/>
  <c r="M17" i="1"/>
  <c r="N17" i="1" s="1"/>
  <c r="M14" i="1"/>
  <c r="N14" i="1" s="1"/>
  <c r="M29" i="1"/>
  <c r="N29" i="1" s="1"/>
  <c r="M22" i="1"/>
  <c r="N22" i="1" s="1"/>
  <c r="M21" i="1"/>
  <c r="N21" i="1" s="1"/>
  <c r="M13" i="1"/>
  <c r="N13" i="1" s="1"/>
  <c r="M39" i="1"/>
  <c r="N39" i="1" s="1"/>
  <c r="M27" i="1"/>
  <c r="N27" i="1" s="1"/>
  <c r="M31" i="1"/>
  <c r="N31" i="1" s="1"/>
  <c r="M20" i="1"/>
  <c r="N20" i="1" s="1"/>
  <c r="M32" i="1"/>
  <c r="N32" i="1" s="1"/>
  <c r="M41" i="1"/>
  <c r="N41" i="1" s="1"/>
  <c r="M37" i="1"/>
  <c r="N37" i="1" s="1"/>
  <c r="M18" i="1"/>
  <c r="N18" i="1" s="1"/>
  <c r="M19" i="1"/>
  <c r="N19" i="1" s="1"/>
  <c r="M23" i="1"/>
  <c r="N23" i="1" s="1"/>
  <c r="M34" i="1"/>
  <c r="N34" i="1" s="1"/>
  <c r="M28" i="1"/>
  <c r="N28" i="1" s="1"/>
  <c r="M25" i="1"/>
  <c r="N25" i="1" s="1"/>
  <c r="M30" i="1"/>
  <c r="N30" i="1" s="1"/>
  <c r="M42" i="1"/>
  <c r="N42" i="1" s="1"/>
  <c r="M40" i="1"/>
  <c r="N40" i="1" s="1"/>
  <c r="M16" i="1"/>
  <c r="N16" i="1" s="1"/>
  <c r="M48" i="1"/>
  <c r="N53" i="1" l="1"/>
  <c r="N48" i="1"/>
  <c r="N51" i="1"/>
  <c r="N52" i="1"/>
</calcChain>
</file>

<file path=xl/sharedStrings.xml><?xml version="1.0" encoding="utf-8"?>
<sst xmlns="http://schemas.openxmlformats.org/spreadsheetml/2006/main" count="374" uniqueCount="84">
  <si>
    <t>Sales Summary</t>
  </si>
  <si>
    <t>销售报告</t>
  </si>
  <si>
    <t>供应商 Supplier:</t>
  </si>
  <si>
    <t>OCHO FUEGOS SPA</t>
  </si>
  <si>
    <t>到货日期 Arrival Date:</t>
  </si>
  <si>
    <t>2023-12-24</t>
  </si>
  <si>
    <t>销售日期 Date of Sale:</t>
  </si>
  <si>
    <t>2023-12-25</t>
  </si>
  <si>
    <t>汇率 FX Rate:</t>
  </si>
  <si>
    <t>航班号Flight No:</t>
  </si>
  <si>
    <t>LH8265</t>
  </si>
  <si>
    <t>提单号 AWB:</t>
  </si>
  <si>
    <t>020-30473822</t>
  </si>
  <si>
    <t>销售地点 Sales Location:</t>
  </si>
  <si>
    <t>SHANGHAI</t>
  </si>
  <si>
    <t/>
  </si>
  <si>
    <t>日期</t>
  </si>
  <si>
    <t>板号</t>
  </si>
  <si>
    <t>品种</t>
  </si>
  <si>
    <t>包装厂</t>
  </si>
  <si>
    <t>果园</t>
  </si>
  <si>
    <t>大小</t>
  </si>
  <si>
    <t>数量</t>
  </si>
  <si>
    <t>规格</t>
  </si>
  <si>
    <t>价格(人民币)</t>
  </si>
  <si>
    <t>总数(人民币)</t>
  </si>
  <si>
    <t>总数(美金)</t>
  </si>
  <si>
    <t>每箱收益 FOB</t>
  </si>
  <si>
    <t>总收益 FOB</t>
  </si>
  <si>
    <t>Date</t>
  </si>
  <si>
    <t>Pallet No.</t>
  </si>
  <si>
    <t>Variety</t>
  </si>
  <si>
    <t>CSP</t>
  </si>
  <si>
    <t>CSG</t>
  </si>
  <si>
    <t>Size</t>
  </si>
  <si>
    <t xml:space="preserve"> Quantity</t>
  </si>
  <si>
    <t>Specification</t>
  </si>
  <si>
    <t>Price RMB</t>
  </si>
  <si>
    <t>Total RMB</t>
  </si>
  <si>
    <t>Total USD</t>
  </si>
  <si>
    <t>FOB Return</t>
  </si>
  <si>
    <t>Total Return</t>
  </si>
  <si>
    <t>1511811</t>
  </si>
  <si>
    <t>LAPINS</t>
  </si>
  <si>
    <t>121064</t>
  </si>
  <si>
    <t>121944</t>
  </si>
  <si>
    <t>2JD</t>
  </si>
  <si>
    <t>2.5kg</t>
  </si>
  <si>
    <t>1511831</t>
  </si>
  <si>
    <t>1511847</t>
  </si>
  <si>
    <t>3JD</t>
  </si>
  <si>
    <t>1511854</t>
  </si>
  <si>
    <t>114957</t>
  </si>
  <si>
    <t>1511983</t>
  </si>
  <si>
    <t>4J</t>
  </si>
  <si>
    <t>1511984</t>
  </si>
  <si>
    <t>1511985</t>
  </si>
  <si>
    <t>105448</t>
  </si>
  <si>
    <t>2J</t>
  </si>
  <si>
    <t>3J</t>
  </si>
  <si>
    <t>BING</t>
  </si>
  <si>
    <t>1511987</t>
  </si>
  <si>
    <t>1511991</t>
  </si>
  <si>
    <t>2JDD</t>
  </si>
  <si>
    <t>4JD</t>
  </si>
  <si>
    <t>1512018</t>
  </si>
  <si>
    <t xml:space="preserve">总数 Total: </t>
  </si>
  <si>
    <t>其他费用 Additional Fees</t>
  </si>
  <si>
    <t>人民币 RMB</t>
  </si>
  <si>
    <t>美元 USD</t>
  </si>
  <si>
    <t>Note：</t>
  </si>
  <si>
    <t>Payment</t>
  </si>
  <si>
    <t>海关/税金 Customs/VAT</t>
  </si>
  <si>
    <t xml:space="preserve">121944 </t>
  </si>
  <si>
    <t>空运费 Airfreight</t>
  </si>
  <si>
    <t xml:space="preserve">114957 </t>
  </si>
  <si>
    <t>清关费 Clearance charge</t>
  </si>
  <si>
    <t xml:space="preserve">105448 </t>
  </si>
  <si>
    <t>市场费用 Market Charges</t>
  </si>
  <si>
    <t>小计 Total Fees</t>
  </si>
  <si>
    <t>总费用 Total Charges</t>
  </si>
  <si>
    <t>每箱平均费用 Ave/box</t>
  </si>
  <si>
    <t>销售佣金 Commission (8%)</t>
  </si>
  <si>
    <t>Customs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</si>
</sst>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￥&quot;#,##0.00_);[Red]\(&quot;￥&quot;#,##0.00\)"/>
    <numFmt numFmtId="165" formatCode="\$#,##0.00;\-\$#,##0.00"/>
  </numFmts>
  <fonts count="3" x14ac:knownFonts="1">
    <font>
      <sz val="11"/>
      <color theme="1"/>
      <name val="Calibri"/>
      <charset val="134"/>
      <scheme val="minor"/>
    </font>
    <font>
      <sz val="12"/>
      <name val="Times New Roman"/>
      <family val="1"/>
    </font>
    <font>
      <sz val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3" fontId="1" fillId="3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right" vertical="center"/>
    </xf>
    <xf numFmtId="165" fontId="1" fillId="0" borderId="3" xfId="0" applyNumberFormat="1" applyFont="1" applyBorder="1" applyAlignment="1">
      <alignment horizontal="right" vertical="center"/>
    </xf>
    <xf numFmtId="164" fontId="1" fillId="0" borderId="0" xfId="0" applyNumberFormat="1" applyFont="1"/>
    <xf numFmtId="165" fontId="1" fillId="0" borderId="0" xfId="0" applyNumberFormat="1" applyFont="1"/>
    <xf numFmtId="164" fontId="1" fillId="3" borderId="3" xfId="0" applyNumberFormat="1" applyFont="1" applyFill="1" applyBorder="1" applyAlignment="1">
      <alignment horizontal="right" vertical="center"/>
    </xf>
    <xf numFmtId="165" fontId="1" fillId="3" borderId="3" xfId="0" applyNumberFormat="1" applyFont="1" applyFill="1" applyBorder="1" applyAlignment="1">
      <alignment horizontal="righ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5" fontId="1" fillId="0" borderId="7" xfId="0" applyNumberFormat="1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0" xfId="0" applyFont="1" applyAlignment="1">
      <alignment horizontal="center" vertical="center" wrapText="1"/>
    </xf>
    <xf numFmtId="0" fontId="1" fillId="0" borderId="3" xfId="0" applyFont="1" applyBorder="1"/>
    <xf numFmtId="0" fontId="1" fillId="3" borderId="3" xfId="0" applyFont="1" applyFill="1" applyBorder="1"/>
    <xf numFmtId="0" fontId="1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N61"/>
  <sheetViews>
    <sheetView tabSelected="1" workbookViewId="0">
      <selection activeCell="N9" sqref="N9"/>
    </sheetView>
  </sheetViews>
  <sheetFormatPr baseColWidth="10" defaultColWidth="9" defaultRowHeight="15" x14ac:dyDescent="0.2"/>
  <cols>
    <col min="2" max="2" width="17" customWidth="1"/>
    <col min="3" max="3" width="13" customWidth="1"/>
    <col min="4" max="4" width="12" customWidth="1"/>
    <col min="5" max="6" width="17" customWidth="1"/>
    <col min="7" max="8" width="12" customWidth="1"/>
    <col min="9" max="9" width="14" customWidth="1"/>
    <col min="10" max="14" width="17" customWidth="1"/>
  </cols>
  <sheetData>
    <row r="3" spans="1:14" ht="23" x14ac:dyDescent="0.2">
      <c r="B3" s="25" t="s">
        <v>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14" ht="23" x14ac:dyDescent="0.2">
      <c r="B4" s="25" t="s">
        <v>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8" spans="1:14" s="1" customFormat="1" ht="16" x14ac:dyDescent="0.2">
      <c r="B8" s="3" t="s">
        <v>2</v>
      </c>
      <c r="C8" s="4" t="s">
        <v>3</v>
      </c>
      <c r="F8" s="3" t="s">
        <v>4</v>
      </c>
      <c r="G8" s="4" t="s">
        <v>5</v>
      </c>
      <c r="J8" s="3" t="s">
        <v>6</v>
      </c>
      <c r="K8" s="4" t="s">
        <v>7</v>
      </c>
      <c r="M8" s="3" t="s">
        <v>8</v>
      </c>
      <c r="N8" s="3">
        <v>7.25</v>
      </c>
    </row>
    <row r="9" spans="1:14" s="1" customFormat="1" ht="16" x14ac:dyDescent="0.2">
      <c r="B9" s="3" t="s">
        <v>9</v>
      </c>
      <c r="C9" s="4" t="s">
        <v>10</v>
      </c>
      <c r="F9" s="3" t="s">
        <v>11</v>
      </c>
      <c r="G9" s="4" t="s">
        <v>12</v>
      </c>
      <c r="J9" s="3" t="s">
        <v>13</v>
      </c>
      <c r="K9" s="4" t="s">
        <v>14</v>
      </c>
    </row>
    <row r="11" spans="1:14" s="2" customFormat="1" ht="17" x14ac:dyDescent="0.2">
      <c r="A11" s="2" t="s">
        <v>15</v>
      </c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5" t="s">
        <v>25</v>
      </c>
      <c r="L11" s="5" t="s">
        <v>26</v>
      </c>
      <c r="M11" s="5" t="s">
        <v>27</v>
      </c>
      <c r="N11" s="5" t="s">
        <v>28</v>
      </c>
    </row>
    <row r="12" spans="1:14" s="2" customFormat="1" ht="17" x14ac:dyDescent="0.2">
      <c r="A12" s="2" t="s">
        <v>15</v>
      </c>
      <c r="B12" s="6" t="s">
        <v>29</v>
      </c>
      <c r="C12" s="6" t="s">
        <v>30</v>
      </c>
      <c r="D12" s="6" t="s">
        <v>31</v>
      </c>
      <c r="E12" s="6" t="s">
        <v>32</v>
      </c>
      <c r="F12" s="6" t="s">
        <v>33</v>
      </c>
      <c r="G12" s="6" t="s">
        <v>34</v>
      </c>
      <c r="H12" s="6" t="s">
        <v>35</v>
      </c>
      <c r="I12" s="6" t="s">
        <v>36</v>
      </c>
      <c r="J12" s="6" t="s">
        <v>37</v>
      </c>
      <c r="K12" s="6" t="s">
        <v>38</v>
      </c>
      <c r="L12" s="6" t="s">
        <v>39</v>
      </c>
      <c r="M12" s="6" t="s">
        <v>40</v>
      </c>
      <c r="N12" s="6" t="s">
        <v>41</v>
      </c>
    </row>
    <row r="13" spans="1:14" s="2" customFormat="1" ht="17" x14ac:dyDescent="0.2">
      <c r="A13" s="2" t="s">
        <v>15</v>
      </c>
      <c r="B13" s="7" t="s">
        <v>7</v>
      </c>
      <c r="C13" s="7" t="s">
        <v>42</v>
      </c>
      <c r="D13" s="7" t="s">
        <v>43</v>
      </c>
      <c r="E13" s="7" t="s">
        <v>44</v>
      </c>
      <c r="F13" s="7" t="s">
        <v>45</v>
      </c>
      <c r="G13" s="7" t="s">
        <v>46</v>
      </c>
      <c r="H13" s="7">
        <v>279</v>
      </c>
      <c r="I13" s="7" t="s">
        <v>47</v>
      </c>
      <c r="J13" s="11">
        <v>310</v>
      </c>
      <c r="K13" s="11">
        <f>J13*H13</f>
        <v>86490</v>
      </c>
      <c r="L13" s="12">
        <f>K13/N$8</f>
        <v>11929.655172413793</v>
      </c>
      <c r="M13" s="12">
        <f>L13/H13-F$60</f>
        <v>16.872930356416358</v>
      </c>
      <c r="N13" s="12">
        <f>M13*H13</f>
        <v>4707.5475694401639</v>
      </c>
    </row>
    <row r="14" spans="1:14" s="2" customFormat="1" ht="17" x14ac:dyDescent="0.2">
      <c r="A14" s="2" t="s">
        <v>15</v>
      </c>
      <c r="B14" s="7" t="s">
        <v>7</v>
      </c>
      <c r="C14" s="7" t="s">
        <v>48</v>
      </c>
      <c r="D14" s="7" t="s">
        <v>43</v>
      </c>
      <c r="E14" s="7" t="s">
        <v>44</v>
      </c>
      <c r="F14" s="7" t="s">
        <v>45</v>
      </c>
      <c r="G14" s="7" t="s">
        <v>46</v>
      </c>
      <c r="H14" s="7">
        <v>83</v>
      </c>
      <c r="I14" s="7" t="s">
        <v>47</v>
      </c>
      <c r="J14" s="11">
        <v>310</v>
      </c>
      <c r="K14" s="11">
        <f t="shared" ref="K14:K42" si="0">J14*H14</f>
        <v>25730</v>
      </c>
      <c r="L14" s="12">
        <f t="shared" ref="L14:L42" si="1">K14/N$8</f>
        <v>3548.9655172413795</v>
      </c>
      <c r="M14" s="12">
        <f t="shared" ref="M14:M42" si="2">L14/H14-F$60</f>
        <v>16.872930356416358</v>
      </c>
      <c r="N14" s="12">
        <f t="shared" ref="N14:N42" si="3">M14*H14</f>
        <v>1400.4532195825577</v>
      </c>
    </row>
    <row r="15" spans="1:14" s="2" customFormat="1" ht="17" x14ac:dyDescent="0.2">
      <c r="A15" s="2" t="s">
        <v>15</v>
      </c>
      <c r="B15" s="7" t="s">
        <v>7</v>
      </c>
      <c r="C15" s="7" t="s">
        <v>48</v>
      </c>
      <c r="D15" s="7" t="s">
        <v>43</v>
      </c>
      <c r="E15" s="7" t="s">
        <v>44</v>
      </c>
      <c r="F15" s="7" t="s">
        <v>45</v>
      </c>
      <c r="G15" s="7" t="s">
        <v>46</v>
      </c>
      <c r="H15" s="7">
        <v>197</v>
      </c>
      <c r="I15" s="7" t="s">
        <v>47</v>
      </c>
      <c r="J15" s="11">
        <v>310</v>
      </c>
      <c r="K15" s="11">
        <f t="shared" si="0"/>
        <v>61070</v>
      </c>
      <c r="L15" s="12">
        <f t="shared" si="1"/>
        <v>8423.4482758620688</v>
      </c>
      <c r="M15" s="12">
        <f t="shared" si="2"/>
        <v>16.872930356416358</v>
      </c>
      <c r="N15" s="12">
        <f t="shared" si="3"/>
        <v>3323.9672802140226</v>
      </c>
    </row>
    <row r="16" spans="1:14" s="2" customFormat="1" ht="17" x14ac:dyDescent="0.2">
      <c r="A16" s="2" t="s">
        <v>15</v>
      </c>
      <c r="B16" s="7" t="s">
        <v>7</v>
      </c>
      <c r="C16" s="7" t="s">
        <v>49</v>
      </c>
      <c r="D16" s="7" t="s">
        <v>43</v>
      </c>
      <c r="E16" s="7" t="s">
        <v>44</v>
      </c>
      <c r="F16" s="7" t="s">
        <v>45</v>
      </c>
      <c r="G16" s="7" t="s">
        <v>50</v>
      </c>
      <c r="H16" s="7">
        <v>280</v>
      </c>
      <c r="I16" s="7" t="s">
        <v>47</v>
      </c>
      <c r="J16" s="11">
        <v>340</v>
      </c>
      <c r="K16" s="11">
        <f t="shared" si="0"/>
        <v>95200</v>
      </c>
      <c r="L16" s="12">
        <f t="shared" si="1"/>
        <v>13131.034482758621</v>
      </c>
      <c r="M16" s="12">
        <f t="shared" si="2"/>
        <v>21.01086139089912</v>
      </c>
      <c r="N16" s="12">
        <f t="shared" si="3"/>
        <v>5883.0411894517538</v>
      </c>
    </row>
    <row r="17" spans="1:14" s="2" customFormat="1" ht="17" x14ac:dyDescent="0.2">
      <c r="A17" s="2" t="s">
        <v>15</v>
      </c>
      <c r="B17" s="7" t="s">
        <v>7</v>
      </c>
      <c r="C17" s="7" t="s">
        <v>51</v>
      </c>
      <c r="D17" s="7" t="s">
        <v>43</v>
      </c>
      <c r="E17" s="7" t="s">
        <v>44</v>
      </c>
      <c r="F17" s="7" t="s">
        <v>45</v>
      </c>
      <c r="G17" s="7" t="s">
        <v>50</v>
      </c>
      <c r="H17" s="7">
        <v>51</v>
      </c>
      <c r="I17" s="7" t="s">
        <v>47</v>
      </c>
      <c r="J17" s="11">
        <v>340</v>
      </c>
      <c r="K17" s="11">
        <f t="shared" si="0"/>
        <v>17340</v>
      </c>
      <c r="L17" s="12">
        <f t="shared" si="1"/>
        <v>2391.7241379310344</v>
      </c>
      <c r="M17" s="12">
        <f t="shared" si="2"/>
        <v>21.010861390899112</v>
      </c>
      <c r="N17" s="12">
        <f t="shared" si="3"/>
        <v>1071.5539309358546</v>
      </c>
    </row>
    <row r="18" spans="1:14" s="2" customFormat="1" ht="17" x14ac:dyDescent="0.2">
      <c r="A18" s="2" t="s">
        <v>15</v>
      </c>
      <c r="B18" s="7" t="s">
        <v>7</v>
      </c>
      <c r="C18" s="7" t="s">
        <v>51</v>
      </c>
      <c r="D18" s="7" t="s">
        <v>43</v>
      </c>
      <c r="E18" s="7" t="s">
        <v>44</v>
      </c>
      <c r="F18" s="7" t="s">
        <v>52</v>
      </c>
      <c r="G18" s="7" t="s">
        <v>50</v>
      </c>
      <c r="H18" s="7">
        <v>229</v>
      </c>
      <c r="I18" s="7" t="s">
        <v>47</v>
      </c>
      <c r="J18" s="11">
        <v>340</v>
      </c>
      <c r="K18" s="11">
        <f t="shared" si="0"/>
        <v>77860</v>
      </c>
      <c r="L18" s="12">
        <f t="shared" si="1"/>
        <v>10739.310344827587</v>
      </c>
      <c r="M18" s="12">
        <f t="shared" si="2"/>
        <v>21.01086139089912</v>
      </c>
      <c r="N18" s="12">
        <f t="shared" si="3"/>
        <v>4811.4872585158982</v>
      </c>
    </row>
    <row r="19" spans="1:14" s="2" customFormat="1" ht="17" x14ac:dyDescent="0.2">
      <c r="A19" s="2" t="s">
        <v>15</v>
      </c>
      <c r="B19" s="7" t="s">
        <v>7</v>
      </c>
      <c r="C19" s="7" t="s">
        <v>53</v>
      </c>
      <c r="D19" s="7" t="s">
        <v>43</v>
      </c>
      <c r="E19" s="7" t="s">
        <v>44</v>
      </c>
      <c r="F19" s="7" t="s">
        <v>52</v>
      </c>
      <c r="G19" s="7" t="s">
        <v>54</v>
      </c>
      <c r="H19" s="7">
        <v>198</v>
      </c>
      <c r="I19" s="7" t="s">
        <v>47</v>
      </c>
      <c r="J19" s="11">
        <v>350</v>
      </c>
      <c r="K19" s="11">
        <f t="shared" si="0"/>
        <v>69300</v>
      </c>
      <c r="L19" s="12">
        <f t="shared" si="1"/>
        <v>9558.6206896551721</v>
      </c>
      <c r="M19" s="12">
        <f t="shared" si="2"/>
        <v>22.3901717357267</v>
      </c>
      <c r="N19" s="12">
        <f t="shared" si="3"/>
        <v>4433.2540036738865</v>
      </c>
    </row>
    <row r="20" spans="1:14" s="2" customFormat="1" ht="17" x14ac:dyDescent="0.2">
      <c r="A20" s="2" t="s">
        <v>15</v>
      </c>
      <c r="B20" s="7" t="s">
        <v>7</v>
      </c>
      <c r="C20" s="7" t="s">
        <v>53</v>
      </c>
      <c r="D20" s="7" t="s">
        <v>43</v>
      </c>
      <c r="E20" s="7" t="s">
        <v>44</v>
      </c>
      <c r="F20" s="7" t="s">
        <v>45</v>
      </c>
      <c r="G20" s="7" t="s">
        <v>54</v>
      </c>
      <c r="H20" s="7">
        <v>21</v>
      </c>
      <c r="I20" s="7" t="s">
        <v>47</v>
      </c>
      <c r="J20" s="11">
        <v>350</v>
      </c>
      <c r="K20" s="11">
        <f t="shared" si="0"/>
        <v>7350</v>
      </c>
      <c r="L20" s="12">
        <f t="shared" si="1"/>
        <v>1013.7931034482758</v>
      </c>
      <c r="M20" s="12">
        <f t="shared" si="2"/>
        <v>22.3901717357267</v>
      </c>
      <c r="N20" s="12">
        <f t="shared" si="3"/>
        <v>470.19360645026069</v>
      </c>
    </row>
    <row r="21" spans="1:14" s="2" customFormat="1" ht="17" x14ac:dyDescent="0.2">
      <c r="A21" s="2" t="s">
        <v>15</v>
      </c>
      <c r="B21" s="7" t="s">
        <v>7</v>
      </c>
      <c r="C21" s="7" t="s">
        <v>53</v>
      </c>
      <c r="D21" s="7" t="s">
        <v>43</v>
      </c>
      <c r="E21" s="7" t="s">
        <v>44</v>
      </c>
      <c r="F21" s="7" t="s">
        <v>52</v>
      </c>
      <c r="G21" s="7" t="s">
        <v>54</v>
      </c>
      <c r="H21" s="7">
        <v>61</v>
      </c>
      <c r="I21" s="7" t="s">
        <v>47</v>
      </c>
      <c r="J21" s="11">
        <v>350</v>
      </c>
      <c r="K21" s="11">
        <f t="shared" si="0"/>
        <v>21350</v>
      </c>
      <c r="L21" s="12">
        <f t="shared" si="1"/>
        <v>2944.8275862068967</v>
      </c>
      <c r="M21" s="12">
        <f t="shared" si="2"/>
        <v>22.390171735726707</v>
      </c>
      <c r="N21" s="12">
        <f t="shared" si="3"/>
        <v>1365.800475879329</v>
      </c>
    </row>
    <row r="22" spans="1:14" s="2" customFormat="1" ht="17" x14ac:dyDescent="0.2">
      <c r="A22" s="2" t="s">
        <v>15</v>
      </c>
      <c r="B22" s="7" t="s">
        <v>7</v>
      </c>
      <c r="C22" s="7" t="s">
        <v>55</v>
      </c>
      <c r="D22" s="7" t="s">
        <v>43</v>
      </c>
      <c r="E22" s="7" t="s">
        <v>44</v>
      </c>
      <c r="F22" s="7" t="s">
        <v>45</v>
      </c>
      <c r="G22" s="7" t="s">
        <v>50</v>
      </c>
      <c r="H22" s="7">
        <v>87</v>
      </c>
      <c r="I22" s="7" t="s">
        <v>47</v>
      </c>
      <c r="J22" s="11">
        <v>340</v>
      </c>
      <c r="K22" s="11">
        <f t="shared" si="0"/>
        <v>29580</v>
      </c>
      <c r="L22" s="12">
        <f t="shared" si="1"/>
        <v>4080</v>
      </c>
      <c r="M22" s="12">
        <f t="shared" si="2"/>
        <v>21.010861390899112</v>
      </c>
      <c r="N22" s="12">
        <f t="shared" si="3"/>
        <v>1827.9449410082227</v>
      </c>
    </row>
    <row r="23" spans="1:14" s="2" customFormat="1" ht="17" x14ac:dyDescent="0.2">
      <c r="A23" s="2" t="s">
        <v>15</v>
      </c>
      <c r="B23" s="7" t="s">
        <v>7</v>
      </c>
      <c r="C23" s="7" t="s">
        <v>55</v>
      </c>
      <c r="D23" s="7" t="s">
        <v>43</v>
      </c>
      <c r="E23" s="7" t="s">
        <v>44</v>
      </c>
      <c r="F23" s="7" t="s">
        <v>52</v>
      </c>
      <c r="G23" s="7" t="s">
        <v>50</v>
      </c>
      <c r="H23" s="7">
        <v>192</v>
      </c>
      <c r="I23" s="7" t="s">
        <v>47</v>
      </c>
      <c r="J23" s="11">
        <v>340</v>
      </c>
      <c r="K23" s="11">
        <f t="shared" si="0"/>
        <v>65280</v>
      </c>
      <c r="L23" s="12">
        <f t="shared" si="1"/>
        <v>9004.1379310344819</v>
      </c>
      <c r="M23" s="12">
        <f t="shared" si="2"/>
        <v>21.010861390899112</v>
      </c>
      <c r="N23" s="12">
        <f t="shared" si="3"/>
        <v>4034.0853870526298</v>
      </c>
    </row>
    <row r="24" spans="1:14" s="2" customFormat="1" ht="17" x14ac:dyDescent="0.2">
      <c r="A24" s="2" t="s">
        <v>15</v>
      </c>
      <c r="B24" s="7" t="s">
        <v>7</v>
      </c>
      <c r="C24" s="7" t="s">
        <v>56</v>
      </c>
      <c r="D24" s="7" t="s">
        <v>43</v>
      </c>
      <c r="E24" s="7" t="s">
        <v>44</v>
      </c>
      <c r="F24" s="7" t="s">
        <v>57</v>
      </c>
      <c r="G24" s="7" t="s">
        <v>58</v>
      </c>
      <c r="H24" s="7">
        <v>48</v>
      </c>
      <c r="I24" s="7" t="s">
        <v>47</v>
      </c>
      <c r="J24" s="11">
        <v>290</v>
      </c>
      <c r="K24" s="11">
        <f t="shared" si="0"/>
        <v>13920</v>
      </c>
      <c r="L24" s="12">
        <f t="shared" si="1"/>
        <v>1920</v>
      </c>
      <c r="M24" s="12">
        <f t="shared" si="2"/>
        <v>14.114309666761184</v>
      </c>
      <c r="N24" s="12">
        <f t="shared" si="3"/>
        <v>677.48686400453676</v>
      </c>
    </row>
    <row r="25" spans="1:14" s="2" customFormat="1" ht="17" x14ac:dyDescent="0.2">
      <c r="A25" s="2" t="s">
        <v>15</v>
      </c>
      <c r="B25" s="7" t="s">
        <v>7</v>
      </c>
      <c r="C25" s="7" t="s">
        <v>56</v>
      </c>
      <c r="D25" s="7" t="s">
        <v>43</v>
      </c>
      <c r="E25" s="7" t="s">
        <v>44</v>
      </c>
      <c r="F25" s="7" t="s">
        <v>57</v>
      </c>
      <c r="G25" s="7" t="s">
        <v>59</v>
      </c>
      <c r="H25" s="7">
        <v>3</v>
      </c>
      <c r="I25" s="7" t="s">
        <v>47</v>
      </c>
      <c r="J25" s="11">
        <v>310</v>
      </c>
      <c r="K25" s="11">
        <f t="shared" si="0"/>
        <v>930</v>
      </c>
      <c r="L25" s="12">
        <f t="shared" si="1"/>
        <v>128.27586206896552</v>
      </c>
      <c r="M25" s="12">
        <f t="shared" si="2"/>
        <v>16.872930356416358</v>
      </c>
      <c r="N25" s="12">
        <f t="shared" si="3"/>
        <v>50.61879106924907</v>
      </c>
    </row>
    <row r="26" spans="1:14" s="2" customFormat="1" ht="17" x14ac:dyDescent="0.2">
      <c r="A26" s="2" t="s">
        <v>15</v>
      </c>
      <c r="B26" s="7" t="s">
        <v>7</v>
      </c>
      <c r="C26" s="7" t="s">
        <v>56</v>
      </c>
      <c r="D26" s="7" t="s">
        <v>60</v>
      </c>
      <c r="E26" s="7" t="s">
        <v>44</v>
      </c>
      <c r="F26" s="7" t="s">
        <v>57</v>
      </c>
      <c r="G26" s="7" t="s">
        <v>58</v>
      </c>
      <c r="H26" s="7">
        <v>205</v>
      </c>
      <c r="I26" s="7" t="s">
        <v>47</v>
      </c>
      <c r="J26" s="11">
        <v>300</v>
      </c>
      <c r="K26" s="11">
        <f t="shared" si="0"/>
        <v>61500</v>
      </c>
      <c r="L26" s="12">
        <f t="shared" si="1"/>
        <v>8482.7586206896558</v>
      </c>
      <c r="M26" s="12">
        <f t="shared" si="2"/>
        <v>15.493620011588771</v>
      </c>
      <c r="N26" s="12">
        <f t="shared" si="3"/>
        <v>3176.1921023756981</v>
      </c>
    </row>
    <row r="27" spans="1:14" s="2" customFormat="1" ht="17" x14ac:dyDescent="0.2">
      <c r="A27" s="2" t="s">
        <v>15</v>
      </c>
      <c r="B27" s="7" t="s">
        <v>7</v>
      </c>
      <c r="C27" s="7" t="s">
        <v>56</v>
      </c>
      <c r="D27" s="7" t="s">
        <v>60</v>
      </c>
      <c r="E27" s="7" t="s">
        <v>44</v>
      </c>
      <c r="F27" s="7" t="s">
        <v>57</v>
      </c>
      <c r="G27" s="7" t="s">
        <v>59</v>
      </c>
      <c r="H27" s="7">
        <v>23</v>
      </c>
      <c r="I27" s="7" t="s">
        <v>47</v>
      </c>
      <c r="J27" s="11">
        <v>310</v>
      </c>
      <c r="K27" s="11">
        <f t="shared" si="0"/>
        <v>7130</v>
      </c>
      <c r="L27" s="12">
        <f t="shared" si="1"/>
        <v>983.44827586206895</v>
      </c>
      <c r="M27" s="12">
        <f t="shared" si="2"/>
        <v>16.872930356416358</v>
      </c>
      <c r="N27" s="12">
        <f t="shared" si="3"/>
        <v>388.07739819757626</v>
      </c>
    </row>
    <row r="28" spans="1:14" s="2" customFormat="1" ht="17" x14ac:dyDescent="0.2">
      <c r="A28" s="2" t="s">
        <v>15</v>
      </c>
      <c r="B28" s="7" t="s">
        <v>7</v>
      </c>
      <c r="C28" s="7" t="s">
        <v>61</v>
      </c>
      <c r="D28" s="7" t="s">
        <v>43</v>
      </c>
      <c r="E28" s="7" t="s">
        <v>44</v>
      </c>
      <c r="F28" s="7" t="s">
        <v>57</v>
      </c>
      <c r="G28" s="7" t="s">
        <v>46</v>
      </c>
      <c r="H28" s="7">
        <v>187</v>
      </c>
      <c r="I28" s="7" t="s">
        <v>47</v>
      </c>
      <c r="J28" s="11">
        <v>310</v>
      </c>
      <c r="K28" s="11">
        <f t="shared" si="0"/>
        <v>57970</v>
      </c>
      <c r="L28" s="12">
        <f t="shared" si="1"/>
        <v>7995.8620689655172</v>
      </c>
      <c r="M28" s="12">
        <f t="shared" si="2"/>
        <v>16.872930356416358</v>
      </c>
      <c r="N28" s="12">
        <f t="shared" si="3"/>
        <v>3155.2379766498589</v>
      </c>
    </row>
    <row r="29" spans="1:14" s="2" customFormat="1" ht="17" x14ac:dyDescent="0.2">
      <c r="A29" s="2" t="s">
        <v>15</v>
      </c>
      <c r="B29" s="7" t="s">
        <v>7</v>
      </c>
      <c r="C29" s="7" t="s">
        <v>61</v>
      </c>
      <c r="D29" s="7" t="s">
        <v>43</v>
      </c>
      <c r="E29" s="7" t="s">
        <v>44</v>
      </c>
      <c r="F29" s="7" t="s">
        <v>57</v>
      </c>
      <c r="G29" s="7" t="s">
        <v>46</v>
      </c>
      <c r="H29" s="7">
        <v>93</v>
      </c>
      <c r="I29" s="7" t="s">
        <v>47</v>
      </c>
      <c r="J29" s="11">
        <v>310</v>
      </c>
      <c r="K29" s="11">
        <f t="shared" si="0"/>
        <v>28830</v>
      </c>
      <c r="L29" s="12">
        <f t="shared" si="1"/>
        <v>3976.5517241379312</v>
      </c>
      <c r="M29" s="12">
        <f t="shared" si="2"/>
        <v>16.872930356416358</v>
      </c>
      <c r="N29" s="12">
        <f t="shared" si="3"/>
        <v>1569.1825231467212</v>
      </c>
    </row>
    <row r="30" spans="1:14" s="2" customFormat="1" ht="17" x14ac:dyDescent="0.2">
      <c r="A30" s="2" t="s">
        <v>15</v>
      </c>
      <c r="B30" s="7" t="s">
        <v>7</v>
      </c>
      <c r="C30" s="7" t="s">
        <v>62</v>
      </c>
      <c r="D30" s="7" t="s">
        <v>60</v>
      </c>
      <c r="E30" s="7" t="s">
        <v>44</v>
      </c>
      <c r="F30" s="7" t="s">
        <v>57</v>
      </c>
      <c r="G30" s="7" t="s">
        <v>63</v>
      </c>
      <c r="H30" s="7">
        <v>4</v>
      </c>
      <c r="I30" s="7" t="s">
        <v>47</v>
      </c>
      <c r="J30" s="11">
        <v>330</v>
      </c>
      <c r="K30" s="11">
        <f t="shared" si="0"/>
        <v>1320</v>
      </c>
      <c r="L30" s="12">
        <f t="shared" si="1"/>
        <v>182.06896551724137</v>
      </c>
      <c r="M30" s="12">
        <f t="shared" si="2"/>
        <v>19.631551046071525</v>
      </c>
      <c r="N30" s="12">
        <f t="shared" si="3"/>
        <v>78.526204184286101</v>
      </c>
    </row>
    <row r="31" spans="1:14" s="2" customFormat="1" ht="17" x14ac:dyDescent="0.2">
      <c r="A31" s="2" t="s">
        <v>15</v>
      </c>
      <c r="B31" s="7" t="s">
        <v>7</v>
      </c>
      <c r="C31" s="7" t="s">
        <v>62</v>
      </c>
      <c r="D31" s="7" t="s">
        <v>60</v>
      </c>
      <c r="E31" s="7" t="s">
        <v>44</v>
      </c>
      <c r="F31" s="7" t="s">
        <v>57</v>
      </c>
      <c r="G31" s="7" t="s">
        <v>46</v>
      </c>
      <c r="H31" s="7">
        <v>24</v>
      </c>
      <c r="I31" s="7" t="s">
        <v>47</v>
      </c>
      <c r="J31" s="11">
        <v>330</v>
      </c>
      <c r="K31" s="11">
        <f t="shared" si="0"/>
        <v>7920</v>
      </c>
      <c r="L31" s="12">
        <f t="shared" si="1"/>
        <v>1092.4137931034484</v>
      </c>
      <c r="M31" s="12">
        <f t="shared" si="2"/>
        <v>19.631551046071532</v>
      </c>
      <c r="N31" s="12">
        <f t="shared" si="3"/>
        <v>471.15722510571675</v>
      </c>
    </row>
    <row r="32" spans="1:14" s="2" customFormat="1" ht="17" x14ac:dyDescent="0.2">
      <c r="A32" s="2" t="s">
        <v>15</v>
      </c>
      <c r="B32" s="7" t="s">
        <v>7</v>
      </c>
      <c r="C32" s="7" t="s">
        <v>62</v>
      </c>
      <c r="D32" s="7" t="s">
        <v>60</v>
      </c>
      <c r="E32" s="7" t="s">
        <v>44</v>
      </c>
      <c r="F32" s="7" t="s">
        <v>57</v>
      </c>
      <c r="G32" s="7" t="s">
        <v>46</v>
      </c>
      <c r="H32" s="7">
        <v>101</v>
      </c>
      <c r="I32" s="7" t="s">
        <v>47</v>
      </c>
      <c r="J32" s="11">
        <v>330</v>
      </c>
      <c r="K32" s="11">
        <f t="shared" si="0"/>
        <v>33330</v>
      </c>
      <c r="L32" s="12">
        <f t="shared" si="1"/>
        <v>4597.2413793103451</v>
      </c>
      <c r="M32" s="12">
        <f t="shared" si="2"/>
        <v>19.631551046071532</v>
      </c>
      <c r="N32" s="12">
        <f t="shared" si="3"/>
        <v>1982.7866556532247</v>
      </c>
    </row>
    <row r="33" spans="1:14" s="2" customFormat="1" ht="17" x14ac:dyDescent="0.2">
      <c r="A33" s="2" t="s">
        <v>15</v>
      </c>
      <c r="B33" s="7" t="s">
        <v>7</v>
      </c>
      <c r="C33" s="7" t="s">
        <v>62</v>
      </c>
      <c r="D33" s="7" t="s">
        <v>43</v>
      </c>
      <c r="E33" s="7" t="s">
        <v>44</v>
      </c>
      <c r="F33" s="7" t="s">
        <v>57</v>
      </c>
      <c r="G33" s="7" t="s">
        <v>63</v>
      </c>
      <c r="H33" s="7">
        <v>15</v>
      </c>
      <c r="I33" s="7" t="s">
        <v>47</v>
      </c>
      <c r="J33" s="11">
        <v>320</v>
      </c>
      <c r="K33" s="11">
        <f t="shared" si="0"/>
        <v>4800</v>
      </c>
      <c r="L33" s="12">
        <f t="shared" si="1"/>
        <v>662.06896551724139</v>
      </c>
      <c r="M33" s="12">
        <f t="shared" si="2"/>
        <v>18.252240701243945</v>
      </c>
      <c r="N33" s="12">
        <f t="shared" si="3"/>
        <v>273.7836105186592</v>
      </c>
    </row>
    <row r="34" spans="1:14" s="2" customFormat="1" ht="17" x14ac:dyDescent="0.2">
      <c r="A34" s="2" t="s">
        <v>15</v>
      </c>
      <c r="B34" s="7" t="s">
        <v>7</v>
      </c>
      <c r="C34" s="7" t="s">
        <v>62</v>
      </c>
      <c r="D34" s="7" t="s">
        <v>60</v>
      </c>
      <c r="E34" s="7" t="s">
        <v>44</v>
      </c>
      <c r="F34" s="7" t="s">
        <v>57</v>
      </c>
      <c r="G34" s="7" t="s">
        <v>63</v>
      </c>
      <c r="H34" s="7">
        <v>20</v>
      </c>
      <c r="I34" s="7" t="s">
        <v>47</v>
      </c>
      <c r="J34" s="11">
        <v>330</v>
      </c>
      <c r="K34" s="11">
        <f t="shared" si="0"/>
        <v>6600</v>
      </c>
      <c r="L34" s="12">
        <f t="shared" si="1"/>
        <v>910.34482758620686</v>
      </c>
      <c r="M34" s="12">
        <f t="shared" si="2"/>
        <v>19.631551046071525</v>
      </c>
      <c r="N34" s="12">
        <f t="shared" si="3"/>
        <v>392.63102092143049</v>
      </c>
    </row>
    <row r="35" spans="1:14" s="2" customFormat="1" ht="17" x14ac:dyDescent="0.2">
      <c r="A35" s="2" t="s">
        <v>15</v>
      </c>
      <c r="B35" s="7" t="s">
        <v>7</v>
      </c>
      <c r="C35" s="7" t="s">
        <v>62</v>
      </c>
      <c r="D35" s="7" t="s">
        <v>60</v>
      </c>
      <c r="E35" s="7" t="s">
        <v>44</v>
      </c>
      <c r="F35" s="7" t="s">
        <v>57</v>
      </c>
      <c r="G35" s="7" t="s">
        <v>46</v>
      </c>
      <c r="H35" s="7">
        <v>44</v>
      </c>
      <c r="I35" s="7" t="s">
        <v>47</v>
      </c>
      <c r="J35" s="11">
        <v>330</v>
      </c>
      <c r="K35" s="11">
        <f t="shared" si="0"/>
        <v>14520</v>
      </c>
      <c r="L35" s="12">
        <f t="shared" si="1"/>
        <v>2002.7586206896551</v>
      </c>
      <c r="M35" s="12">
        <f t="shared" si="2"/>
        <v>19.631551046071525</v>
      </c>
      <c r="N35" s="12">
        <f t="shared" si="3"/>
        <v>863.78824602714712</v>
      </c>
    </row>
    <row r="36" spans="1:14" s="2" customFormat="1" ht="17" x14ac:dyDescent="0.2">
      <c r="A36" s="2" t="s">
        <v>15</v>
      </c>
      <c r="B36" s="7" t="s">
        <v>7</v>
      </c>
      <c r="C36" s="7" t="s">
        <v>62</v>
      </c>
      <c r="D36" s="7" t="s">
        <v>60</v>
      </c>
      <c r="E36" s="7" t="s">
        <v>44</v>
      </c>
      <c r="F36" s="7" t="s">
        <v>57</v>
      </c>
      <c r="G36" s="7" t="s">
        <v>50</v>
      </c>
      <c r="H36" s="7">
        <v>5</v>
      </c>
      <c r="I36" s="7" t="s">
        <v>47</v>
      </c>
      <c r="J36" s="11">
        <v>330</v>
      </c>
      <c r="K36" s="11">
        <f t="shared" si="0"/>
        <v>1650</v>
      </c>
      <c r="L36" s="12">
        <f t="shared" si="1"/>
        <v>227.58620689655172</v>
      </c>
      <c r="M36" s="12">
        <f t="shared" si="2"/>
        <v>19.631551046071525</v>
      </c>
      <c r="N36" s="12">
        <f t="shared" si="3"/>
        <v>98.157755230357623</v>
      </c>
    </row>
    <row r="37" spans="1:14" s="2" customFormat="1" ht="17" x14ac:dyDescent="0.2">
      <c r="A37" s="2" t="s">
        <v>15</v>
      </c>
      <c r="B37" s="7" t="s">
        <v>7</v>
      </c>
      <c r="C37" s="7" t="s">
        <v>62</v>
      </c>
      <c r="D37" s="7" t="s">
        <v>60</v>
      </c>
      <c r="E37" s="7" t="s">
        <v>44</v>
      </c>
      <c r="F37" s="7" t="s">
        <v>57</v>
      </c>
      <c r="G37" s="7" t="s">
        <v>64</v>
      </c>
      <c r="H37" s="7">
        <v>12</v>
      </c>
      <c r="I37" s="7" t="s">
        <v>47</v>
      </c>
      <c r="J37" s="11">
        <v>330</v>
      </c>
      <c r="K37" s="11">
        <f t="shared" si="0"/>
        <v>3960</v>
      </c>
      <c r="L37" s="12">
        <f t="shared" si="1"/>
        <v>546.20689655172418</v>
      </c>
      <c r="M37" s="12">
        <f t="shared" si="2"/>
        <v>19.631551046071532</v>
      </c>
      <c r="N37" s="12">
        <f t="shared" si="3"/>
        <v>235.57861255285837</v>
      </c>
    </row>
    <row r="38" spans="1:14" s="2" customFormat="1" ht="17" x14ac:dyDescent="0.2">
      <c r="A38" s="2" t="s">
        <v>15</v>
      </c>
      <c r="B38" s="7" t="s">
        <v>7</v>
      </c>
      <c r="C38" s="7" t="s">
        <v>62</v>
      </c>
      <c r="D38" s="7" t="s">
        <v>60</v>
      </c>
      <c r="E38" s="7" t="s">
        <v>44</v>
      </c>
      <c r="F38" s="7" t="s">
        <v>57</v>
      </c>
      <c r="G38" s="7" t="s">
        <v>46</v>
      </c>
      <c r="H38" s="7">
        <v>55</v>
      </c>
      <c r="I38" s="7" t="s">
        <v>47</v>
      </c>
      <c r="J38" s="11">
        <v>330</v>
      </c>
      <c r="K38" s="11">
        <f t="shared" si="0"/>
        <v>18150</v>
      </c>
      <c r="L38" s="12">
        <f t="shared" si="1"/>
        <v>2503.4482758620688</v>
      </c>
      <c r="M38" s="12">
        <f t="shared" si="2"/>
        <v>19.631551046071525</v>
      </c>
      <c r="N38" s="12">
        <f t="shared" si="3"/>
        <v>1079.7353075339338</v>
      </c>
    </row>
    <row r="39" spans="1:14" s="2" customFormat="1" ht="17" x14ac:dyDescent="0.2">
      <c r="A39" s="2" t="s">
        <v>15</v>
      </c>
      <c r="B39" s="7" t="s">
        <v>7</v>
      </c>
      <c r="C39" s="7" t="s">
        <v>65</v>
      </c>
      <c r="D39" s="7" t="s">
        <v>43</v>
      </c>
      <c r="E39" s="7" t="s">
        <v>44</v>
      </c>
      <c r="F39" s="7" t="s">
        <v>57</v>
      </c>
      <c r="G39" s="7" t="s">
        <v>46</v>
      </c>
      <c r="H39" s="7">
        <v>91</v>
      </c>
      <c r="I39" s="7" t="s">
        <v>47</v>
      </c>
      <c r="J39" s="11">
        <v>310</v>
      </c>
      <c r="K39" s="11">
        <f t="shared" si="0"/>
        <v>28210</v>
      </c>
      <c r="L39" s="12">
        <f t="shared" si="1"/>
        <v>3891.0344827586205</v>
      </c>
      <c r="M39" s="12">
        <f t="shared" si="2"/>
        <v>16.872930356416351</v>
      </c>
      <c r="N39" s="12">
        <f t="shared" si="3"/>
        <v>1535.4366624338879</v>
      </c>
    </row>
    <row r="40" spans="1:14" s="2" customFormat="1" ht="17" x14ac:dyDescent="0.2">
      <c r="A40" s="2" t="s">
        <v>15</v>
      </c>
      <c r="B40" s="7" t="s">
        <v>7</v>
      </c>
      <c r="C40" s="7" t="s">
        <v>65</v>
      </c>
      <c r="D40" s="7" t="s">
        <v>43</v>
      </c>
      <c r="E40" s="7" t="s">
        <v>44</v>
      </c>
      <c r="F40" s="7" t="s">
        <v>57</v>
      </c>
      <c r="G40" s="7" t="s">
        <v>63</v>
      </c>
      <c r="H40" s="7">
        <v>9</v>
      </c>
      <c r="I40" s="7" t="s">
        <v>47</v>
      </c>
      <c r="J40" s="11">
        <v>320</v>
      </c>
      <c r="K40" s="11">
        <f t="shared" si="0"/>
        <v>2880</v>
      </c>
      <c r="L40" s="12">
        <f t="shared" si="1"/>
        <v>397.24137931034483</v>
      </c>
      <c r="M40" s="12">
        <f t="shared" si="2"/>
        <v>18.252240701243945</v>
      </c>
      <c r="N40" s="12">
        <f t="shared" si="3"/>
        <v>164.27016631119551</v>
      </c>
    </row>
    <row r="41" spans="1:14" s="2" customFormat="1" ht="17" x14ac:dyDescent="0.2">
      <c r="A41" s="2" t="s">
        <v>15</v>
      </c>
      <c r="B41" s="7" t="s">
        <v>7</v>
      </c>
      <c r="C41" s="7" t="s">
        <v>65</v>
      </c>
      <c r="D41" s="7" t="s">
        <v>43</v>
      </c>
      <c r="E41" s="7" t="s">
        <v>44</v>
      </c>
      <c r="F41" s="7" t="s">
        <v>57</v>
      </c>
      <c r="G41" s="7" t="s">
        <v>58</v>
      </c>
      <c r="H41" s="7">
        <v>165</v>
      </c>
      <c r="I41" s="7" t="s">
        <v>47</v>
      </c>
      <c r="J41" s="11">
        <v>290</v>
      </c>
      <c r="K41" s="11">
        <f t="shared" si="0"/>
        <v>47850</v>
      </c>
      <c r="L41" s="12">
        <f t="shared" si="1"/>
        <v>6600</v>
      </c>
      <c r="M41" s="12">
        <f t="shared" si="2"/>
        <v>14.114309666761184</v>
      </c>
      <c r="N41" s="12">
        <f t="shared" si="3"/>
        <v>2328.8610950155953</v>
      </c>
    </row>
    <row r="42" spans="1:14" s="2" customFormat="1" ht="17" x14ac:dyDescent="0.2">
      <c r="A42" s="2" t="s">
        <v>15</v>
      </c>
      <c r="B42" s="7" t="s">
        <v>7</v>
      </c>
      <c r="C42" s="7" t="s">
        <v>65</v>
      </c>
      <c r="D42" s="7" t="s">
        <v>43</v>
      </c>
      <c r="E42" s="7" t="s">
        <v>44</v>
      </c>
      <c r="F42" s="7" t="s">
        <v>57</v>
      </c>
      <c r="G42" s="7" t="s">
        <v>59</v>
      </c>
      <c r="H42" s="7">
        <v>15</v>
      </c>
      <c r="I42" s="7" t="s">
        <v>47</v>
      </c>
      <c r="J42" s="11">
        <v>310</v>
      </c>
      <c r="K42" s="11">
        <f t="shared" si="0"/>
        <v>4650</v>
      </c>
      <c r="L42" s="12">
        <f t="shared" si="1"/>
        <v>641.37931034482756</v>
      </c>
      <c r="M42" s="12">
        <f t="shared" si="2"/>
        <v>16.872930356416351</v>
      </c>
      <c r="N42" s="12">
        <f t="shared" si="3"/>
        <v>253.09395534624525</v>
      </c>
    </row>
    <row r="43" spans="1:14" s="2" customFormat="1" ht="17" x14ac:dyDescent="0.2">
      <c r="A43" s="2" t="s">
        <v>15</v>
      </c>
      <c r="B43" s="7" t="s">
        <v>15</v>
      </c>
      <c r="C43" s="7" t="s">
        <v>15</v>
      </c>
      <c r="D43" s="7" t="s">
        <v>15</v>
      </c>
      <c r="E43" s="7" t="s">
        <v>15</v>
      </c>
      <c r="F43" s="7" t="s">
        <v>15</v>
      </c>
      <c r="G43" s="7" t="s">
        <v>15</v>
      </c>
      <c r="H43" s="7" t="s">
        <v>15</v>
      </c>
      <c r="I43" s="7" t="s">
        <v>15</v>
      </c>
      <c r="J43" s="11" t="s">
        <v>15</v>
      </c>
      <c r="K43" s="11"/>
      <c r="L43" s="12"/>
      <c r="M43" s="12"/>
      <c r="N43" s="12"/>
    </row>
    <row r="44" spans="1:14" s="2" customFormat="1" ht="17" x14ac:dyDescent="0.2">
      <c r="A44" s="2" t="s">
        <v>15</v>
      </c>
      <c r="B44" s="7" t="s">
        <v>83</v>
      </c>
      <c r="C44" s="7" t="s">
        <v>42</v>
      </c>
      <c r="D44" s="7" t="s">
        <v>43</v>
      </c>
      <c r="E44" s="7" t="s">
        <v>44</v>
      </c>
      <c r="F44" s="7" t="s">
        <v>45</v>
      </c>
      <c r="G44" s="7" t="s">
        <v>46</v>
      </c>
      <c r="H44" s="7">
        <v>1</v>
      </c>
      <c r="I44" s="7" t="s">
        <v>47</v>
      </c>
      <c r="J44" s="11" t="s">
        <v>15</v>
      </c>
      <c r="K44" s="11"/>
      <c r="L44" s="12"/>
      <c r="M44" s="12"/>
      <c r="N44" s="12"/>
    </row>
    <row r="45" spans="1:14" s="2" customFormat="1" ht="17" x14ac:dyDescent="0.2">
      <c r="A45" s="2" t="s">
        <v>15</v>
      </c>
      <c r="B45" s="7" t="s">
        <v>83</v>
      </c>
      <c r="C45" s="7" t="s">
        <v>55</v>
      </c>
      <c r="D45" s="7" t="s">
        <v>43</v>
      </c>
      <c r="E45" s="7" t="s">
        <v>44</v>
      </c>
      <c r="F45" s="7" t="s">
        <v>52</v>
      </c>
      <c r="G45" s="7" t="s">
        <v>46</v>
      </c>
      <c r="H45" s="7">
        <v>1</v>
      </c>
      <c r="I45" s="7" t="s">
        <v>47</v>
      </c>
      <c r="J45" s="11" t="s">
        <v>15</v>
      </c>
      <c r="K45" s="11"/>
      <c r="L45" s="12"/>
      <c r="M45" s="12"/>
      <c r="N45" s="12"/>
    </row>
    <row r="46" spans="1:14" s="2" customFormat="1" ht="17" x14ac:dyDescent="0.2">
      <c r="A46" s="2" t="s">
        <v>15</v>
      </c>
      <c r="B46" s="7" t="s">
        <v>83</v>
      </c>
      <c r="C46" s="7" t="s">
        <v>56</v>
      </c>
      <c r="D46" s="7" t="s">
        <v>43</v>
      </c>
      <c r="E46" s="7" t="s">
        <v>44</v>
      </c>
      <c r="F46" s="7" t="s">
        <v>57</v>
      </c>
      <c r="G46" s="7" t="s">
        <v>58</v>
      </c>
      <c r="H46" s="7">
        <v>1</v>
      </c>
      <c r="I46" s="7" t="s">
        <v>47</v>
      </c>
      <c r="J46" s="11" t="s">
        <v>15</v>
      </c>
      <c r="K46" s="11"/>
      <c r="L46" s="12"/>
      <c r="M46" s="12"/>
      <c r="N46" s="12"/>
    </row>
    <row r="47" spans="1:14" s="2" customFormat="1" ht="17" x14ac:dyDescent="0.2">
      <c r="A47" s="2" t="s">
        <v>15</v>
      </c>
      <c r="B47" s="7" t="s">
        <v>15</v>
      </c>
      <c r="C47" s="7" t="s">
        <v>15</v>
      </c>
      <c r="D47" s="7" t="s">
        <v>15</v>
      </c>
      <c r="E47" s="7" t="s">
        <v>15</v>
      </c>
      <c r="F47" s="7" t="s">
        <v>15</v>
      </c>
      <c r="G47" s="7" t="s">
        <v>15</v>
      </c>
      <c r="H47" s="7" t="s">
        <v>15</v>
      </c>
      <c r="I47" s="7" t="s">
        <v>15</v>
      </c>
      <c r="J47" s="11" t="s">
        <v>15</v>
      </c>
      <c r="K47" s="11"/>
      <c r="L47" s="12"/>
      <c r="M47" s="12"/>
      <c r="N47" s="12"/>
    </row>
    <row r="48" spans="1:14" s="2" customFormat="1" ht="17" x14ac:dyDescent="0.2">
      <c r="A48" s="2" t="s">
        <v>15</v>
      </c>
      <c r="B48" s="8" t="s">
        <v>15</v>
      </c>
      <c r="C48" s="8" t="s">
        <v>15</v>
      </c>
      <c r="D48" s="8" t="s">
        <v>66</v>
      </c>
      <c r="E48" s="8" t="s">
        <v>15</v>
      </c>
      <c r="F48" s="8" t="s">
        <v>15</v>
      </c>
      <c r="G48" s="8" t="s">
        <v>15</v>
      </c>
      <c r="H48" s="9">
        <f>SUM(H13:H46)</f>
        <v>2800</v>
      </c>
      <c r="I48" s="8" t="s">
        <v>15</v>
      </c>
      <c r="J48" s="15" t="s">
        <v>15</v>
      </c>
      <c r="K48" s="15">
        <f>SUM(K13:K42)</f>
        <v>902670</v>
      </c>
      <c r="L48" s="16">
        <f>SUM(L13:L42)</f>
        <v>124506.20689655175</v>
      </c>
      <c r="M48" s="16">
        <f>L48/H48-F$60</f>
        <v>18.580812129815381</v>
      </c>
      <c r="N48" s="16">
        <f>SUM(N13:N42)</f>
        <v>52103.931034482746</v>
      </c>
    </row>
    <row r="50" spans="1:14" s="1" customFormat="1" ht="17" x14ac:dyDescent="0.2">
      <c r="A50" s="1" t="s">
        <v>15</v>
      </c>
      <c r="B50" s="26" t="s">
        <v>67</v>
      </c>
      <c r="C50" s="26"/>
      <c r="D50" s="26"/>
      <c r="E50" s="10" t="s">
        <v>68</v>
      </c>
      <c r="F50" s="10" t="s">
        <v>69</v>
      </c>
      <c r="H50" s="28" t="s">
        <v>70</v>
      </c>
      <c r="I50" s="28"/>
      <c r="J50" s="28"/>
      <c r="K50" s="28"/>
      <c r="L50" s="28"/>
      <c r="M50" s="17" t="s">
        <v>33</v>
      </c>
      <c r="N50" s="18" t="s">
        <v>71</v>
      </c>
    </row>
    <row r="51" spans="1:14" s="1" customFormat="1" ht="17" x14ac:dyDescent="0.2">
      <c r="A51" s="1" t="s">
        <v>15</v>
      </c>
      <c r="B51" s="26" t="s">
        <v>72</v>
      </c>
      <c r="C51" s="26"/>
      <c r="D51" s="26"/>
      <c r="E51" s="11">
        <f>K48*0.09</f>
        <v>81240.3</v>
      </c>
      <c r="F51" s="12">
        <f>E51/N$8</f>
        <v>11205.558620689655</v>
      </c>
      <c r="H51" s="28"/>
      <c r="I51" s="28"/>
      <c r="J51" s="28"/>
      <c r="K51" s="28"/>
      <c r="L51" s="28"/>
      <c r="M51" s="19" t="s">
        <v>73</v>
      </c>
      <c r="N51" s="20">
        <f>SUM(N13:N17)+N20+N22</f>
        <v>18684.701737082836</v>
      </c>
    </row>
    <row r="52" spans="1:14" s="1" customFormat="1" ht="17" x14ac:dyDescent="0.2">
      <c r="A52" s="1" t="s">
        <v>15</v>
      </c>
      <c r="B52" s="26" t="s">
        <v>74</v>
      </c>
      <c r="C52" s="26"/>
      <c r="D52" s="26"/>
      <c r="E52" s="11">
        <f>F52*N$8</f>
        <v>352309.4</v>
      </c>
      <c r="F52" s="12">
        <v>48594.400000000001</v>
      </c>
      <c r="H52" s="28"/>
      <c r="I52" s="28"/>
      <c r="J52" s="28"/>
      <c r="K52" s="28"/>
      <c r="L52" s="28"/>
      <c r="M52" s="19" t="s">
        <v>75</v>
      </c>
      <c r="N52" s="20">
        <f>N18+N19+N21+N23</f>
        <v>14644.627125121744</v>
      </c>
    </row>
    <row r="53" spans="1:14" s="1" customFormat="1" ht="17" x14ac:dyDescent="0.2">
      <c r="A53" s="1" t="s">
        <v>15</v>
      </c>
      <c r="B53" s="26" t="s">
        <v>76</v>
      </c>
      <c r="C53" s="26"/>
      <c r="D53" s="26"/>
      <c r="E53" s="11">
        <v>15263.2</v>
      </c>
      <c r="F53" s="12">
        <f>E53/N$8</f>
        <v>2105.2689655172417</v>
      </c>
      <c r="H53" s="28"/>
      <c r="I53" s="28"/>
      <c r="J53" s="28"/>
      <c r="K53" s="28"/>
      <c r="L53" s="28"/>
      <c r="M53" s="19" t="s">
        <v>77</v>
      </c>
      <c r="N53" s="20">
        <f>SUM(N24:N42)</f>
        <v>18774.602172278173</v>
      </c>
    </row>
    <row r="54" spans="1:14" s="1" customFormat="1" ht="16" x14ac:dyDescent="0.2">
      <c r="A54" s="1" t="s">
        <v>15</v>
      </c>
      <c r="B54" s="26" t="s">
        <v>78</v>
      </c>
      <c r="C54" s="26"/>
      <c r="D54" s="26"/>
      <c r="E54" s="11">
        <v>3890</v>
      </c>
      <c r="F54" s="12">
        <f>E54/N$8</f>
        <v>536.55172413793105</v>
      </c>
      <c r="H54" s="28"/>
      <c r="I54" s="28"/>
      <c r="J54" s="28"/>
      <c r="K54" s="28"/>
      <c r="L54" s="28"/>
      <c r="M54" s="21"/>
      <c r="N54" s="22"/>
    </row>
    <row r="55" spans="1:14" s="1" customFormat="1" ht="16" x14ac:dyDescent="0.2">
      <c r="A55" s="1" t="s">
        <v>15</v>
      </c>
      <c r="B55" s="26" t="s">
        <v>79</v>
      </c>
      <c r="C55" s="26"/>
      <c r="D55" s="26"/>
      <c r="E55" s="11">
        <f>SUM(E51:E54)</f>
        <v>452702.9</v>
      </c>
      <c r="F55" s="12">
        <f>E55/N$8</f>
        <v>62441.779310344828</v>
      </c>
      <c r="H55" s="28"/>
      <c r="I55" s="28"/>
      <c r="J55" s="28"/>
      <c r="K55" s="28"/>
      <c r="L55" s="28"/>
      <c r="M55" s="21"/>
      <c r="N55" s="22"/>
    </row>
    <row r="56" spans="1:14" s="1" customFormat="1" ht="16" x14ac:dyDescent="0.2">
      <c r="A56" s="1" t="s">
        <v>15</v>
      </c>
      <c r="B56" s="1" t="s">
        <v>15</v>
      </c>
      <c r="C56" s="1" t="s">
        <v>15</v>
      </c>
      <c r="D56" s="1" t="s">
        <v>15</v>
      </c>
      <c r="E56" s="13"/>
      <c r="F56" s="14"/>
      <c r="H56" s="28"/>
      <c r="I56" s="28"/>
      <c r="J56" s="28"/>
      <c r="K56" s="28"/>
      <c r="L56" s="28"/>
      <c r="M56" s="21"/>
      <c r="N56" s="22"/>
    </row>
    <row r="57" spans="1:14" s="1" customFormat="1" ht="16" x14ac:dyDescent="0.2">
      <c r="A57" s="1" t="s">
        <v>15</v>
      </c>
      <c r="B57" s="26" t="s">
        <v>82</v>
      </c>
      <c r="C57" s="26"/>
      <c r="D57" s="26"/>
      <c r="E57" s="11">
        <f>K48*0.08</f>
        <v>72213.600000000006</v>
      </c>
      <c r="F57" s="12">
        <f>E57/N$8</f>
        <v>9960.496551724138</v>
      </c>
      <c r="H57" s="28"/>
      <c r="I57" s="28"/>
      <c r="J57" s="28"/>
      <c r="K57" s="28"/>
      <c r="L57" s="28"/>
      <c r="M57" s="21"/>
      <c r="N57" s="22"/>
    </row>
    <row r="58" spans="1:14" s="1" customFormat="1" ht="16" x14ac:dyDescent="0.2">
      <c r="A58" s="1" t="s">
        <v>15</v>
      </c>
      <c r="B58" s="1" t="s">
        <v>15</v>
      </c>
      <c r="C58" s="1" t="s">
        <v>15</v>
      </c>
      <c r="D58" s="1" t="s">
        <v>15</v>
      </c>
      <c r="E58" s="13"/>
      <c r="F58" s="14"/>
      <c r="H58" s="28"/>
      <c r="I58" s="28"/>
      <c r="J58" s="28"/>
      <c r="K58" s="28"/>
      <c r="L58" s="28"/>
      <c r="M58" s="21"/>
      <c r="N58" s="22"/>
    </row>
    <row r="59" spans="1:14" s="1" customFormat="1" ht="16" x14ac:dyDescent="0.2">
      <c r="A59" s="1" t="s">
        <v>15</v>
      </c>
      <c r="B59" s="27" t="s">
        <v>80</v>
      </c>
      <c r="C59" s="27"/>
      <c r="D59" s="27"/>
      <c r="E59" s="11">
        <f>E55+E57</f>
        <v>524916.5</v>
      </c>
      <c r="F59" s="12">
        <f>E59/N$8</f>
        <v>72402.275862068971</v>
      </c>
      <c r="H59" s="28"/>
      <c r="I59" s="28"/>
      <c r="J59" s="28"/>
      <c r="K59" s="28"/>
      <c r="L59" s="28"/>
      <c r="M59" s="21"/>
      <c r="N59" s="22"/>
    </row>
    <row r="60" spans="1:14" s="1" customFormat="1" ht="16" x14ac:dyDescent="0.2">
      <c r="A60" s="1" t="s">
        <v>15</v>
      </c>
      <c r="B60" s="27" t="s">
        <v>81</v>
      </c>
      <c r="C60" s="27"/>
      <c r="D60" s="27"/>
      <c r="E60" s="11">
        <f>E59/(H48-H44-H45-H46)</f>
        <v>187.67125491598142</v>
      </c>
      <c r="F60" s="12">
        <f>E60/N$8</f>
        <v>25.885690333238816</v>
      </c>
      <c r="H60" s="28"/>
      <c r="I60" s="28"/>
      <c r="J60" s="28"/>
      <c r="K60" s="28"/>
      <c r="L60" s="28"/>
      <c r="M60" s="21"/>
      <c r="N60" s="22"/>
    </row>
    <row r="61" spans="1:14" s="1" customFormat="1" ht="16" x14ac:dyDescent="0.2">
      <c r="A61" s="1" t="s">
        <v>15</v>
      </c>
      <c r="H61" s="28"/>
      <c r="I61" s="28"/>
      <c r="J61" s="28"/>
      <c r="K61" s="28"/>
      <c r="L61" s="28"/>
      <c r="M61" s="23"/>
      <c r="N61" s="24"/>
    </row>
  </sheetData>
  <mergeCells count="12">
    <mergeCell ref="B60:D60"/>
    <mergeCell ref="H50:L61"/>
    <mergeCell ref="B53:D53"/>
    <mergeCell ref="B54:D54"/>
    <mergeCell ref="B55:D55"/>
    <mergeCell ref="B57:D57"/>
    <mergeCell ref="B59:D59"/>
    <mergeCell ref="B3:N3"/>
    <mergeCell ref="B4:N4"/>
    <mergeCell ref="B50:D50"/>
    <mergeCell ref="B51:D51"/>
    <mergeCell ref="B52:D52"/>
  </mergeCells>
  <pageMargins left="0.7" right="0.7" top="0.75" bottom="0.75" header="0.3" footer="0.3"/>
  <pageSetup paperSize="9" orientation="landscape" horizontalDpi="96" verticalDpi="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020-30473822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2024-01-08T03:40:00Z</dcterms:created>
  <dcterms:modified xsi:type="dcterms:W3CDTF">2024-03-21T19:56:29Z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C438AB4FB7F8450FA4057394892B2D96_12</vt:lpwstr>
  </property>
  <property fmtid="{D5CDD505-2E9C-101B-9397-08002B2CF9AE}" pid="3" name="KSOProductBuildVer">
    <vt:lpwstr>2052-12.1.0.16388</vt:lpwstr>
  </property>
</Properties>
</file>