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4"/>
  <workbookPr/>
  <mc:AlternateContent xmlns:mc="http://schemas.openxmlformats.org/markup-compatibility/2006">
    <mc:Choice Requires="x15">
      <x15ac:absPath xmlns:x15ac="http://schemas.microsoft.com/office/spreadsheetml/2010/11/ac" url="/Users/alex/Library/Containers/com.tencent.xinWeChat/Data/Library/Application Support/com.tencent.xinWeChat/2.0b4.0.9/3c90e71168dbc9df496e70bb651af340/Message/MessageTemp/594f9c3ecfd656d4d0f6c6b2a69d1f3c/File/销售报告（零壹+鑫荣懋）/空运/8F/"/>
    </mc:Choice>
  </mc:AlternateContent>
  <xr:revisionPtr revIDLastSave="0" documentId="13_ncr:1_{3E942935-6245-9244-AF48-A8738DCE766F}" xr6:coauthVersionLast="47" xr6:coauthVersionMax="47" xr10:uidLastSave="{00000000-0000-0000-0000-000000000000}"/>
  <bookViews>
    <workbookView xWindow="160" yWindow="880" windowWidth="36000" windowHeight="21260" xr2:uid="{00000000-000D-0000-FFFF-FFFF00000000}"/>
  </bookViews>
  <sheets>
    <sheet name="045-90088924" sheetId="2" r:id="rId1"/>
  </sheets>
  <definedNames>
    <definedName name="_xlnm._FilterDatabase" localSheetId="0" hidden="1">'045-90088924'!$A$12:$M$21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2" l="1"/>
  <c r="E30" i="2"/>
  <c r="E29" i="2"/>
  <c r="E28" i="2"/>
  <c r="E27" i="2"/>
  <c r="G23" i="2"/>
  <c r="J17" i="2"/>
  <c r="K17" i="2" s="1"/>
  <c r="J16" i="2"/>
  <c r="K16" i="2" s="1"/>
  <c r="J15" i="2"/>
  <c r="K15" i="2" s="1"/>
  <c r="J14" i="2"/>
  <c r="K14" i="2" s="1"/>
  <c r="J13" i="2"/>
  <c r="J23" i="2" l="1"/>
  <c r="D26" i="2"/>
  <c r="D34" i="2"/>
  <c r="E34" i="2" s="1"/>
  <c r="K13" i="2"/>
  <c r="K23" i="2" l="1"/>
  <c r="E26" i="2"/>
  <c r="D32" i="2"/>
  <c r="D36" i="2" l="1"/>
  <c r="E32" i="2"/>
  <c r="D37" i="2" l="1"/>
  <c r="E37" i="2" s="1"/>
  <c r="E36" i="2"/>
  <c r="L14" i="2" l="1"/>
  <c r="M14" i="2" s="1"/>
  <c r="L15" i="2"/>
  <c r="M15" i="2" s="1"/>
  <c r="L16" i="2"/>
  <c r="M16" i="2" s="1"/>
  <c r="L17" i="2"/>
  <c r="M17" i="2" s="1"/>
  <c r="L13" i="2"/>
  <c r="M13" i="2" s="1"/>
  <c r="L23" i="2"/>
  <c r="M23" i="2" l="1"/>
</calcChain>
</file>

<file path=xl/sharedStrings.xml><?xml version="1.0" encoding="utf-8"?>
<sst xmlns="http://schemas.openxmlformats.org/spreadsheetml/2006/main" count="106" uniqueCount="61">
  <si>
    <t>Sales Summary</t>
  </si>
  <si>
    <t>销售报告</t>
  </si>
  <si>
    <r>
      <rPr>
        <sz val="12"/>
        <rFont val="宋体-简"/>
        <family val="1"/>
        <charset val="134"/>
      </rPr>
      <t>供应商</t>
    </r>
    <r>
      <rPr>
        <sz val="12"/>
        <rFont val="Times New Roman Regular"/>
        <charset val="134"/>
      </rPr>
      <t xml:space="preserve"> Supplier:</t>
    </r>
  </si>
  <si>
    <t>OCHO FUEGOS SPA</t>
  </si>
  <si>
    <r>
      <rPr>
        <sz val="12"/>
        <rFont val="Cambria"/>
        <family val="1"/>
      </rPr>
      <t>到货日期</t>
    </r>
    <r>
      <rPr>
        <sz val="12"/>
        <rFont val="Times New Roman Regular"/>
        <charset val="134"/>
      </rPr>
      <t xml:space="preserve"> Arrival Date:</t>
    </r>
  </si>
  <si>
    <r>
      <rPr>
        <sz val="12"/>
        <rFont val="Cambria"/>
        <family val="1"/>
      </rPr>
      <t>销售日期</t>
    </r>
    <r>
      <rPr>
        <sz val="12"/>
        <rFont val="Times New Roman Regular"/>
        <charset val="134"/>
      </rPr>
      <t xml:space="preserve"> Date of Sale:</t>
    </r>
  </si>
  <si>
    <r>
      <rPr>
        <sz val="12"/>
        <rFont val="Cambria"/>
        <family val="1"/>
      </rPr>
      <t>汇率</t>
    </r>
    <r>
      <rPr>
        <sz val="12"/>
        <rFont val="Times New Roman Regular"/>
        <charset val="134"/>
      </rPr>
      <t>FX Rate:</t>
    </r>
  </si>
  <si>
    <r>
      <rPr>
        <sz val="12"/>
        <rFont val="宋体-简"/>
        <family val="1"/>
        <charset val="134"/>
      </rPr>
      <t>航班号</t>
    </r>
    <r>
      <rPr>
        <sz val="12"/>
        <rFont val="Times New Roman Regular"/>
        <charset val="134"/>
      </rPr>
      <t>Flight No:</t>
    </r>
  </si>
  <si>
    <t>UC1808/CZ0434</t>
  </si>
  <si>
    <r>
      <rPr>
        <sz val="12"/>
        <rFont val="Cambria"/>
        <family val="1"/>
      </rPr>
      <t>提单号</t>
    </r>
    <r>
      <rPr>
        <sz val="12"/>
        <rFont val="Times New Roman Regular"/>
        <charset val="134"/>
      </rPr>
      <t xml:space="preserve"> AWB:</t>
    </r>
  </si>
  <si>
    <t>045-90088924</t>
  </si>
  <si>
    <r>
      <rPr>
        <sz val="12"/>
        <rFont val="Cambria"/>
        <family val="1"/>
      </rPr>
      <t>销售地点</t>
    </r>
    <r>
      <rPr>
        <sz val="12"/>
        <rFont val="Times New Roman Regular"/>
        <charset val="134"/>
      </rPr>
      <t xml:space="preserve"> Sales Location:</t>
    </r>
  </si>
  <si>
    <t>Shanghai</t>
  </si>
  <si>
    <r>
      <rPr>
        <sz val="12"/>
        <rFont val="Cambria"/>
        <family val="1"/>
      </rPr>
      <t>日期</t>
    </r>
  </si>
  <si>
    <r>
      <rPr>
        <sz val="12"/>
        <rFont val="Cambria"/>
        <family val="1"/>
      </rPr>
      <t>板号</t>
    </r>
  </si>
  <si>
    <r>
      <rPr>
        <sz val="12"/>
        <rFont val="Cambria"/>
        <family val="1"/>
      </rPr>
      <t>品种</t>
    </r>
  </si>
  <si>
    <r>
      <rPr>
        <sz val="12"/>
        <rFont val="Cambria"/>
        <family val="1"/>
      </rPr>
      <t>包装厂</t>
    </r>
  </si>
  <si>
    <r>
      <rPr>
        <sz val="12"/>
        <rFont val="Cambria"/>
        <family val="1"/>
      </rPr>
      <t>果园</t>
    </r>
  </si>
  <si>
    <r>
      <rPr>
        <sz val="12"/>
        <rFont val="Cambria"/>
        <family val="1"/>
      </rPr>
      <t>大小</t>
    </r>
  </si>
  <si>
    <r>
      <rPr>
        <sz val="12"/>
        <rFont val="Cambria"/>
        <family val="1"/>
      </rPr>
      <t>数量</t>
    </r>
  </si>
  <si>
    <r>
      <rPr>
        <sz val="12"/>
        <rFont val="Cambria"/>
        <family val="1"/>
      </rPr>
      <t>规格</t>
    </r>
  </si>
  <si>
    <r>
      <rPr>
        <sz val="12"/>
        <rFont val="Cambria"/>
        <family val="1"/>
      </rPr>
      <t>价格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</si>
  <si>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>)</t>
    </r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</si>
  <si>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>(</t>
    </r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>)</t>
    </r>
  </si>
  <si>
    <r>
      <t>每箱收益</t>
    </r>
    <r>
      <rPr>
        <sz val="12"/>
        <rFont val="Times New Roman Regular"/>
        <charset val="134"/>
      </rPr>
      <t xml:space="preserve"> CIF</t>
    </r>
  </si>
  <si>
    <r>
      <t>总收益</t>
    </r>
    <r>
      <rPr>
        <sz val="12"/>
        <rFont val="Times New Roman Regular"/>
        <charset val="134"/>
      </rPr>
      <t xml:space="preserve"> CIF</t>
    </r>
  </si>
  <si>
    <t>Date</t>
  </si>
  <si>
    <t>Pallet No.</t>
  </si>
  <si>
    <t>Variety</t>
  </si>
  <si>
    <t>CSP</t>
  </si>
  <si>
    <t>CSG</t>
  </si>
  <si>
    <t>Size</t>
  </si>
  <si>
    <t>Quantity</t>
  </si>
  <si>
    <t>Specification</t>
  </si>
  <si>
    <t>Price RMB</t>
  </si>
  <si>
    <t>Total RMB</t>
  </si>
  <si>
    <t>Total</t>
  </si>
  <si>
    <t>CIF Return</t>
  </si>
  <si>
    <t>Total Return</t>
  </si>
  <si>
    <t>SANTINA</t>
  </si>
  <si>
    <t>2JD</t>
  </si>
  <si>
    <t>2.5kg</t>
  </si>
  <si>
    <t>3JD</t>
  </si>
  <si>
    <t>4JD</t>
  </si>
  <si>
    <t/>
  </si>
  <si>
    <t>Damage</t>
  </si>
  <si>
    <r>
      <rPr>
        <sz val="12"/>
        <rFont val="Cambria"/>
        <family val="1"/>
      </rPr>
      <t>总数</t>
    </r>
    <r>
      <rPr>
        <sz val="12"/>
        <rFont val="Times New Roman Regular"/>
        <charset val="134"/>
      </rPr>
      <t xml:space="preserve"> Total:</t>
    </r>
  </si>
  <si>
    <r>
      <rPr>
        <sz val="12"/>
        <rFont val="Cambria"/>
        <family val="1"/>
      </rPr>
      <t>其他费用</t>
    </r>
    <r>
      <rPr>
        <sz val="12"/>
        <rFont val="Times New Roman Regular"/>
        <charset val="134"/>
      </rPr>
      <t xml:space="preserve"> Additional Fees</t>
    </r>
  </si>
  <si>
    <r>
      <rPr>
        <sz val="12"/>
        <rFont val="Cambria"/>
        <family val="1"/>
      </rPr>
      <t>人民币</t>
    </r>
    <r>
      <rPr>
        <sz val="12"/>
        <rFont val="Times New Roman Regular"/>
        <charset val="134"/>
      </rPr>
      <t xml:space="preserve"> RMB</t>
    </r>
  </si>
  <si>
    <r>
      <rPr>
        <sz val="12"/>
        <rFont val="Cambria"/>
        <family val="1"/>
      </rPr>
      <t>美金</t>
    </r>
    <r>
      <rPr>
        <sz val="12"/>
        <rFont val="Times New Roman Regular"/>
        <charset val="134"/>
      </rPr>
      <t xml:space="preserve"> USD</t>
    </r>
  </si>
  <si>
    <r>
      <rPr>
        <sz val="12"/>
        <rFont val="Cambria"/>
        <family val="1"/>
      </rPr>
      <t>海关</t>
    </r>
    <r>
      <rPr>
        <sz val="12"/>
        <rFont val="Times New Roman Regular"/>
        <charset val="134"/>
      </rPr>
      <t>/</t>
    </r>
    <r>
      <rPr>
        <sz val="12"/>
        <rFont val="Cambria"/>
        <family val="1"/>
      </rPr>
      <t>税金</t>
    </r>
    <r>
      <rPr>
        <sz val="12"/>
        <rFont val="Times New Roman Regular"/>
        <charset val="134"/>
      </rPr>
      <t xml:space="preserve"> Customs/VAT</t>
    </r>
  </si>
  <si>
    <r>
      <rPr>
        <sz val="12"/>
        <rFont val="Cambria"/>
        <family val="1"/>
      </rPr>
      <t>机场提货费</t>
    </r>
    <r>
      <rPr>
        <sz val="12"/>
        <rFont val="Times New Roman Regular"/>
        <charset val="134"/>
      </rPr>
      <t xml:space="preserve"> Airport Fees</t>
    </r>
  </si>
  <si>
    <r>
      <rPr>
        <sz val="12"/>
        <rFont val="Cambria"/>
        <family val="1"/>
      </rPr>
      <t>运输费</t>
    </r>
    <r>
      <rPr>
        <sz val="12"/>
        <rFont val="Times New Roman Regular"/>
        <charset val="134"/>
      </rPr>
      <t xml:space="preserve"> Trucking Fees</t>
    </r>
  </si>
  <si>
    <r>
      <rPr>
        <sz val="12"/>
        <rFont val="Cambria"/>
        <family val="1"/>
      </rPr>
      <t>文件费</t>
    </r>
    <r>
      <rPr>
        <sz val="12"/>
        <rFont val="Times New Roman Regular"/>
        <charset val="134"/>
      </rPr>
      <t xml:space="preserve"> Doc.Fees</t>
    </r>
  </si>
  <si>
    <r>
      <rPr>
        <sz val="12"/>
        <rFont val="Cambria"/>
        <family val="1"/>
      </rPr>
      <t>入场费</t>
    </r>
    <r>
      <rPr>
        <sz val="12"/>
        <rFont val="Times New Roman Regular"/>
        <charset val="134"/>
      </rPr>
      <t xml:space="preserve"> Market Entry Fees</t>
    </r>
  </si>
  <si>
    <r>
      <rPr>
        <sz val="12"/>
        <rFont val="Cambria"/>
        <family val="1"/>
      </rPr>
      <t>市场费用</t>
    </r>
    <r>
      <rPr>
        <sz val="12"/>
        <rFont val="Times New Roman Regular"/>
        <charset val="134"/>
      </rPr>
      <t xml:space="preserve"> Market Fees</t>
    </r>
  </si>
  <si>
    <r>
      <rPr>
        <sz val="12"/>
        <rFont val="Cambria"/>
        <family val="1"/>
      </rPr>
      <t>小计</t>
    </r>
    <r>
      <rPr>
        <sz val="12"/>
        <rFont val="Times New Roman Regular"/>
        <charset val="134"/>
      </rPr>
      <t xml:space="preserve"> Total Fees</t>
    </r>
  </si>
  <si>
    <r>
      <rPr>
        <sz val="12"/>
        <rFont val="Cambria"/>
        <family val="1"/>
      </rPr>
      <t>销售佣金</t>
    </r>
    <r>
      <rPr>
        <sz val="12"/>
        <rFont val="Times New Roman Regular"/>
        <charset val="134"/>
      </rPr>
      <t xml:space="preserve"> Commission (8.00%</t>
    </r>
    <r>
      <rPr>
        <sz val="12"/>
        <rFont val="Cambria"/>
        <family val="1"/>
      </rPr>
      <t>）</t>
    </r>
  </si>
  <si>
    <r>
      <rPr>
        <sz val="12"/>
        <rFont val="Cambria"/>
        <family val="1"/>
      </rPr>
      <t>总费用</t>
    </r>
    <r>
      <rPr>
        <sz val="12"/>
        <rFont val="Times New Roman Regular"/>
        <charset val="134"/>
      </rPr>
      <t xml:space="preserve"> Total Charges</t>
    </r>
  </si>
  <si>
    <r>
      <rPr>
        <sz val="12"/>
        <rFont val="Cambria"/>
        <family val="1"/>
      </rPr>
      <t>每箱平均费用</t>
    </r>
    <r>
      <rPr>
        <sz val="12"/>
        <rFont val="Times New Roman Regular"/>
        <charset val="134"/>
      </rPr>
      <t xml:space="preserve"> Ave/box</t>
    </r>
  </si>
  <si>
    <r>
      <t>Note</t>
    </r>
    <r>
      <rPr>
        <sz val="12"/>
        <rFont val="Cambria"/>
        <family val="1"/>
      </rPr>
      <t>：</t>
    </r>
    <r>
      <rPr>
        <sz val="12"/>
        <rFont val="Times New Roman Regular"/>
        <charset val="134"/>
      </rPr>
      <t xml:space="preserve">
Some arrival issues with the Santina. Sent to Pato via WhatsApp.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</si>
</sst>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￥&quot;#,##0.00;&quot;￥&quot;\-#,##0.00"/>
    <numFmt numFmtId="168" formatCode="_ &quot;￥&quot;* #,##0.00_ ;_ &quot;￥&quot;* \-#,##0.00_ ;_ &quot;￥&quot;* &quot;-&quot;??_ ;_ @_ "/>
    <numFmt numFmtId="169" formatCode="&quot;￥&quot;#,##0.00_);[Red]\(&quot;￥&quot;#,##0.00\)"/>
    <numFmt numFmtId="170" formatCode="&quot;US$&quot;#,##0.00;\-&quot;US$&quot;#,##0.00"/>
    <numFmt numFmtId="171" formatCode="#,##0.00_ "/>
  </numFmts>
  <fonts count="9">
    <font>
      <sz val="11"/>
      <color theme="1"/>
      <name val="Calibri"/>
      <charset val="134"/>
      <scheme val="minor"/>
    </font>
    <font>
      <sz val="12"/>
      <name val="Times New Roman Regular"/>
      <charset val="134"/>
    </font>
    <font>
      <sz val="11"/>
      <color theme="1"/>
      <name val="Times New Roman Regular"/>
      <charset val="134"/>
    </font>
    <font>
      <sz val="18"/>
      <name val="Times New Roman Regular"/>
      <charset val="134"/>
    </font>
    <font>
      <sz val="18"/>
      <name val="宋体-简"/>
      <family val="1"/>
      <charset val="134"/>
    </font>
    <font>
      <sz val="12"/>
      <name val="宋体-简"/>
      <family val="1"/>
      <charset val="134"/>
    </font>
    <font>
      <sz val="12"/>
      <name val="Times New Roman"/>
      <family val="1"/>
    </font>
    <font>
      <sz val="12"/>
      <name val="Cambria"/>
      <family val="1"/>
    </font>
    <font>
      <sz val="11"/>
      <color theme="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mediumGray">
        <fgColor rgb="FFDDEBF7"/>
        <bgColor rgb="FFDDEBF7"/>
      </patternFill>
    </fill>
    <fill>
      <patternFill patternType="mediumGray">
        <fgColor rgb="FFE2EFDA"/>
        <bgColor rgb="FFE2EFDA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8" fontId="8" fillId="0" borderId="0" applyFont="0" applyFill="0" applyBorder="0" applyAlignment="0" applyProtection="0">
      <alignment vertical="center"/>
    </xf>
  </cellStyleXfs>
  <cellXfs count="3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9" fontId="1" fillId="0" borderId="3" xfId="0" applyNumberFormat="1" applyFont="1" applyBorder="1" applyAlignment="1">
      <alignment horizontal="right" vertical="center"/>
    </xf>
    <xf numFmtId="169" fontId="1" fillId="0" borderId="0" xfId="0" applyNumberFormat="1" applyFont="1"/>
    <xf numFmtId="0" fontId="1" fillId="0" borderId="0" xfId="0" applyFont="1" applyAlignment="1">
      <alignment horizontal="right" vertical="center"/>
    </xf>
    <xf numFmtId="14" fontId="1" fillId="0" borderId="0" xfId="0" applyNumberFormat="1" applyFont="1" applyAlignment="1">
      <alignment horizontal="left" vertical="center"/>
    </xf>
    <xf numFmtId="14" fontId="1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170" fontId="1" fillId="0" borderId="3" xfId="0" applyNumberFormat="1" applyFont="1" applyBorder="1" applyAlignment="1">
      <alignment horizontal="right" vertical="center"/>
    </xf>
    <xf numFmtId="170" fontId="1" fillId="0" borderId="0" xfId="0" applyNumberFormat="1" applyFont="1"/>
    <xf numFmtId="0" fontId="7" fillId="2" borderId="1" xfId="0" applyFont="1" applyFill="1" applyBorder="1" applyAlignment="1">
      <alignment horizontal="center" vertical="center"/>
    </xf>
    <xf numFmtId="164" fontId="1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170" fontId="1" fillId="0" borderId="3" xfId="1" applyNumberFormat="1" applyFont="1" applyBorder="1" applyAlignment="1">
      <alignment horizontal="right" vertical="center"/>
    </xf>
    <xf numFmtId="164" fontId="1" fillId="3" borderId="3" xfId="0" applyNumberFormat="1" applyFont="1" applyFill="1" applyBorder="1" applyAlignment="1">
      <alignment horizontal="center" vertical="center"/>
    </xf>
    <xf numFmtId="164" fontId="1" fillId="3" borderId="3" xfId="0" applyNumberFormat="1" applyFont="1" applyFill="1" applyBorder="1" applyAlignment="1">
      <alignment horizontal="right" vertical="center"/>
    </xf>
    <xf numFmtId="170" fontId="1" fillId="3" borderId="3" xfId="0" applyNumberFormat="1" applyFont="1" applyFill="1" applyBorder="1" applyAlignment="1">
      <alignment horizontal="right" vertical="center"/>
    </xf>
    <xf numFmtId="171" fontId="2" fillId="0" borderId="0" xfId="0" applyNumberFormat="1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3" xfId="0" applyFont="1" applyBorder="1"/>
    <xf numFmtId="0" fontId="1" fillId="3" borderId="3" xfId="0" applyFont="1" applyFill="1" applyBorder="1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5"/>
  <sheetViews>
    <sheetView tabSelected="1" workbookViewId="0">
      <selection activeCell="J23" sqref="J23"/>
    </sheetView>
  </sheetViews>
  <sheetFormatPr baseColWidth="10" defaultColWidth="9" defaultRowHeight="14"/>
  <cols>
    <col min="1" max="1" width="18.83203125" style="3" customWidth="1"/>
    <col min="2" max="2" width="17" style="3" customWidth="1"/>
    <col min="3" max="4" width="21" style="3" customWidth="1"/>
    <col min="5" max="5" width="23" style="3" customWidth="1"/>
    <col min="6" max="6" width="17.5" style="3" customWidth="1"/>
    <col min="7" max="7" width="15.83203125" style="3" customWidth="1"/>
    <col min="8" max="8" width="19.5" style="3" customWidth="1"/>
    <col min="9" max="9" width="18.33203125" style="3" customWidth="1"/>
    <col min="10" max="10" width="19.83203125" style="3" customWidth="1"/>
    <col min="11" max="11" width="18.83203125" style="3" customWidth="1"/>
    <col min="12" max="12" width="18" style="3" customWidth="1"/>
    <col min="13" max="13" width="19.1640625" style="3" customWidth="1"/>
    <col min="14" max="14" width="14.83203125" style="3"/>
    <col min="15" max="15" width="17.83203125" style="3"/>
    <col min="16" max="16384" width="9" style="3"/>
  </cols>
  <sheetData>
    <row r="1" spans="1:13">
      <c r="A1" s="34" t="s">
        <v>0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</row>
    <row r="2" spans="1:13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</row>
    <row r="3" spans="1:13" ht="30" customHeight="1">
      <c r="A3" s="34"/>
      <c r="B3" s="34"/>
      <c r="C3" s="34"/>
      <c r="D3" s="34"/>
      <c r="E3" s="34"/>
      <c r="F3" s="34"/>
      <c r="G3" s="34"/>
      <c r="H3" s="34"/>
      <c r="I3" s="34"/>
      <c r="J3" s="34"/>
      <c r="K3" s="34"/>
      <c r="L3" s="34"/>
      <c r="M3" s="34"/>
    </row>
    <row r="4" spans="1:13">
      <c r="A4" s="35" t="s">
        <v>1</v>
      </c>
      <c r="B4" s="34"/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</row>
    <row r="5" spans="1:13">
      <c r="A5" s="34"/>
      <c r="B5" s="34"/>
      <c r="C5" s="34"/>
      <c r="D5" s="34"/>
      <c r="E5" s="34"/>
      <c r="F5" s="34"/>
      <c r="G5" s="34"/>
      <c r="H5" s="34"/>
      <c r="I5" s="34"/>
      <c r="J5" s="34"/>
      <c r="K5" s="34"/>
      <c r="L5" s="34"/>
      <c r="M5" s="34"/>
    </row>
    <row r="6" spans="1:13" ht="11" customHeight="1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</row>
    <row r="7" spans="1:13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</row>
    <row r="8" spans="1:13" s="1" customFormat="1" ht="24" customHeight="1">
      <c r="A8" s="4" t="s">
        <v>2</v>
      </c>
      <c r="B8" s="30" t="s">
        <v>3</v>
      </c>
      <c r="C8" s="30"/>
      <c r="E8" s="15" t="s">
        <v>4</v>
      </c>
      <c r="F8" s="16">
        <v>45268</v>
      </c>
      <c r="G8" s="17"/>
      <c r="H8" s="31" t="s">
        <v>5</v>
      </c>
      <c r="I8" s="31"/>
      <c r="J8" s="16">
        <v>45269</v>
      </c>
      <c r="L8" s="15" t="s">
        <v>6</v>
      </c>
      <c r="M8" s="5">
        <v>7.25</v>
      </c>
    </row>
    <row r="9" spans="1:13" s="1" customFormat="1" ht="24" customHeight="1">
      <c r="A9" s="4" t="s">
        <v>7</v>
      </c>
      <c r="B9" s="30" t="s">
        <v>8</v>
      </c>
      <c r="C9" s="30"/>
      <c r="E9" s="15" t="s">
        <v>9</v>
      </c>
      <c r="F9" s="5" t="s">
        <v>10</v>
      </c>
      <c r="G9" s="18"/>
      <c r="H9" s="31" t="s">
        <v>11</v>
      </c>
      <c r="I9" s="31"/>
      <c r="J9" s="5" t="s">
        <v>12</v>
      </c>
    </row>
    <row r="10" spans="1:13" ht="24" customHeight="1"/>
    <row r="11" spans="1:13" s="2" customFormat="1" ht="24" customHeight="1">
      <c r="A11" s="6" t="s">
        <v>13</v>
      </c>
      <c r="B11" s="6" t="s">
        <v>14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19</v>
      </c>
      <c r="H11" s="6" t="s">
        <v>20</v>
      </c>
      <c r="I11" s="6" t="s">
        <v>21</v>
      </c>
      <c r="J11" s="6" t="s">
        <v>22</v>
      </c>
      <c r="K11" s="6" t="s">
        <v>23</v>
      </c>
      <c r="L11" s="21" t="s">
        <v>24</v>
      </c>
      <c r="M11" s="21" t="s">
        <v>25</v>
      </c>
    </row>
    <row r="12" spans="1:13" s="2" customFormat="1" ht="24" customHeight="1">
      <c r="A12" s="7" t="s">
        <v>26</v>
      </c>
      <c r="B12" s="7" t="s">
        <v>27</v>
      </c>
      <c r="C12" s="7" t="s">
        <v>28</v>
      </c>
      <c r="D12" s="7" t="s">
        <v>29</v>
      </c>
      <c r="E12" s="7" t="s">
        <v>30</v>
      </c>
      <c r="F12" s="7" t="s">
        <v>31</v>
      </c>
      <c r="G12" s="7" t="s">
        <v>32</v>
      </c>
      <c r="H12" s="7" t="s">
        <v>33</v>
      </c>
      <c r="I12" s="7" t="s">
        <v>34</v>
      </c>
      <c r="J12" s="7" t="s">
        <v>35</v>
      </c>
      <c r="K12" s="7" t="s">
        <v>36</v>
      </c>
      <c r="L12" s="7" t="s">
        <v>37</v>
      </c>
      <c r="M12" s="7" t="s">
        <v>38</v>
      </c>
    </row>
    <row r="13" spans="1:13" s="2" customFormat="1" ht="24" customHeight="1">
      <c r="A13" s="8">
        <v>45269</v>
      </c>
      <c r="B13" s="9">
        <v>1511303</v>
      </c>
      <c r="C13" s="9" t="s">
        <v>39</v>
      </c>
      <c r="D13" s="9">
        <v>121064</v>
      </c>
      <c r="E13" s="9">
        <v>114957</v>
      </c>
      <c r="F13" s="9" t="s">
        <v>40</v>
      </c>
      <c r="G13" s="9">
        <v>279</v>
      </c>
      <c r="H13" s="9" t="s">
        <v>41</v>
      </c>
      <c r="I13" s="22">
        <v>300</v>
      </c>
      <c r="J13" s="22">
        <f>G13*I13</f>
        <v>83700</v>
      </c>
      <c r="K13" s="19">
        <f>J13/$M$8</f>
        <v>11544.827586206897</v>
      </c>
      <c r="L13" s="19">
        <f>K13/G13-$E$37</f>
        <v>32.851525189445361</v>
      </c>
      <c r="M13" s="19">
        <f>L13*G13</f>
        <v>9165.5755278552551</v>
      </c>
    </row>
    <row r="14" spans="1:13" s="2" customFormat="1" ht="24" customHeight="1">
      <c r="A14" s="8">
        <v>45269</v>
      </c>
      <c r="B14" s="9">
        <v>1511315</v>
      </c>
      <c r="C14" s="9" t="s">
        <v>39</v>
      </c>
      <c r="D14" s="9">
        <v>121064</v>
      </c>
      <c r="E14" s="9">
        <v>114957</v>
      </c>
      <c r="F14" s="9" t="s">
        <v>42</v>
      </c>
      <c r="G14" s="9">
        <v>280</v>
      </c>
      <c r="H14" s="9" t="s">
        <v>41</v>
      </c>
      <c r="I14" s="22">
        <v>320</v>
      </c>
      <c r="J14" s="22">
        <f>G14*I14</f>
        <v>89600</v>
      </c>
      <c r="K14" s="19">
        <f>J14/$M$8</f>
        <v>12358.620689655172</v>
      </c>
      <c r="L14" s="19">
        <f>K14/G14-$E$37</f>
        <v>35.610145879100529</v>
      </c>
      <c r="M14" s="19">
        <f>L14*G14</f>
        <v>9970.8408461481486</v>
      </c>
    </row>
    <row r="15" spans="1:13" s="2" customFormat="1" ht="24" customHeight="1">
      <c r="A15" s="8">
        <v>45269</v>
      </c>
      <c r="B15" s="9">
        <v>1511318</v>
      </c>
      <c r="C15" s="9" t="s">
        <v>39</v>
      </c>
      <c r="D15" s="9">
        <v>121064</v>
      </c>
      <c r="E15" s="9">
        <v>114957</v>
      </c>
      <c r="F15" s="9" t="s">
        <v>42</v>
      </c>
      <c r="G15" s="9">
        <v>279</v>
      </c>
      <c r="H15" s="9" t="s">
        <v>41</v>
      </c>
      <c r="I15" s="22">
        <v>320</v>
      </c>
      <c r="J15" s="22">
        <f>G15*I15</f>
        <v>89280</v>
      </c>
      <c r="K15" s="19">
        <f>J15/$M$8</f>
        <v>12314.48275862069</v>
      </c>
      <c r="L15" s="19">
        <f>K15/G15-$E$37</f>
        <v>35.610145879100536</v>
      </c>
      <c r="M15" s="19">
        <f>L15*G15</f>
        <v>9935.2307002690486</v>
      </c>
    </row>
    <row r="16" spans="1:13" s="2" customFormat="1" ht="24" customHeight="1">
      <c r="A16" s="8">
        <v>45269</v>
      </c>
      <c r="B16" s="9">
        <v>1511321</v>
      </c>
      <c r="C16" s="9" t="s">
        <v>39</v>
      </c>
      <c r="D16" s="9">
        <v>121064</v>
      </c>
      <c r="E16" s="9">
        <v>114957</v>
      </c>
      <c r="F16" s="9" t="s">
        <v>43</v>
      </c>
      <c r="G16" s="9">
        <v>279</v>
      </c>
      <c r="H16" s="9" t="s">
        <v>41</v>
      </c>
      <c r="I16" s="22">
        <v>340</v>
      </c>
      <c r="J16" s="22">
        <f>G16*I16</f>
        <v>94860</v>
      </c>
      <c r="K16" s="19">
        <f>J16/$M$8</f>
        <v>13084.137931034482</v>
      </c>
      <c r="L16" s="19">
        <f>K16/G16-$E$37</f>
        <v>38.368766568755703</v>
      </c>
      <c r="M16" s="19">
        <f>L16*G16</f>
        <v>10704.88587268284</v>
      </c>
    </row>
    <row r="17" spans="1:15" s="2" customFormat="1" ht="24" customHeight="1">
      <c r="A17" s="8">
        <v>45269</v>
      </c>
      <c r="B17" s="9">
        <v>1511323</v>
      </c>
      <c r="C17" s="9" t="s">
        <v>39</v>
      </c>
      <c r="D17" s="9">
        <v>121064</v>
      </c>
      <c r="E17" s="9">
        <v>114957</v>
      </c>
      <c r="F17" s="9" t="s">
        <v>42</v>
      </c>
      <c r="G17" s="9">
        <v>280</v>
      </c>
      <c r="H17" s="9" t="s">
        <v>41</v>
      </c>
      <c r="I17" s="22">
        <v>320</v>
      </c>
      <c r="J17" s="22">
        <f>G17*I17</f>
        <v>89600</v>
      </c>
      <c r="K17" s="19">
        <f>J17/$M$8</f>
        <v>12358.620689655172</v>
      </c>
      <c r="L17" s="19">
        <f>K17/G17-$E$37</f>
        <v>35.610145879100529</v>
      </c>
      <c r="M17" s="19">
        <f>L17*G17</f>
        <v>9970.8408461481486</v>
      </c>
    </row>
    <row r="18" spans="1:15" s="2" customFormat="1" ht="24" customHeight="1">
      <c r="A18" s="9" t="s">
        <v>44</v>
      </c>
      <c r="B18" s="9" t="s">
        <v>44</v>
      </c>
      <c r="C18" s="9" t="s">
        <v>44</v>
      </c>
      <c r="D18" s="9" t="s">
        <v>44</v>
      </c>
      <c r="E18" s="9" t="s">
        <v>44</v>
      </c>
      <c r="F18" s="9" t="s">
        <v>44</v>
      </c>
      <c r="G18" s="9" t="s">
        <v>44</v>
      </c>
      <c r="H18" s="9" t="s">
        <v>44</v>
      </c>
      <c r="I18" s="23" t="s">
        <v>44</v>
      </c>
      <c r="J18" s="22"/>
      <c r="K18" s="19"/>
      <c r="L18" s="19"/>
      <c r="M18" s="19"/>
    </row>
    <row r="19" spans="1:15" s="2" customFormat="1" ht="24" customHeight="1">
      <c r="A19" s="9" t="s">
        <v>45</v>
      </c>
      <c r="B19" s="9">
        <v>1511303</v>
      </c>
      <c r="C19" s="9" t="s">
        <v>39</v>
      </c>
      <c r="D19" s="9">
        <v>121064</v>
      </c>
      <c r="E19" s="9">
        <v>114957</v>
      </c>
      <c r="F19" s="9" t="s">
        <v>40</v>
      </c>
      <c r="G19" s="9">
        <v>1</v>
      </c>
      <c r="H19" s="9" t="s">
        <v>41</v>
      </c>
      <c r="I19" s="23" t="s">
        <v>44</v>
      </c>
      <c r="J19" s="22"/>
      <c r="K19" s="19"/>
      <c r="L19" s="19"/>
      <c r="M19" s="19"/>
    </row>
    <row r="20" spans="1:15" s="2" customFormat="1" ht="24" customHeight="1">
      <c r="A20" s="9" t="s">
        <v>45</v>
      </c>
      <c r="B20" s="9">
        <v>1511318</v>
      </c>
      <c r="C20" s="9" t="s">
        <v>39</v>
      </c>
      <c r="D20" s="9">
        <v>121064</v>
      </c>
      <c r="E20" s="9">
        <v>114957</v>
      </c>
      <c r="F20" s="9" t="s">
        <v>42</v>
      </c>
      <c r="G20" s="9">
        <v>1</v>
      </c>
      <c r="H20" s="9" t="s">
        <v>41</v>
      </c>
      <c r="I20" s="23" t="s">
        <v>44</v>
      </c>
      <c r="J20" s="22"/>
      <c r="K20" s="19"/>
      <c r="L20" s="19"/>
      <c r="M20" s="19"/>
    </row>
    <row r="21" spans="1:15" s="2" customFormat="1" ht="24" customHeight="1">
      <c r="A21" s="9" t="s">
        <v>45</v>
      </c>
      <c r="B21" s="9">
        <v>1511321</v>
      </c>
      <c r="C21" s="9" t="s">
        <v>39</v>
      </c>
      <c r="D21" s="9">
        <v>121064</v>
      </c>
      <c r="E21" s="9">
        <v>114957</v>
      </c>
      <c r="F21" s="9" t="s">
        <v>43</v>
      </c>
      <c r="G21" s="9">
        <v>1</v>
      </c>
      <c r="H21" s="9" t="s">
        <v>41</v>
      </c>
      <c r="I21" s="23" t="s">
        <v>44</v>
      </c>
      <c r="J21" s="22"/>
      <c r="K21" s="19"/>
      <c r="L21" s="19"/>
      <c r="M21" s="19"/>
    </row>
    <row r="22" spans="1:15" s="2" customFormat="1" ht="24" customHeight="1">
      <c r="A22" s="10"/>
      <c r="B22" s="10"/>
      <c r="C22" s="10"/>
      <c r="D22" s="10"/>
      <c r="E22" s="10"/>
      <c r="F22" s="10"/>
      <c r="G22" s="10"/>
      <c r="H22" s="10"/>
      <c r="I22" s="22"/>
      <c r="J22" s="22"/>
      <c r="K22" s="24"/>
      <c r="L22" s="24"/>
      <c r="M22" s="24"/>
    </row>
    <row r="23" spans="1:15" s="2" customFormat="1" ht="24" customHeight="1">
      <c r="A23" s="11" t="s">
        <v>44</v>
      </c>
      <c r="B23" s="11" t="s">
        <v>44</v>
      </c>
      <c r="C23" s="11" t="s">
        <v>46</v>
      </c>
      <c r="D23" s="11" t="s">
        <v>44</v>
      </c>
      <c r="E23" s="11" t="s">
        <v>44</v>
      </c>
      <c r="F23" s="11" t="s">
        <v>44</v>
      </c>
      <c r="G23" s="11">
        <f>SUM(G13:G22)</f>
        <v>1400</v>
      </c>
      <c r="H23" s="11"/>
      <c r="I23" s="25"/>
      <c r="J23" s="26">
        <f>SUM(J13:J22)</f>
        <v>447040</v>
      </c>
      <c r="K23" s="27">
        <f>SUM(K13:K22)</f>
        <v>61660.68965517242</v>
      </c>
      <c r="L23" s="27">
        <f>K23/G23-E37</f>
        <v>35.515564598312359</v>
      </c>
      <c r="M23" s="27">
        <f>SUM(M13:M22)</f>
        <v>49747.373793103441</v>
      </c>
    </row>
    <row r="24" spans="1:15" ht="16">
      <c r="J24" s="28"/>
      <c r="K24" s="28"/>
      <c r="L24" s="28"/>
      <c r="M24" s="28"/>
      <c r="O24" s="2"/>
    </row>
    <row r="25" spans="1:15" s="1" customFormat="1" ht="22" customHeight="1">
      <c r="A25" s="32" t="s">
        <v>47</v>
      </c>
      <c r="B25" s="32"/>
      <c r="C25" s="32"/>
      <c r="D25" s="12" t="s">
        <v>48</v>
      </c>
      <c r="E25" s="12" t="s">
        <v>49</v>
      </c>
      <c r="G25" s="37" t="s">
        <v>60</v>
      </c>
      <c r="H25" s="36"/>
      <c r="I25" s="36"/>
      <c r="J25" s="36"/>
      <c r="K25" s="36"/>
      <c r="L25" s="36"/>
      <c r="M25" s="36"/>
      <c r="O25" s="2"/>
    </row>
    <row r="26" spans="1:15" s="1" customFormat="1" ht="22" customHeight="1">
      <c r="A26" s="32" t="s">
        <v>50</v>
      </c>
      <c r="B26" s="32"/>
      <c r="C26" s="32"/>
      <c r="D26" s="13">
        <f>J23*0.09</f>
        <v>40233.599999999999</v>
      </c>
      <c r="E26" s="19">
        <f>D26/$M$8</f>
        <v>5549.4620689655167</v>
      </c>
      <c r="G26" s="36"/>
      <c r="H26" s="36"/>
      <c r="I26" s="36"/>
      <c r="J26" s="36"/>
      <c r="K26" s="36"/>
      <c r="L26" s="36"/>
      <c r="M26" s="36"/>
      <c r="O26" s="2"/>
    </row>
    <row r="27" spans="1:15" s="1" customFormat="1" ht="22" customHeight="1">
      <c r="A27" s="32" t="s">
        <v>51</v>
      </c>
      <c r="B27" s="32"/>
      <c r="C27" s="32"/>
      <c r="D27" s="13">
        <v>6024.74</v>
      </c>
      <c r="E27" s="19">
        <f t="shared" ref="E27:E32" si="0">D27/$M$8</f>
        <v>830.99862068965513</v>
      </c>
      <c r="G27" s="36"/>
      <c r="H27" s="36"/>
      <c r="I27" s="36"/>
      <c r="J27" s="36"/>
      <c r="K27" s="36"/>
      <c r="L27" s="36"/>
      <c r="M27" s="36"/>
      <c r="O27" s="2"/>
    </row>
    <row r="28" spans="1:15" s="1" customFormat="1" ht="22" customHeight="1">
      <c r="A28" s="32" t="s">
        <v>52</v>
      </c>
      <c r="B28" s="32"/>
      <c r="C28" s="32"/>
      <c r="D28" s="13">
        <v>1000</v>
      </c>
      <c r="E28" s="19">
        <f t="shared" si="0"/>
        <v>137.93103448275863</v>
      </c>
      <c r="G28" s="36"/>
      <c r="H28" s="36"/>
      <c r="I28" s="36"/>
      <c r="J28" s="36"/>
      <c r="K28" s="36"/>
      <c r="L28" s="36"/>
      <c r="M28" s="36"/>
      <c r="O28" s="2"/>
    </row>
    <row r="29" spans="1:15" s="1" customFormat="1" ht="22" customHeight="1">
      <c r="A29" s="32" t="s">
        <v>53</v>
      </c>
      <c r="B29" s="32"/>
      <c r="C29" s="32"/>
      <c r="D29" s="13">
        <v>1200</v>
      </c>
      <c r="E29" s="19">
        <f t="shared" si="0"/>
        <v>165.51724137931035</v>
      </c>
      <c r="G29" s="36"/>
      <c r="H29" s="36"/>
      <c r="I29" s="36"/>
      <c r="J29" s="36"/>
      <c r="K29" s="36"/>
      <c r="L29" s="36"/>
      <c r="M29" s="36"/>
      <c r="O29" s="2"/>
    </row>
    <row r="30" spans="1:15" s="1" customFormat="1" ht="22" customHeight="1">
      <c r="A30" s="32" t="s">
        <v>54</v>
      </c>
      <c r="B30" s="32"/>
      <c r="C30" s="32"/>
      <c r="D30" s="13">
        <v>930</v>
      </c>
      <c r="E30" s="19">
        <f t="shared" si="0"/>
        <v>128.27586206896552</v>
      </c>
      <c r="G30" s="36"/>
      <c r="H30" s="36"/>
      <c r="I30" s="36"/>
      <c r="J30" s="36"/>
      <c r="K30" s="36"/>
      <c r="L30" s="36"/>
      <c r="M30" s="36"/>
      <c r="O30" s="2"/>
    </row>
    <row r="31" spans="1:15" s="1" customFormat="1" ht="22" customHeight="1">
      <c r="A31" s="32" t="s">
        <v>55</v>
      </c>
      <c r="B31" s="32"/>
      <c r="C31" s="32"/>
      <c r="D31" s="13">
        <v>1220</v>
      </c>
      <c r="E31" s="19">
        <f t="shared" si="0"/>
        <v>168.27586206896552</v>
      </c>
      <c r="G31" s="36"/>
      <c r="H31" s="36"/>
      <c r="I31" s="36"/>
      <c r="J31" s="36"/>
      <c r="K31" s="36"/>
      <c r="L31" s="36"/>
      <c r="M31" s="36"/>
      <c r="O31" s="2"/>
    </row>
    <row r="32" spans="1:15" s="1" customFormat="1" ht="22" customHeight="1">
      <c r="A32" s="32" t="s">
        <v>56</v>
      </c>
      <c r="B32" s="32"/>
      <c r="C32" s="32"/>
      <c r="D32" s="13">
        <f>SUM(D26:D31)</f>
        <v>50608.34</v>
      </c>
      <c r="E32" s="19">
        <f t="shared" si="0"/>
        <v>6980.4606896551722</v>
      </c>
      <c r="G32" s="36"/>
      <c r="H32" s="36"/>
      <c r="I32" s="36"/>
      <c r="J32" s="36"/>
      <c r="K32" s="36"/>
      <c r="L32" s="36"/>
      <c r="M32" s="36"/>
      <c r="O32" s="2"/>
    </row>
    <row r="33" spans="1:15" s="1" customFormat="1" ht="22" customHeight="1">
      <c r="A33" s="1" t="s">
        <v>44</v>
      </c>
      <c r="B33" s="1" t="s">
        <v>44</v>
      </c>
      <c r="C33" s="1" t="s">
        <v>44</v>
      </c>
      <c r="D33" s="14"/>
      <c r="E33" s="20" t="s">
        <v>44</v>
      </c>
      <c r="G33" s="36"/>
      <c r="H33" s="36"/>
      <c r="I33" s="36"/>
      <c r="J33" s="36"/>
      <c r="K33" s="36"/>
      <c r="L33" s="36"/>
      <c r="M33" s="36"/>
      <c r="O33" s="2"/>
    </row>
    <row r="34" spans="1:15" s="1" customFormat="1" ht="22" customHeight="1">
      <c r="A34" s="32" t="s">
        <v>57</v>
      </c>
      <c r="B34" s="32"/>
      <c r="C34" s="32"/>
      <c r="D34" s="13">
        <f>J23*0.08</f>
        <v>35763.200000000004</v>
      </c>
      <c r="E34" s="19">
        <f>D34/$M$8</f>
        <v>4932.8551724137933</v>
      </c>
      <c r="G34" s="36"/>
      <c r="H34" s="36"/>
      <c r="I34" s="36"/>
      <c r="J34" s="36"/>
      <c r="K34" s="36"/>
      <c r="L34" s="36"/>
      <c r="M34" s="36"/>
      <c r="O34" s="2"/>
    </row>
    <row r="35" spans="1:15" s="1" customFormat="1" ht="22" customHeight="1">
      <c r="A35" s="1" t="s">
        <v>44</v>
      </c>
      <c r="B35" s="1" t="s">
        <v>44</v>
      </c>
      <c r="C35" s="1" t="s">
        <v>44</v>
      </c>
      <c r="D35" s="14"/>
      <c r="E35" s="20" t="s">
        <v>44</v>
      </c>
      <c r="G35" s="36"/>
      <c r="H35" s="36"/>
      <c r="I35" s="36"/>
      <c r="J35" s="36"/>
      <c r="K35" s="36"/>
      <c r="L35" s="36"/>
      <c r="M35" s="36"/>
      <c r="O35" s="2"/>
    </row>
    <row r="36" spans="1:15" s="1" customFormat="1" ht="22" customHeight="1">
      <c r="A36" s="33" t="s">
        <v>58</v>
      </c>
      <c r="B36" s="33"/>
      <c r="C36" s="33"/>
      <c r="D36" s="13">
        <f>D32+D34</f>
        <v>86371.540000000008</v>
      </c>
      <c r="E36" s="19">
        <f>D36/$M$8</f>
        <v>11913.315862068966</v>
      </c>
      <c r="G36" s="36"/>
      <c r="H36" s="36"/>
      <c r="I36" s="36"/>
      <c r="J36" s="36"/>
      <c r="K36" s="36"/>
      <c r="L36" s="36"/>
      <c r="M36" s="36"/>
      <c r="O36" s="2"/>
    </row>
    <row r="37" spans="1:15" s="1" customFormat="1" ht="22" customHeight="1">
      <c r="A37" s="33" t="s">
        <v>59</v>
      </c>
      <c r="B37" s="33"/>
      <c r="C37" s="33"/>
      <c r="D37" s="13">
        <f>D36/(G23-3)</f>
        <v>61.826442376521122</v>
      </c>
      <c r="E37" s="19">
        <f>D37/$M$8</f>
        <v>8.5277851553822241</v>
      </c>
      <c r="G37" s="36"/>
      <c r="H37" s="36"/>
      <c r="I37" s="36"/>
      <c r="J37" s="36"/>
      <c r="K37" s="36"/>
      <c r="L37" s="36"/>
      <c r="M37" s="36"/>
      <c r="O37" s="2"/>
    </row>
    <row r="38" spans="1:15" ht="16">
      <c r="O38" s="2"/>
    </row>
    <row r="39" spans="1:15" ht="16">
      <c r="O39" s="2"/>
    </row>
    <row r="40" spans="1:15" ht="16">
      <c r="O40" s="2"/>
    </row>
    <row r="41" spans="1:15" ht="16">
      <c r="O41" s="2"/>
    </row>
    <row r="42" spans="1:15" ht="16">
      <c r="O42" s="2"/>
    </row>
    <row r="43" spans="1:15" ht="16">
      <c r="O43" s="2"/>
    </row>
    <row r="44" spans="1:15" ht="16">
      <c r="O44" s="2"/>
    </row>
    <row r="45" spans="1:15" ht="16">
      <c r="O45" s="2"/>
    </row>
    <row r="46" spans="1:15" ht="16">
      <c r="O46" s="2"/>
    </row>
    <row r="47" spans="1:15" ht="16">
      <c r="O47" s="2"/>
    </row>
    <row r="48" spans="1:15" ht="16">
      <c r="O48" s="2"/>
    </row>
    <row r="49" spans="15:15" ht="16">
      <c r="O49" s="2"/>
    </row>
    <row r="51" spans="15:15" ht="16">
      <c r="O51" s="1"/>
    </row>
    <row r="52" spans="15:15" ht="16">
      <c r="O52" s="1"/>
    </row>
    <row r="53" spans="15:15" ht="16">
      <c r="O53" s="1"/>
    </row>
    <row r="54" spans="15:15" ht="16">
      <c r="O54" s="1"/>
    </row>
    <row r="55" spans="15:15" ht="16">
      <c r="O55" s="1"/>
    </row>
    <row r="56" spans="15:15" ht="16">
      <c r="O56" s="1"/>
    </row>
    <row r="57" spans="15:15" ht="16">
      <c r="O57" s="1"/>
    </row>
    <row r="58" spans="15:15" ht="16">
      <c r="O58" s="1"/>
    </row>
    <row r="59" spans="15:15" ht="16">
      <c r="O59" s="1"/>
    </row>
    <row r="60" spans="15:15" ht="16">
      <c r="O60" s="1"/>
    </row>
    <row r="61" spans="15:15" ht="16">
      <c r="O61" s="1"/>
    </row>
    <row r="62" spans="15:15" ht="16">
      <c r="O62" s="1"/>
    </row>
    <row r="63" spans="15:15" ht="16">
      <c r="O63" s="1"/>
    </row>
    <row r="64" spans="15:15" ht="16">
      <c r="O64" s="1"/>
    </row>
    <row r="65" spans="15:15" ht="16">
      <c r="O65" s="1"/>
    </row>
  </sheetData>
  <autoFilter ref="A12:M21" xr:uid="{00000000-0009-0000-0000-000000000000}"/>
  <sortState xmlns:xlrd2="http://schemas.microsoft.com/office/spreadsheetml/2017/richdata2" ref="B13:M17">
    <sortCondition ref="B13"/>
  </sortState>
  <mergeCells count="19">
    <mergeCell ref="A37:C37"/>
    <mergeCell ref="A1:M3"/>
    <mergeCell ref="A4:M6"/>
    <mergeCell ref="G25:M37"/>
    <mergeCell ref="A30:C30"/>
    <mergeCell ref="A31:C31"/>
    <mergeCell ref="A32:C32"/>
    <mergeCell ref="A34:C34"/>
    <mergeCell ref="A36:C36"/>
    <mergeCell ref="A25:C25"/>
    <mergeCell ref="A26:C26"/>
    <mergeCell ref="A27:C27"/>
    <mergeCell ref="A28:C28"/>
    <mergeCell ref="A29:C29"/>
    <mergeCell ref="A7:M7"/>
    <mergeCell ref="B8:C8"/>
    <mergeCell ref="H8:I8"/>
    <mergeCell ref="B9:C9"/>
    <mergeCell ref="H9:I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045-90088924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 </cp:lastModifiedBy>
  <dcterms:created xsi:type="dcterms:W3CDTF">2023-11-29T19:12:00Z</dcterms:created>
  <dcterms:modified xsi:type="dcterms:W3CDTF">2024-03-21T20:04:31Z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B8A39BAA775CC685A8765D6541F6674C_42</vt:lpwstr>
  </property>
</Properties>
</file>