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B393820B-DD6A-8C48-84D1-B6533DA894F2}" xr6:coauthVersionLast="47" xr6:coauthVersionMax="47" xr10:uidLastSave="{00000000-0000-0000-0000-000000000000}"/>
  <bookViews>
    <workbookView xWindow="0" yWindow="880" windowWidth="36000" windowHeight="21260" xr2:uid="{00000000-000D-0000-FFFF-FFFF00000000}"/>
  </bookViews>
  <sheets>
    <sheet name="071-50486446" sheetId="2" r:id="rId1"/>
  </sheets>
  <definedNames>
    <definedName name="_xlnm._FilterDatabase" localSheetId="0" hidden="1">'071-50486446'!$A$12:$M$18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2" l="1"/>
  <c r="E27" i="2"/>
  <c r="E26" i="2"/>
  <c r="E25" i="2"/>
  <c r="E24" i="2"/>
  <c r="G20" i="2"/>
  <c r="J18" i="2"/>
  <c r="K18" i="2" s="1"/>
  <c r="J17" i="2"/>
  <c r="K17" i="2" s="1"/>
  <c r="J16" i="2"/>
  <c r="K16" i="2" s="1"/>
  <c r="J15" i="2"/>
  <c r="K15" i="2" s="1"/>
  <c r="J14" i="2"/>
  <c r="J13" i="2"/>
  <c r="K13" i="2" s="1"/>
  <c r="J20" i="2" l="1"/>
  <c r="D23" i="2" s="1"/>
  <c r="K14" i="2"/>
  <c r="D31" i="2" l="1"/>
  <c r="E31" i="2" s="1"/>
  <c r="E23" i="2"/>
  <c r="D29" i="2"/>
  <c r="K20" i="2"/>
  <c r="D33" i="2" l="1"/>
  <c r="E29" i="2"/>
  <c r="D34" i="2" l="1"/>
  <c r="E34" i="2" s="1"/>
  <c r="E33" i="2"/>
  <c r="L15" i="2" l="1"/>
  <c r="M15" i="2" s="1"/>
  <c r="L16" i="2"/>
  <c r="M16" i="2" s="1"/>
  <c r="L17" i="2"/>
  <c r="M17" i="2" s="1"/>
  <c r="L18" i="2"/>
  <c r="M18" i="2" s="1"/>
  <c r="L13" i="2"/>
  <c r="M13" i="2" s="1"/>
  <c r="L14" i="2"/>
  <c r="M14" i="2" s="1"/>
  <c r="L20" i="2"/>
  <c r="M20" i="2" l="1"/>
</calcChain>
</file>

<file path=xl/sharedStrings.xml><?xml version="1.0" encoding="utf-8"?>
<sst xmlns="http://schemas.openxmlformats.org/spreadsheetml/2006/main" count="86" uniqueCount="59">
  <si>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</si>
  <si>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</si>
  <si>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</si>
  <si>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</si>
  <si>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</si>
  <si>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t>2023/12/3-2023/12/6</t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</si>
  <si>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</si>
  <si>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t>7.30</t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</si>
  <si>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</si>
  <si>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ET3652/ET3676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</si>
  <si>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</si>
  <si>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071-50486446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</si>
  <si>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</si>
  <si>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Guangzhou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</si>
  <si>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</si>
  <si>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</si>
  <si>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</si>
  <si>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</si>
  <si>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</si>
  <si>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</si>
  <si>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</si>
  <si>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</si>
  <si>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</si>
  <si>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</si>
  <si>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</si>
  <si>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</si>
  <si>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</si>
  <si>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</si>
  <si>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</si>
  <si>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</si>
  <si>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</si>
  <si>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</si>
  <si>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</si>
  <si>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</si>
  <si>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</si>
  <si>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</si>
  <si>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</si>
  <si>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</si>
  <si>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</si>
  <si>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</si>
  <si>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</si>
  <si>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3JD</t>
  </si>
  <si>
    <t>2.5kg</t>
  </si>
  <si>
    <t/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</si>
  <si>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</si>
  <si>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</si>
  <si>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</si>
  <si>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</si>
  <si>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Times New Roman Regular"/>
        <charset val="134"/>
      </rPr>
      <t>Note</t>
    </r>
    <r>
      <rPr>
        <sz val="12"/>
        <rFont val="Cambria"/>
        <family val="1"/>
      </rPr>
      <t>：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</si>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</sst>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2"/>
  <sheetViews>
    <sheetView tabSelected="1" workbookViewId="0">
      <selection sqref="A1:M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30" customHeight="1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>
      <c r="A4" s="34" t="s">
        <v>0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11" customHeight="1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s="1" customFormat="1" ht="24" customHeight="1">
      <c r="A8" s="4" t="s">
        <v>1</v>
      </c>
      <c r="B8" s="29" t="s">
        <v>2</v>
      </c>
      <c r="C8" s="29"/>
      <c r="E8" s="14" t="s">
        <v>3</v>
      </c>
      <c r="F8" s="15">
        <v>45261</v>
      </c>
      <c r="G8" s="16"/>
      <c r="H8" s="30" t="s">
        <v>4</v>
      </c>
      <c r="I8" s="30"/>
      <c r="J8" s="15" t="s">
        <v>5</v>
      </c>
      <c r="L8" s="14" t="s">
        <v>6</v>
      </c>
      <c r="M8" s="5" t="s">
        <v>7</v>
      </c>
    </row>
    <row r="9" spans="1:13" s="1" customFormat="1" ht="24" customHeight="1">
      <c r="A9" s="4" t="s">
        <v>8</v>
      </c>
      <c r="B9" s="29" t="s">
        <v>9</v>
      </c>
      <c r="C9" s="29"/>
      <c r="E9" s="14" t="s">
        <v>10</v>
      </c>
      <c r="F9" s="5" t="s">
        <v>11</v>
      </c>
      <c r="G9" s="17"/>
      <c r="H9" s="30" t="s">
        <v>12</v>
      </c>
      <c r="I9" s="30"/>
      <c r="J9" s="5" t="s">
        <v>13</v>
      </c>
    </row>
    <row r="10" spans="1:13" ht="24" customHeight="1"/>
    <row r="11" spans="1:13" s="2" customFormat="1" ht="24" customHeight="1">
      <c r="A11" s="6" t="s">
        <v>14</v>
      </c>
      <c r="B11" s="6" t="s">
        <v>15</v>
      </c>
      <c r="C11" s="6" t="s">
        <v>16</v>
      </c>
      <c r="D11" s="6" t="s">
        <v>17</v>
      </c>
      <c r="E11" s="6" t="s">
        <v>18</v>
      </c>
      <c r="F11" s="6" t="s">
        <v>19</v>
      </c>
      <c r="G11" s="6" t="s">
        <v>20</v>
      </c>
      <c r="H11" s="6" t="s">
        <v>21</v>
      </c>
      <c r="I11" s="6" t="s">
        <v>22</v>
      </c>
      <c r="J11" s="6" t="s">
        <v>23</v>
      </c>
      <c r="K11" s="6" t="s">
        <v>24</v>
      </c>
      <c r="L11" s="20" t="s">
        <v>25</v>
      </c>
      <c r="M11" s="20" t="s">
        <v>26</v>
      </c>
    </row>
    <row r="12" spans="1:13" s="2" customFormat="1" ht="24" customHeight="1">
      <c r="A12" s="7" t="s">
        <v>27</v>
      </c>
      <c r="B12" s="7" t="s">
        <v>28</v>
      </c>
      <c r="C12" s="7" t="s">
        <v>29</v>
      </c>
      <c r="D12" s="7" t="s">
        <v>30</v>
      </c>
      <c r="E12" s="7" t="s">
        <v>31</v>
      </c>
      <c r="F12" s="7" t="s">
        <v>32</v>
      </c>
      <c r="G12" s="7" t="s">
        <v>33</v>
      </c>
      <c r="H12" s="7" t="s">
        <v>34</v>
      </c>
      <c r="I12" s="7" t="s">
        <v>35</v>
      </c>
      <c r="J12" s="7" t="s">
        <v>36</v>
      </c>
      <c r="K12" s="7" t="s">
        <v>37</v>
      </c>
      <c r="L12" s="7" t="s">
        <v>38</v>
      </c>
      <c r="M12" s="7" t="s">
        <v>39</v>
      </c>
    </row>
    <row r="13" spans="1:13" s="2" customFormat="1" ht="24" customHeight="1">
      <c r="A13" s="8">
        <v>45263</v>
      </c>
      <c r="B13" s="9">
        <v>1515906</v>
      </c>
      <c r="C13" s="9" t="s">
        <v>40</v>
      </c>
      <c r="D13" s="9">
        <v>121064</v>
      </c>
      <c r="E13" s="9">
        <v>114957</v>
      </c>
      <c r="F13" s="9" t="s">
        <v>41</v>
      </c>
      <c r="G13" s="9">
        <v>280</v>
      </c>
      <c r="H13" s="9" t="s">
        <v>42</v>
      </c>
      <c r="I13" s="21">
        <v>330</v>
      </c>
      <c r="J13" s="21">
        <f t="shared" ref="J13:J18" si="0">G13*I13</f>
        <v>92400</v>
      </c>
      <c r="K13" s="18">
        <f t="shared" ref="K13:K18" si="1">J13/$M$8</f>
        <v>12657.534246575342</v>
      </c>
      <c r="L13" s="18">
        <f t="shared" ref="L13:L18" si="2">K13/G13-$E$34</f>
        <v>36.512974559686889</v>
      </c>
      <c r="M13" s="18">
        <f t="shared" ref="M13:M18" si="3">L13*G13</f>
        <v>10223.632876712329</v>
      </c>
    </row>
    <row r="14" spans="1:13" s="2" customFormat="1" ht="24" customHeight="1">
      <c r="A14" s="8">
        <v>45263</v>
      </c>
      <c r="B14" s="9">
        <v>1515915</v>
      </c>
      <c r="C14" s="9" t="s">
        <v>40</v>
      </c>
      <c r="D14" s="9">
        <v>121064</v>
      </c>
      <c r="E14" s="9">
        <v>114957</v>
      </c>
      <c r="F14" s="9" t="s">
        <v>41</v>
      </c>
      <c r="G14" s="9">
        <v>280</v>
      </c>
      <c r="H14" s="9" t="s">
        <v>42</v>
      </c>
      <c r="I14" s="21">
        <v>330</v>
      </c>
      <c r="J14" s="21">
        <f t="shared" si="0"/>
        <v>92400</v>
      </c>
      <c r="K14" s="18">
        <f t="shared" si="1"/>
        <v>12657.534246575342</v>
      </c>
      <c r="L14" s="18">
        <f t="shared" si="2"/>
        <v>36.512974559686889</v>
      </c>
      <c r="M14" s="18">
        <f t="shared" si="3"/>
        <v>10223.632876712329</v>
      </c>
    </row>
    <row r="15" spans="1:13" s="2" customFormat="1" ht="24" customHeight="1">
      <c r="A15" s="8">
        <v>45266</v>
      </c>
      <c r="B15" s="9">
        <v>1515902</v>
      </c>
      <c r="C15" s="9" t="s">
        <v>40</v>
      </c>
      <c r="D15" s="9">
        <v>121064</v>
      </c>
      <c r="E15" s="9">
        <v>114957</v>
      </c>
      <c r="F15" s="9" t="s">
        <v>41</v>
      </c>
      <c r="G15" s="9">
        <v>280</v>
      </c>
      <c r="H15" s="9" t="s">
        <v>42</v>
      </c>
      <c r="I15" s="21">
        <v>330</v>
      </c>
      <c r="J15" s="21">
        <f t="shared" si="0"/>
        <v>92400</v>
      </c>
      <c r="K15" s="18">
        <f t="shared" si="1"/>
        <v>12657.534246575342</v>
      </c>
      <c r="L15" s="18">
        <f t="shared" si="2"/>
        <v>36.512974559686889</v>
      </c>
      <c r="M15" s="18">
        <f t="shared" si="3"/>
        <v>10223.632876712329</v>
      </c>
    </row>
    <row r="16" spans="1:13" s="2" customFormat="1" ht="24" customHeight="1">
      <c r="A16" s="8">
        <v>45266</v>
      </c>
      <c r="B16" s="9">
        <v>1515909</v>
      </c>
      <c r="C16" s="9" t="s">
        <v>40</v>
      </c>
      <c r="D16" s="9">
        <v>121064</v>
      </c>
      <c r="E16" s="9">
        <v>114957</v>
      </c>
      <c r="F16" s="9" t="s">
        <v>41</v>
      </c>
      <c r="G16" s="9">
        <v>280</v>
      </c>
      <c r="H16" s="9" t="s">
        <v>42</v>
      </c>
      <c r="I16" s="21">
        <v>340</v>
      </c>
      <c r="J16" s="21">
        <f t="shared" si="0"/>
        <v>95200</v>
      </c>
      <c r="K16" s="18">
        <f t="shared" si="1"/>
        <v>13041.095890410959</v>
      </c>
      <c r="L16" s="18">
        <f t="shared" si="2"/>
        <v>37.882837573385522</v>
      </c>
      <c r="M16" s="18">
        <f t="shared" si="3"/>
        <v>10607.194520547946</v>
      </c>
    </row>
    <row r="17" spans="1:15" s="2" customFormat="1" ht="24" customHeight="1">
      <c r="A17" s="8">
        <v>45266</v>
      </c>
      <c r="B17" s="9">
        <v>1515914</v>
      </c>
      <c r="C17" s="9" t="s">
        <v>40</v>
      </c>
      <c r="D17" s="9">
        <v>121064</v>
      </c>
      <c r="E17" s="9">
        <v>114957</v>
      </c>
      <c r="F17" s="9" t="s">
        <v>41</v>
      </c>
      <c r="G17" s="9">
        <v>209</v>
      </c>
      <c r="H17" s="9" t="s">
        <v>42</v>
      </c>
      <c r="I17" s="21">
        <v>340</v>
      </c>
      <c r="J17" s="21">
        <f t="shared" si="0"/>
        <v>71060</v>
      </c>
      <c r="K17" s="18">
        <f t="shared" si="1"/>
        <v>9734.2465753424658</v>
      </c>
      <c r="L17" s="18">
        <f t="shared" si="2"/>
        <v>37.882837573385515</v>
      </c>
      <c r="M17" s="18">
        <f t="shared" si="3"/>
        <v>7917.513052837573</v>
      </c>
    </row>
    <row r="18" spans="1:15" s="2" customFormat="1" ht="24" customHeight="1">
      <c r="A18" s="8">
        <v>45266</v>
      </c>
      <c r="B18" s="9">
        <v>1515914</v>
      </c>
      <c r="C18" s="9" t="s">
        <v>40</v>
      </c>
      <c r="D18" s="9">
        <v>121064</v>
      </c>
      <c r="E18" s="9">
        <v>114957</v>
      </c>
      <c r="F18" s="9" t="s">
        <v>41</v>
      </c>
      <c r="G18" s="9">
        <v>71</v>
      </c>
      <c r="H18" s="9" t="s">
        <v>42</v>
      </c>
      <c r="I18" s="21">
        <v>340</v>
      </c>
      <c r="J18" s="21">
        <f t="shared" si="0"/>
        <v>24140</v>
      </c>
      <c r="K18" s="18">
        <f t="shared" si="1"/>
        <v>3306.8493150684931</v>
      </c>
      <c r="L18" s="18">
        <f t="shared" si="2"/>
        <v>37.882837573385515</v>
      </c>
      <c r="M18" s="18">
        <f t="shared" si="3"/>
        <v>2689.6814677103716</v>
      </c>
    </row>
    <row r="19" spans="1:15" s="2" customFormat="1" ht="24" customHeight="1">
      <c r="A19" s="9"/>
      <c r="B19" s="9"/>
      <c r="C19" s="9"/>
      <c r="D19" s="9"/>
      <c r="E19" s="9"/>
      <c r="F19" s="9"/>
      <c r="G19" s="9"/>
      <c r="H19" s="9"/>
      <c r="I19" s="22"/>
      <c r="J19" s="21"/>
      <c r="K19" s="23"/>
      <c r="L19" s="23"/>
      <c r="M19" s="23"/>
    </row>
    <row r="20" spans="1:15" s="2" customFormat="1" ht="24" customHeight="1">
      <c r="A20" s="10" t="s">
        <v>43</v>
      </c>
      <c r="B20" s="10" t="s">
        <v>43</v>
      </c>
      <c r="C20" s="10" t="s">
        <v>44</v>
      </c>
      <c r="D20" s="10" t="s">
        <v>43</v>
      </c>
      <c r="E20" s="10" t="s">
        <v>43</v>
      </c>
      <c r="F20" s="10" t="s">
        <v>43</v>
      </c>
      <c r="G20" s="10">
        <f>SUM(G13:G18)</f>
        <v>1400</v>
      </c>
      <c r="H20" s="10"/>
      <c r="I20" s="24"/>
      <c r="J20" s="25">
        <f>SUM(J13:J18)</f>
        <v>467600</v>
      </c>
      <c r="K20" s="26">
        <f>SUM(K13:K18)</f>
        <v>64054.794520547948</v>
      </c>
      <c r="L20" s="26">
        <f>K20/G20-E34</f>
        <v>37.060919765166339</v>
      </c>
      <c r="M20" s="26">
        <f>SUM(M13:M18)</f>
        <v>51885.287671232873</v>
      </c>
    </row>
    <row r="21" spans="1:15" ht="16">
      <c r="J21" s="27"/>
      <c r="K21" s="27"/>
      <c r="L21" s="27"/>
      <c r="M21" s="27"/>
      <c r="O21" s="2"/>
    </row>
    <row r="22" spans="1:15" s="1" customFormat="1" ht="22" customHeight="1">
      <c r="A22" s="31" t="s">
        <v>45</v>
      </c>
      <c r="B22" s="31"/>
      <c r="C22" s="31"/>
      <c r="D22" s="11" t="s">
        <v>46</v>
      </c>
      <c r="E22" s="11" t="s">
        <v>47</v>
      </c>
      <c r="G22" s="35" t="s">
        <v>48</v>
      </c>
      <c r="H22" s="35"/>
      <c r="I22" s="35"/>
      <c r="J22" s="35"/>
      <c r="K22" s="35"/>
      <c r="L22" s="35"/>
      <c r="M22" s="35"/>
      <c r="O22" s="2"/>
    </row>
    <row r="23" spans="1:15" s="1" customFormat="1" ht="22" customHeight="1">
      <c r="A23" s="31" t="s">
        <v>49</v>
      </c>
      <c r="B23" s="31"/>
      <c r="C23" s="31"/>
      <c r="D23" s="12">
        <f>J20*0.09</f>
        <v>42084</v>
      </c>
      <c r="E23" s="18">
        <f>D23/$M$8</f>
        <v>5764.9315068493152</v>
      </c>
      <c r="G23" s="35"/>
      <c r="H23" s="35"/>
      <c r="I23" s="35"/>
      <c r="J23" s="35"/>
      <c r="K23" s="35"/>
      <c r="L23" s="35"/>
      <c r="M23" s="35"/>
      <c r="O23" s="2"/>
    </row>
    <row r="24" spans="1:15" s="1" customFormat="1" ht="22" customHeight="1">
      <c r="A24" s="31" t="s">
        <v>50</v>
      </c>
      <c r="B24" s="31"/>
      <c r="C24" s="31"/>
      <c r="D24" s="12">
        <v>2893.4</v>
      </c>
      <c r="E24" s="18">
        <f t="shared" ref="E24:E29" si="4">D24/$M$8</f>
        <v>396.35616438356169</v>
      </c>
      <c r="G24" s="35"/>
      <c r="H24" s="35"/>
      <c r="I24" s="35"/>
      <c r="J24" s="35"/>
      <c r="K24" s="35"/>
      <c r="L24" s="35"/>
      <c r="M24" s="35"/>
      <c r="O24" s="2"/>
    </row>
    <row r="25" spans="1:15" s="1" customFormat="1" ht="22" customHeight="1">
      <c r="A25" s="31" t="s">
        <v>51</v>
      </c>
      <c r="B25" s="31"/>
      <c r="C25" s="31"/>
      <c r="D25" s="12">
        <v>2700</v>
      </c>
      <c r="E25" s="18">
        <f t="shared" si="4"/>
        <v>369.86301369863014</v>
      </c>
      <c r="G25" s="35"/>
      <c r="H25" s="35"/>
      <c r="I25" s="35"/>
      <c r="J25" s="35"/>
      <c r="K25" s="35"/>
      <c r="L25" s="35"/>
      <c r="M25" s="35"/>
      <c r="O25" s="2"/>
    </row>
    <row r="26" spans="1:15" s="1" customFormat="1" ht="22" customHeight="1">
      <c r="A26" s="31" t="s">
        <v>52</v>
      </c>
      <c r="B26" s="31"/>
      <c r="C26" s="31"/>
      <c r="D26" s="12">
        <v>1200</v>
      </c>
      <c r="E26" s="18">
        <f t="shared" si="4"/>
        <v>164.38356164383563</v>
      </c>
      <c r="G26" s="35"/>
      <c r="H26" s="35"/>
      <c r="I26" s="35"/>
      <c r="J26" s="35"/>
      <c r="K26" s="35"/>
      <c r="L26" s="35"/>
      <c r="M26" s="35"/>
      <c r="O26" s="2"/>
    </row>
    <row r="27" spans="1:15" s="1" customFormat="1" ht="22" customHeight="1">
      <c r="A27" s="31" t="s">
        <v>53</v>
      </c>
      <c r="B27" s="31"/>
      <c r="C27" s="31"/>
      <c r="D27" s="12">
        <v>1450</v>
      </c>
      <c r="E27" s="18">
        <f t="shared" si="4"/>
        <v>198.63013698630138</v>
      </c>
      <c r="G27" s="35"/>
      <c r="H27" s="35"/>
      <c r="I27" s="35"/>
      <c r="J27" s="35"/>
      <c r="K27" s="35"/>
      <c r="L27" s="35"/>
      <c r="M27" s="35"/>
      <c r="O27" s="2"/>
    </row>
    <row r="28" spans="1:15" s="1" customFormat="1" ht="22" customHeight="1">
      <c r="A28" s="31" t="s">
        <v>54</v>
      </c>
      <c r="B28" s="31"/>
      <c r="C28" s="31"/>
      <c r="D28" s="12">
        <v>1102</v>
      </c>
      <c r="E28" s="18">
        <f t="shared" si="4"/>
        <v>150.95890410958904</v>
      </c>
      <c r="G28" s="35"/>
      <c r="H28" s="35"/>
      <c r="I28" s="35"/>
      <c r="J28" s="35"/>
      <c r="K28" s="35"/>
      <c r="L28" s="35"/>
      <c r="M28" s="35"/>
      <c r="O28" s="2"/>
    </row>
    <row r="29" spans="1:15" s="1" customFormat="1" ht="22" customHeight="1">
      <c r="A29" s="31" t="s">
        <v>55</v>
      </c>
      <c r="B29" s="31"/>
      <c r="C29" s="31"/>
      <c r="D29" s="12">
        <f>SUM(D23:D28)</f>
        <v>51429.4</v>
      </c>
      <c r="E29" s="18">
        <f t="shared" si="4"/>
        <v>7045.1232876712329</v>
      </c>
      <c r="G29" s="35"/>
      <c r="H29" s="35"/>
      <c r="I29" s="35"/>
      <c r="J29" s="35"/>
      <c r="K29" s="35"/>
      <c r="L29" s="35"/>
      <c r="M29" s="35"/>
      <c r="O29" s="2"/>
    </row>
    <row r="30" spans="1:15" s="1" customFormat="1" ht="22" customHeight="1">
      <c r="A30" s="1" t="s">
        <v>43</v>
      </c>
      <c r="B30" s="1" t="s">
        <v>43</v>
      </c>
      <c r="C30" s="1" t="s">
        <v>43</v>
      </c>
      <c r="D30" s="13"/>
      <c r="E30" s="19" t="s">
        <v>43</v>
      </c>
      <c r="G30" s="35"/>
      <c r="H30" s="35"/>
      <c r="I30" s="35"/>
      <c r="J30" s="35"/>
      <c r="K30" s="35"/>
      <c r="L30" s="35"/>
      <c r="M30" s="35"/>
      <c r="O30" s="2"/>
    </row>
    <row r="31" spans="1:15" s="1" customFormat="1" ht="22" customHeight="1">
      <c r="A31" s="31" t="s">
        <v>56</v>
      </c>
      <c r="B31" s="31"/>
      <c r="C31" s="31"/>
      <c r="D31" s="12">
        <f>J20*0.08</f>
        <v>37408</v>
      </c>
      <c r="E31" s="18">
        <f>D31/$M$8</f>
        <v>5124.3835616438355</v>
      </c>
      <c r="G31" s="35"/>
      <c r="H31" s="35"/>
      <c r="I31" s="35"/>
      <c r="J31" s="35"/>
      <c r="K31" s="35"/>
      <c r="L31" s="35"/>
      <c r="M31" s="35"/>
      <c r="O31" s="2"/>
    </row>
    <row r="32" spans="1:15" s="1" customFormat="1" ht="22" customHeight="1">
      <c r="A32" s="1" t="s">
        <v>43</v>
      </c>
      <c r="B32" s="1" t="s">
        <v>43</v>
      </c>
      <c r="C32" s="1" t="s">
        <v>43</v>
      </c>
      <c r="D32" s="13"/>
      <c r="E32" s="19" t="s">
        <v>43</v>
      </c>
      <c r="G32" s="35"/>
      <c r="H32" s="35"/>
      <c r="I32" s="35"/>
      <c r="J32" s="35"/>
      <c r="K32" s="35"/>
      <c r="L32" s="35"/>
      <c r="M32" s="35"/>
      <c r="O32" s="2"/>
    </row>
    <row r="33" spans="1:15" s="1" customFormat="1" ht="22" customHeight="1">
      <c r="A33" s="32" t="s">
        <v>57</v>
      </c>
      <c r="B33" s="32"/>
      <c r="C33" s="32"/>
      <c r="D33" s="12">
        <f>D29+D31</f>
        <v>88837.4</v>
      </c>
      <c r="E33" s="18">
        <f>D33/$M$8</f>
        <v>12169.506849315068</v>
      </c>
      <c r="G33" s="35"/>
      <c r="H33" s="35"/>
      <c r="I33" s="35"/>
      <c r="J33" s="35"/>
      <c r="K33" s="35"/>
      <c r="L33" s="35"/>
      <c r="M33" s="35"/>
      <c r="O33" s="2"/>
    </row>
    <row r="34" spans="1:15" s="1" customFormat="1" ht="22" customHeight="1">
      <c r="A34" s="32" t="s">
        <v>58</v>
      </c>
      <c r="B34" s="32"/>
      <c r="C34" s="32"/>
      <c r="D34" s="12">
        <f>D33/G20</f>
        <v>63.455285714285708</v>
      </c>
      <c r="E34" s="18">
        <f>D34/$M$8</f>
        <v>8.6925048923679054</v>
      </c>
      <c r="G34" s="35"/>
      <c r="H34" s="35"/>
      <c r="I34" s="35"/>
      <c r="J34" s="35"/>
      <c r="K34" s="35"/>
      <c r="L34" s="35"/>
      <c r="M34" s="35"/>
      <c r="O34" s="2"/>
    </row>
    <row r="35" spans="1:15" ht="16">
      <c r="O35" s="2"/>
    </row>
    <row r="36" spans="1:15" ht="16">
      <c r="O36" s="2"/>
    </row>
    <row r="37" spans="1:15" ht="16">
      <c r="O37" s="2"/>
    </row>
    <row r="38" spans="1:15" ht="16">
      <c r="O38" s="2"/>
    </row>
    <row r="39" spans="1:15" ht="16"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8" spans="1:15" ht="16">
      <c r="O48" s="1"/>
    </row>
    <row r="49" spans="15:15" ht="16">
      <c r="O49" s="1"/>
    </row>
    <row r="50" spans="15:15" ht="16">
      <c r="O50" s="1"/>
    </row>
    <row r="51" spans="15:15" ht="16">
      <c r="O51" s="1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</sheetData>
  <autoFilter ref="A12:M18" xr:uid="{00000000-0009-0000-0000-000000000000}"/>
  <sortState xmlns:xlrd2="http://schemas.microsoft.com/office/spreadsheetml/2017/richdata2" ref="A13:M18">
    <sortCondition ref="A13:A18"/>
    <sortCondition ref="B13:B18"/>
  </sortState>
  <mergeCells count="19">
    <mergeCell ref="A34:C34"/>
    <mergeCell ref="A1:M3"/>
    <mergeCell ref="A4:M6"/>
    <mergeCell ref="G22:M34"/>
    <mergeCell ref="A27:C27"/>
    <mergeCell ref="A28:C28"/>
    <mergeCell ref="A29:C29"/>
    <mergeCell ref="A31:C31"/>
    <mergeCell ref="A33:C33"/>
    <mergeCell ref="A22:C22"/>
    <mergeCell ref="A23:C23"/>
    <mergeCell ref="A24:C24"/>
    <mergeCell ref="A25:C25"/>
    <mergeCell ref="A26:C26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  <ignoredErrors>
    <ignoredError sqref="M8" numberStoredAsText="1"/>
    <ignoredError sqref="L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071-50486446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2023-11-30T11:12:00Z</dcterms:created>
  <dcterms:modified xsi:type="dcterms:W3CDTF">2024-03-21T21:06:45Z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