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40"/>
  </bookViews>
  <sheets>
    <sheet name="157-84730660" sheetId="2" r:id="rId1"/>
  </sheets>
  <definedNames>
    <definedName name="_xlnm._FilterDatabase" localSheetId="0" hidden="1">'157-84730660'!$A$12:$M$24</definedName>
  </definedNames>
  <calcPr calcId="144525"/>
</workbook>
</file>

<file path=xl/sharedStrings.xml><?xml version="1.0" encoding="utf-8"?>
<sst xmlns="http://schemas.openxmlformats.org/spreadsheetml/2006/main" count="119" uniqueCount="66">
  <si>
    <t>Sales Summary</t>
  </si>
  <si>
    <t>销售报告</t>
  </si>
  <si>
    <r>
      <rPr>
        <sz val="12"/>
        <rFont val="宋体-简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</si>
  <si>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</si>
  <si>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charset val="134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</si>
  <si>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charset val="134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</si>
  <si>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charset val="134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</si>
  <si>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</si>
  <si>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charset val="134"/>
      </rPr>
      <t>航班号</t>
    </r>
    <r>
      <rPr>
        <sz val="12"/>
        <rFont val="Times New Roman Regular"/>
        <charset val="134"/>
      </rPr>
      <t>Flight No:</t>
    </r>
  </si>
  <si>
    <t>QR8325/QR8960</t>
  </si>
  <si>
    <r>
      <rPr>
        <sz val="12"/>
        <rFont val="Cambria"/>
        <charset val="134"/>
      </rPr>
      <t>提单号</t>
    </r>
    <r>
      <rPr>
        <sz val="12"/>
        <rFont val="Times New Roman Regular"/>
        <charset val="134"/>
      </rPr>
      <t xml:space="preserve"> AWB:</t>
    </r>
  </si>
  <si>
    <t>157-84730660</t>
  </si>
  <si>
    <r>
      <rPr>
        <sz val="12"/>
        <rFont val="Cambria"/>
        <charset val="134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</si>
  <si>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</si>
  <si>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charset val="134"/>
      </rPr>
      <t>日期</t>
    </r>
  </si>
  <si>
    <r>
      <rPr>
        <sz val="12"/>
        <rFont val="Cambria"/>
        <charset val="134"/>
      </rPr>
      <t>板号</t>
    </r>
  </si>
  <si>
    <r>
      <rPr>
        <sz val="12"/>
        <rFont val="Cambria"/>
        <charset val="134"/>
      </rPr>
      <t>品种</t>
    </r>
  </si>
  <si>
    <r>
      <rPr>
        <sz val="12"/>
        <rFont val="Cambria"/>
        <charset val="134"/>
      </rPr>
      <t>包装厂</t>
    </r>
  </si>
  <si>
    <r>
      <rPr>
        <sz val="12"/>
        <rFont val="Cambria"/>
        <charset val="134"/>
      </rPr>
      <t>果园</t>
    </r>
  </si>
  <si>
    <r>
      <rPr>
        <sz val="12"/>
        <rFont val="Cambria"/>
        <charset val="134"/>
      </rPr>
      <t>大小</t>
    </r>
  </si>
  <si>
    <r>
      <rPr>
        <sz val="12"/>
        <rFont val="Cambria"/>
        <charset val="134"/>
      </rPr>
      <t>数量</t>
    </r>
  </si>
  <si>
    <r>
      <rPr>
        <sz val="12"/>
        <rFont val="Cambria"/>
        <charset val="134"/>
      </rPr>
      <t>规格</t>
    </r>
  </si>
  <si>
    <r>
      <rPr>
        <sz val="12"/>
        <rFont val="Cambria"/>
        <charset val="134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</si>
  <si>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</si>
  <si>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</si>
  <si>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charset val="134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</si>
  <si>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charset val="134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</si>
  <si>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</si>
  <si>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</si>
  <si>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</si>
  <si>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</si>
  <si>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</si>
  <si>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</si>
  <si>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</si>
  <si>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</si>
  <si>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</si>
  <si>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</si>
  <si>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</si>
  <si>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</si>
  <si>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</si>
  <si>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REGINA</t>
  </si>
  <si>
    <t>2JD</t>
  </si>
  <si>
    <t>2.5kg</t>
  </si>
  <si>
    <t>3JD</t>
  </si>
  <si>
    <t>3JDD</t>
  </si>
  <si>
    <t>2JDD</t>
  </si>
  <si>
    <t/>
  </si>
  <si>
    <t>Customs</t>
  </si>
  <si>
    <t>Damage</t>
  </si>
  <si>
    <r>
      <rPr>
        <sz val="12"/>
        <rFont val="Cambria"/>
        <charset val="134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</si>
  <si>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charset val="134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</si>
  <si>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charset val="134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</si>
  <si>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charset val="134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</si>
  <si>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charset val="134"/>
      </rPr>
      <t>：</t>
    </r>
  </si>
  <si>
    <r>
      <rPr>
        <sz val="12"/>
        <rFont val="Cambria"/>
        <charset val="134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charset val="134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</si>
  <si>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charset val="134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</si>
  <si>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charset val="134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</si>
  <si>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charset val="134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</si>
  <si>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charset val="134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</si>
  <si>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charset val="134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</si>
  <si>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charset val="134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</si>
  <si>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charset val="134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</si>
  <si>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charset val="134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</si>
  <si>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charset val="134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charset val="134"/>
      </rPr>
      <t>）</t>
    </r>
  </si>
  <si>
    <r>
      <rPr>
        <sz val="12"/>
        <rFont val="Cambria"/>
        <charset val="134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</si>
  <si>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charset val="134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</si>
</sst>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&quot;US$&quot;#,##0.00;\-&quot;US$&quot;#,##0.00"/>
    <numFmt numFmtId="178" formatCode="#,##0.00_ "/>
  </numFmts>
  <fonts count="27">
    <font>
      <sz val="11"/>
      <color theme="1"/>
      <name val="宋体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charset val="134"/>
    </font>
    <font>
      <sz val="12"/>
      <name val="宋体-简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Cambria"/>
      <charset val="134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176" fontId="1" fillId="0" borderId="3" xfId="0" applyNumberFormat="1" applyFont="1" applyFill="1" applyBorder="1" applyAlignment="1">
      <alignment horizontal="right" vertical="center"/>
    </xf>
    <xf numFmtId="176" fontId="1" fillId="0" borderId="0" xfId="0" applyNumberFormat="1" applyFont="1"/>
    <xf numFmtId="0" fontId="1" fillId="3" borderId="3" xfId="0" applyFont="1" applyFill="1" applyBorder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177" fontId="1" fillId="0" borderId="3" xfId="0" applyNumberFormat="1" applyFont="1" applyBorder="1" applyAlignment="1">
      <alignment horizontal="right" vertical="center"/>
    </xf>
    <xf numFmtId="177" fontId="1" fillId="0" borderId="0" xfId="0" applyNumberFormat="1" applyFont="1"/>
    <xf numFmtId="7" fontId="1" fillId="0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7" fontId="1" fillId="3" borderId="3" xfId="0" applyNumberFormat="1" applyFont="1" applyFill="1" applyBorder="1" applyAlignment="1">
      <alignment horizontal="center" vertical="center"/>
    </xf>
    <xf numFmtId="7" fontId="1" fillId="3" borderId="3" xfId="0" applyNumberFormat="1" applyFont="1" applyFill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  <xf numFmtId="178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abSelected="1" workbookViewId="0">
      <selection activeCell="E28" sqref="E28"/>
    </sheetView>
  </sheetViews>
  <sheetFormatPr defaultColWidth="9" defaultRowHeight="16.8"/>
  <cols>
    <col min="1" max="1" width="18.9038461538462" style="3" customWidth="1"/>
    <col min="2" max="2" width="17" style="3" customWidth="1"/>
    <col min="3" max="4" width="20.9903846153846" style="3" customWidth="1"/>
    <col min="5" max="5" width="23.0673076923077" style="3" customWidth="1"/>
    <col min="6" max="6" width="17.4615384615385" style="3" customWidth="1"/>
    <col min="7" max="7" width="15.8653846153846" style="3" customWidth="1"/>
    <col min="8" max="8" width="19.5480769230769" style="3" customWidth="1"/>
    <col min="9" max="9" width="18.2692307692308" style="3" customWidth="1"/>
    <col min="10" max="10" width="19.8653846153846" style="3" customWidth="1"/>
    <col min="11" max="11" width="18.9038461538462" style="3" customWidth="1"/>
    <col min="12" max="12" width="17.9519230769231" style="3" customWidth="1"/>
    <col min="13" max="13" width="19.2211538461538" style="3" customWidth="1"/>
    <col min="14" max="14" width="14.8461538461538" style="3"/>
    <col min="15" max="15" width="17.8461538461538" style="3"/>
    <col min="16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30" customHeight="1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11" customHeight="1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ht="24" customHeight="1" spans="1:13">
      <c r="A8" s="7" t="s">
        <v>2</v>
      </c>
      <c r="B8" s="8" t="s">
        <v>3</v>
      </c>
      <c r="C8" s="8"/>
      <c r="E8" s="21" t="s">
        <v>4</v>
      </c>
      <c r="F8" s="22">
        <v>45293</v>
      </c>
      <c r="G8" s="23"/>
      <c r="H8" s="21" t="s">
        <v>5</v>
      </c>
      <c r="I8" s="21"/>
      <c r="J8" s="22">
        <v>45295</v>
      </c>
      <c r="L8" s="21" t="s">
        <v>6</v>
      </c>
      <c r="M8" s="8" t="s">
        <v>7</v>
      </c>
    </row>
    <row r="9" s="1" customFormat="1" ht="24" customHeight="1" spans="1:10">
      <c r="A9" s="7" t="s">
        <v>8</v>
      </c>
      <c r="B9" s="8" t="s">
        <v>9</v>
      </c>
      <c r="C9" s="8"/>
      <c r="E9" s="21" t="s">
        <v>10</v>
      </c>
      <c r="F9" s="8" t="s">
        <v>11</v>
      </c>
      <c r="G9" s="24"/>
      <c r="H9" s="21" t="s">
        <v>12</v>
      </c>
      <c r="I9" s="21"/>
      <c r="J9" s="8" t="s">
        <v>13</v>
      </c>
    </row>
    <row r="10" ht="24" customHeight="1"/>
    <row r="11" s="2" customFormat="1" ht="24" customHeight="1" spans="1:13">
      <c r="A11" s="9" t="s">
        <v>14</v>
      </c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9" t="s">
        <v>26</v>
      </c>
    </row>
    <row r="12" s="2" customFormat="1" ht="24" customHeight="1" spans="1:13">
      <c r="A12" s="10" t="s">
        <v>27</v>
      </c>
      <c r="B12" s="10" t="s">
        <v>28</v>
      </c>
      <c r="C12" s="10" t="s">
        <v>29</v>
      </c>
      <c r="D12" s="10" t="s">
        <v>30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0" t="s">
        <v>37</v>
      </c>
      <c r="L12" s="10" t="s">
        <v>38</v>
      </c>
      <c r="M12" s="10" t="s">
        <v>39</v>
      </c>
    </row>
    <row r="13" s="2" customFormat="1" ht="24" customHeight="1" spans="1:13">
      <c r="A13" s="11">
        <v>45295</v>
      </c>
      <c r="B13" s="12">
        <v>1513249</v>
      </c>
      <c r="C13" s="13" t="s">
        <v>40</v>
      </c>
      <c r="D13" s="12">
        <v>121064</v>
      </c>
      <c r="E13" s="12">
        <v>105448</v>
      </c>
      <c r="F13" s="13" t="s">
        <v>41</v>
      </c>
      <c r="G13" s="12">
        <v>280</v>
      </c>
      <c r="H13" s="13" t="s">
        <v>42</v>
      </c>
      <c r="I13" s="28">
        <v>285</v>
      </c>
      <c r="J13" s="28">
        <f t="shared" ref="J13:J26" si="0">G13*I13</f>
        <v>79800</v>
      </c>
      <c r="K13" s="29">
        <f t="shared" ref="K13:K26" si="1">J13/$M$8</f>
        <v>10931.5068493151</v>
      </c>
      <c r="L13" s="29">
        <f t="shared" ref="L13:L26" si="2">K13/G13-$E$40</f>
        <v>17.568707114926</v>
      </c>
      <c r="M13" s="29">
        <f t="shared" ref="M13:M26" si="3">L13*G13</f>
        <v>4919.23799217927</v>
      </c>
    </row>
    <row r="14" s="2" customFormat="1" ht="24" customHeight="1" spans="1:13">
      <c r="A14" s="11">
        <v>45295</v>
      </c>
      <c r="B14" s="12">
        <v>1513254</v>
      </c>
      <c r="C14" s="13" t="s">
        <v>40</v>
      </c>
      <c r="D14" s="12">
        <v>121064</v>
      </c>
      <c r="E14" s="12">
        <v>105448</v>
      </c>
      <c r="F14" s="13" t="s">
        <v>43</v>
      </c>
      <c r="G14" s="12">
        <v>277</v>
      </c>
      <c r="H14" s="13" t="s">
        <v>42</v>
      </c>
      <c r="I14" s="28">
        <v>340</v>
      </c>
      <c r="J14" s="28">
        <f t="shared" si="0"/>
        <v>94180</v>
      </c>
      <c r="K14" s="29">
        <f t="shared" si="1"/>
        <v>12901.3698630137</v>
      </c>
      <c r="L14" s="29">
        <f t="shared" si="2"/>
        <v>25.1029536902683</v>
      </c>
      <c r="M14" s="29">
        <f t="shared" si="3"/>
        <v>6953.51817220433</v>
      </c>
    </row>
    <row r="15" s="2" customFormat="1" ht="24" customHeight="1" spans="1:13">
      <c r="A15" s="11">
        <v>45295</v>
      </c>
      <c r="B15" s="12">
        <v>1513260</v>
      </c>
      <c r="C15" s="13" t="s">
        <v>40</v>
      </c>
      <c r="D15" s="12">
        <v>121064</v>
      </c>
      <c r="E15" s="12">
        <v>105448</v>
      </c>
      <c r="F15" s="13" t="s">
        <v>41</v>
      </c>
      <c r="G15" s="12">
        <v>274</v>
      </c>
      <c r="H15" s="13" t="s">
        <v>42</v>
      </c>
      <c r="I15" s="28">
        <v>230</v>
      </c>
      <c r="J15" s="28">
        <f t="shared" si="0"/>
        <v>63020</v>
      </c>
      <c r="K15" s="29">
        <f t="shared" si="1"/>
        <v>8632.87671232877</v>
      </c>
      <c r="L15" s="29">
        <f t="shared" si="2"/>
        <v>10.0344605395834</v>
      </c>
      <c r="M15" s="29">
        <f t="shared" si="3"/>
        <v>2749.44218784585</v>
      </c>
    </row>
    <row r="16" s="2" customFormat="1" ht="24" customHeight="1" spans="1:13">
      <c r="A16" s="11">
        <v>45295</v>
      </c>
      <c r="B16" s="12">
        <v>1513263</v>
      </c>
      <c r="C16" s="13" t="s">
        <v>40</v>
      </c>
      <c r="D16" s="12">
        <v>121064</v>
      </c>
      <c r="E16" s="12">
        <v>105448</v>
      </c>
      <c r="F16" s="13" t="s">
        <v>41</v>
      </c>
      <c r="G16" s="12">
        <v>280</v>
      </c>
      <c r="H16" s="13" t="s">
        <v>42</v>
      </c>
      <c r="I16" s="28">
        <v>270</v>
      </c>
      <c r="J16" s="28">
        <f t="shared" si="0"/>
        <v>75600</v>
      </c>
      <c r="K16" s="29">
        <f t="shared" si="1"/>
        <v>10356.1643835616</v>
      </c>
      <c r="L16" s="29">
        <f t="shared" si="2"/>
        <v>15.5139125943778</v>
      </c>
      <c r="M16" s="29">
        <f t="shared" si="3"/>
        <v>4343.89552642577</v>
      </c>
    </row>
    <row r="17" s="2" customFormat="1" ht="24" customHeight="1" spans="1:13">
      <c r="A17" s="11">
        <v>45295</v>
      </c>
      <c r="B17" s="12">
        <v>1513264</v>
      </c>
      <c r="C17" s="13" t="s">
        <v>40</v>
      </c>
      <c r="D17" s="12">
        <v>121064</v>
      </c>
      <c r="E17" s="12">
        <v>105448</v>
      </c>
      <c r="F17" s="13" t="s">
        <v>44</v>
      </c>
      <c r="G17" s="12">
        <v>280</v>
      </c>
      <c r="H17" s="13" t="s">
        <v>42</v>
      </c>
      <c r="I17" s="28">
        <v>360</v>
      </c>
      <c r="J17" s="28">
        <f t="shared" si="0"/>
        <v>100800</v>
      </c>
      <c r="K17" s="29">
        <f t="shared" si="1"/>
        <v>13808.2191780822</v>
      </c>
      <c r="L17" s="29">
        <f t="shared" si="2"/>
        <v>27.8426797176656</v>
      </c>
      <c r="M17" s="29">
        <f t="shared" si="3"/>
        <v>7795.95032094637</v>
      </c>
    </row>
    <row r="18" s="2" customFormat="1" ht="24" customHeight="1" spans="1:13">
      <c r="A18" s="11">
        <v>45295</v>
      </c>
      <c r="B18" s="12">
        <v>1513266</v>
      </c>
      <c r="C18" s="13" t="s">
        <v>40</v>
      </c>
      <c r="D18" s="12">
        <v>121064</v>
      </c>
      <c r="E18" s="12">
        <v>105448</v>
      </c>
      <c r="F18" s="13" t="s">
        <v>43</v>
      </c>
      <c r="G18" s="12">
        <v>201</v>
      </c>
      <c r="H18" s="13" t="s">
        <v>42</v>
      </c>
      <c r="I18" s="28">
        <v>300</v>
      </c>
      <c r="J18" s="28">
        <f t="shared" si="0"/>
        <v>60300</v>
      </c>
      <c r="K18" s="29">
        <f t="shared" si="1"/>
        <v>8260.27397260274</v>
      </c>
      <c r="L18" s="29">
        <f t="shared" si="2"/>
        <v>19.6235016354738</v>
      </c>
      <c r="M18" s="29">
        <f t="shared" si="3"/>
        <v>3944.32382873023</v>
      </c>
    </row>
    <row r="19" s="2" customFormat="1" ht="24" customHeight="1" spans="1:13">
      <c r="A19" s="11">
        <v>45295</v>
      </c>
      <c r="B19" s="12">
        <v>1513266</v>
      </c>
      <c r="C19" s="13" t="s">
        <v>40</v>
      </c>
      <c r="D19" s="12">
        <v>121064</v>
      </c>
      <c r="E19" s="12">
        <v>105448</v>
      </c>
      <c r="F19" s="13" t="s">
        <v>45</v>
      </c>
      <c r="G19" s="12">
        <v>79</v>
      </c>
      <c r="H19" s="13" t="s">
        <v>42</v>
      </c>
      <c r="I19" s="28">
        <v>300</v>
      </c>
      <c r="J19" s="28">
        <f t="shared" si="0"/>
        <v>23700</v>
      </c>
      <c r="K19" s="29">
        <f t="shared" si="1"/>
        <v>3246.57534246575</v>
      </c>
      <c r="L19" s="29">
        <f t="shared" si="2"/>
        <v>19.6235016354738</v>
      </c>
      <c r="M19" s="29">
        <f t="shared" si="3"/>
        <v>1550.25662920243</v>
      </c>
    </row>
    <row r="20" s="2" customFormat="1" ht="24" customHeight="1" spans="1:13">
      <c r="A20" s="13" t="s">
        <v>46</v>
      </c>
      <c r="B20" s="13" t="s">
        <v>46</v>
      </c>
      <c r="C20" s="13" t="s">
        <v>46</v>
      </c>
      <c r="D20" s="13" t="s">
        <v>46</v>
      </c>
      <c r="E20" s="13" t="s">
        <v>46</v>
      </c>
      <c r="F20" s="13" t="s">
        <v>46</v>
      </c>
      <c r="G20" s="13" t="s">
        <v>46</v>
      </c>
      <c r="H20" s="13" t="s">
        <v>46</v>
      </c>
      <c r="I20" s="30" t="s">
        <v>46</v>
      </c>
      <c r="J20" s="28"/>
      <c r="K20" s="29"/>
      <c r="L20" s="29"/>
      <c r="M20" s="29"/>
    </row>
    <row r="21" s="2" customFormat="1" ht="24" customHeight="1" spans="1:13">
      <c r="A21" s="13" t="s">
        <v>47</v>
      </c>
      <c r="B21" s="12">
        <v>1513254</v>
      </c>
      <c r="C21" s="13" t="s">
        <v>40</v>
      </c>
      <c r="D21" s="12">
        <v>121064</v>
      </c>
      <c r="E21" s="12">
        <v>105448</v>
      </c>
      <c r="F21" s="13" t="s">
        <v>43</v>
      </c>
      <c r="G21" s="12">
        <v>3</v>
      </c>
      <c r="H21" s="13" t="s">
        <v>42</v>
      </c>
      <c r="I21" s="30" t="s">
        <v>46</v>
      </c>
      <c r="J21" s="28"/>
      <c r="K21" s="29"/>
      <c r="L21" s="29"/>
      <c r="M21" s="29"/>
    </row>
    <row r="22" s="2" customFormat="1" ht="24" customHeight="1" spans="1:13">
      <c r="A22" s="13" t="s">
        <v>48</v>
      </c>
      <c r="B22" s="12">
        <v>1513260</v>
      </c>
      <c r="C22" s="13" t="s">
        <v>40</v>
      </c>
      <c r="D22" s="12">
        <v>121064</v>
      </c>
      <c r="E22" s="12">
        <v>105448</v>
      </c>
      <c r="F22" s="13" t="s">
        <v>41</v>
      </c>
      <c r="G22" s="12">
        <v>6</v>
      </c>
      <c r="H22" s="13" t="s">
        <v>42</v>
      </c>
      <c r="I22" s="30" t="s">
        <v>46</v>
      </c>
      <c r="J22" s="28"/>
      <c r="K22" s="29"/>
      <c r="L22" s="29"/>
      <c r="M22" s="29"/>
    </row>
    <row r="23" s="2" customFormat="1" ht="24" customHeight="1" spans="1:13">
      <c r="A23" s="13" t="s">
        <v>46</v>
      </c>
      <c r="B23" s="13" t="s">
        <v>46</v>
      </c>
      <c r="C23" s="13" t="s">
        <v>46</v>
      </c>
      <c r="D23" s="13" t="s">
        <v>46</v>
      </c>
      <c r="E23" s="13" t="s">
        <v>46</v>
      </c>
      <c r="F23" s="13" t="s">
        <v>46</v>
      </c>
      <c r="G23" s="13" t="s">
        <v>46</v>
      </c>
      <c r="H23" s="13" t="s">
        <v>46</v>
      </c>
      <c r="I23" s="30" t="s">
        <v>46</v>
      </c>
      <c r="J23" s="28"/>
      <c r="K23" s="29"/>
      <c r="L23" s="29"/>
      <c r="M23" s="29"/>
    </row>
    <row r="24" s="2" customFormat="1" ht="24" customHeight="1" spans="1:13">
      <c r="A24" s="14" t="s">
        <v>46</v>
      </c>
      <c r="B24" s="14" t="s">
        <v>46</v>
      </c>
      <c r="C24" s="14" t="s">
        <v>49</v>
      </c>
      <c r="D24" s="14" t="s">
        <v>46</v>
      </c>
      <c r="E24" s="14" t="s">
        <v>46</v>
      </c>
      <c r="F24" s="14" t="s">
        <v>46</v>
      </c>
      <c r="G24" s="14">
        <f>SUM(G13:G23)</f>
        <v>1680</v>
      </c>
      <c r="H24" s="14"/>
      <c r="I24" s="31"/>
      <c r="J24" s="32">
        <f>SUM(J13:J23)</f>
        <v>497400</v>
      </c>
      <c r="K24" s="33">
        <f>SUM(K13:K23)</f>
        <v>68136.9863013699</v>
      </c>
      <c r="L24" s="33">
        <f>K24/G24-E40</f>
        <v>19.0853411658065</v>
      </c>
      <c r="M24" s="33">
        <f>SUM(M13:M23)</f>
        <v>32256.6246575342</v>
      </c>
    </row>
    <row r="25" ht="17.6" spans="10:15">
      <c r="J25" s="34"/>
      <c r="K25" s="34"/>
      <c r="L25" s="34"/>
      <c r="M25" s="34"/>
      <c r="O25" s="2"/>
    </row>
    <row r="26" s="1" customFormat="1" ht="22" customHeight="1" spans="1:15">
      <c r="A26" s="15" t="s">
        <v>50</v>
      </c>
      <c r="B26" s="15"/>
      <c r="C26" s="15"/>
      <c r="D26" s="16" t="s">
        <v>51</v>
      </c>
      <c r="E26" s="16" t="s">
        <v>52</v>
      </c>
      <c r="G26" s="25" t="s">
        <v>53</v>
      </c>
      <c r="H26" s="25"/>
      <c r="I26" s="25"/>
      <c r="J26" s="25"/>
      <c r="K26" s="25"/>
      <c r="L26" s="25"/>
      <c r="M26" s="25"/>
      <c r="O26" s="2"/>
    </row>
    <row r="27" s="1" customFormat="1" ht="22" customHeight="1" spans="1:15">
      <c r="A27" s="15" t="s">
        <v>54</v>
      </c>
      <c r="B27" s="15"/>
      <c r="C27" s="15"/>
      <c r="D27" s="17">
        <f>J24*0.09</f>
        <v>44766</v>
      </c>
      <c r="E27" s="26">
        <f>D27/$M$8</f>
        <v>6132.32876712329</v>
      </c>
      <c r="G27" s="25"/>
      <c r="H27" s="25"/>
      <c r="I27" s="25"/>
      <c r="J27" s="25"/>
      <c r="K27" s="25"/>
      <c r="L27" s="25"/>
      <c r="M27" s="25"/>
      <c r="O27" s="2"/>
    </row>
    <row r="28" s="1" customFormat="1" ht="22" customHeight="1" spans="1:15">
      <c r="A28" s="15" t="s">
        <v>55</v>
      </c>
      <c r="B28" s="15"/>
      <c r="C28" s="15"/>
      <c r="D28" s="18">
        <f>4828*4.8*7.3</f>
        <v>169173.12</v>
      </c>
      <c r="E28" s="26">
        <f t="shared" ref="E28:E35" si="4">D28/$M$8</f>
        <v>23174.4</v>
      </c>
      <c r="G28" s="25"/>
      <c r="H28" s="25"/>
      <c r="I28" s="25"/>
      <c r="J28" s="25"/>
      <c r="K28" s="25"/>
      <c r="L28" s="25"/>
      <c r="M28" s="25"/>
      <c r="O28" s="2"/>
    </row>
    <row r="29" s="1" customFormat="1" ht="22" customHeight="1" spans="1:15">
      <c r="A29" s="15" t="s">
        <v>56</v>
      </c>
      <c r="B29" s="15"/>
      <c r="C29" s="15"/>
      <c r="D29" s="18">
        <v>0</v>
      </c>
      <c r="E29" s="26">
        <f t="shared" si="4"/>
        <v>0</v>
      </c>
      <c r="G29" s="25"/>
      <c r="H29" s="25"/>
      <c r="I29" s="25"/>
      <c r="J29" s="25"/>
      <c r="K29" s="25"/>
      <c r="L29" s="25"/>
      <c r="M29" s="25"/>
      <c r="O29" s="2"/>
    </row>
    <row r="30" s="1" customFormat="1" ht="22" customHeight="1" spans="1:15">
      <c r="A30" s="15" t="s">
        <v>57</v>
      </c>
      <c r="B30" s="15"/>
      <c r="C30" s="15"/>
      <c r="D30" s="18">
        <v>4705.52</v>
      </c>
      <c r="E30" s="26">
        <f t="shared" si="4"/>
        <v>644.591780821918</v>
      </c>
      <c r="G30" s="25"/>
      <c r="H30" s="25"/>
      <c r="I30" s="25"/>
      <c r="J30" s="25"/>
      <c r="K30" s="25"/>
      <c r="L30" s="25"/>
      <c r="M30" s="25"/>
      <c r="O30" s="2"/>
    </row>
    <row r="31" s="1" customFormat="1" ht="22" customHeight="1" spans="1:15">
      <c r="A31" s="15" t="s">
        <v>58</v>
      </c>
      <c r="B31" s="15"/>
      <c r="C31" s="15"/>
      <c r="D31" s="18">
        <v>1000</v>
      </c>
      <c r="E31" s="26">
        <f t="shared" si="4"/>
        <v>136.986301369863</v>
      </c>
      <c r="G31" s="25"/>
      <c r="H31" s="25"/>
      <c r="I31" s="25"/>
      <c r="J31" s="25"/>
      <c r="K31" s="25"/>
      <c r="L31" s="25"/>
      <c r="M31" s="25"/>
      <c r="O31" s="2"/>
    </row>
    <row r="32" s="1" customFormat="1" ht="22" customHeight="1" spans="1:15">
      <c r="A32" s="15" t="s">
        <v>59</v>
      </c>
      <c r="B32" s="15"/>
      <c r="C32" s="15"/>
      <c r="D32" s="18">
        <v>1200</v>
      </c>
      <c r="E32" s="26">
        <f t="shared" si="4"/>
        <v>164.383561643836</v>
      </c>
      <c r="G32" s="25"/>
      <c r="H32" s="25"/>
      <c r="I32" s="25"/>
      <c r="J32" s="25"/>
      <c r="K32" s="25"/>
      <c r="L32" s="25"/>
      <c r="M32" s="25"/>
      <c r="O32" s="2"/>
    </row>
    <row r="33" s="1" customFormat="1" ht="22" customHeight="1" spans="1:15">
      <c r="A33" s="15" t="s">
        <v>60</v>
      </c>
      <c r="B33" s="15"/>
      <c r="C33" s="15"/>
      <c r="D33" s="18">
        <v>876</v>
      </c>
      <c r="E33" s="26">
        <f t="shared" si="4"/>
        <v>120</v>
      </c>
      <c r="G33" s="25"/>
      <c r="H33" s="25"/>
      <c r="I33" s="25"/>
      <c r="J33" s="25"/>
      <c r="K33" s="25"/>
      <c r="L33" s="25"/>
      <c r="M33" s="25"/>
      <c r="O33" s="2"/>
    </row>
    <row r="34" s="1" customFormat="1" ht="22" customHeight="1" spans="1:15">
      <c r="A34" s="15" t="s">
        <v>61</v>
      </c>
      <c r="B34" s="15"/>
      <c r="C34" s="15"/>
      <c r="D34" s="18">
        <v>414</v>
      </c>
      <c r="E34" s="26">
        <f t="shared" si="4"/>
        <v>56.7123287671233</v>
      </c>
      <c r="G34" s="25"/>
      <c r="H34" s="25"/>
      <c r="I34" s="25"/>
      <c r="J34" s="25"/>
      <c r="K34" s="25"/>
      <c r="L34" s="25"/>
      <c r="M34" s="25"/>
      <c r="O34" s="2"/>
    </row>
    <row r="35" s="1" customFormat="1" ht="22" customHeight="1" spans="1:15">
      <c r="A35" s="15" t="s">
        <v>62</v>
      </c>
      <c r="B35" s="15"/>
      <c r="C35" s="15"/>
      <c r="D35" s="17">
        <f>SUM(D27:D34)</f>
        <v>222134.64</v>
      </c>
      <c r="E35" s="26">
        <f t="shared" si="4"/>
        <v>30429.402739726</v>
      </c>
      <c r="G35" s="25"/>
      <c r="H35" s="25"/>
      <c r="I35" s="25"/>
      <c r="J35" s="25"/>
      <c r="K35" s="25"/>
      <c r="L35" s="25"/>
      <c r="M35" s="25"/>
      <c r="O35" s="2"/>
    </row>
    <row r="36" s="1" customFormat="1" ht="22" customHeight="1" spans="1:15">
      <c r="A36" s="1" t="s">
        <v>46</v>
      </c>
      <c r="B36" s="1" t="s">
        <v>46</v>
      </c>
      <c r="C36" s="1" t="s">
        <v>46</v>
      </c>
      <c r="D36" s="19"/>
      <c r="E36" s="27" t="s">
        <v>46</v>
      </c>
      <c r="G36" s="25"/>
      <c r="H36" s="25"/>
      <c r="I36" s="25"/>
      <c r="J36" s="25"/>
      <c r="K36" s="25"/>
      <c r="L36" s="25"/>
      <c r="M36" s="25"/>
      <c r="O36" s="2"/>
    </row>
    <row r="37" s="1" customFormat="1" ht="22" customHeight="1" spans="1:15">
      <c r="A37" s="15" t="s">
        <v>63</v>
      </c>
      <c r="B37" s="15"/>
      <c r="C37" s="15"/>
      <c r="D37" s="17">
        <f>J24*0.08</f>
        <v>39792</v>
      </c>
      <c r="E37" s="26">
        <f>D37/$M$8</f>
        <v>5450.95890410959</v>
      </c>
      <c r="G37" s="25"/>
      <c r="H37" s="25"/>
      <c r="I37" s="25"/>
      <c r="J37" s="25"/>
      <c r="K37" s="25"/>
      <c r="L37" s="25"/>
      <c r="M37" s="25"/>
      <c r="O37" s="2"/>
    </row>
    <row r="38" s="1" customFormat="1" ht="22" customHeight="1" spans="1:15">
      <c r="A38" s="1" t="s">
        <v>46</v>
      </c>
      <c r="B38" s="1" t="s">
        <v>46</v>
      </c>
      <c r="C38" s="1" t="s">
        <v>46</v>
      </c>
      <c r="D38" s="19"/>
      <c r="E38" s="27" t="s">
        <v>46</v>
      </c>
      <c r="G38" s="25"/>
      <c r="H38" s="25"/>
      <c r="I38" s="25"/>
      <c r="J38" s="25"/>
      <c r="K38" s="25"/>
      <c r="L38" s="25"/>
      <c r="M38" s="25"/>
      <c r="O38" s="2"/>
    </row>
    <row r="39" s="1" customFormat="1" ht="22" customHeight="1" spans="1:15">
      <c r="A39" s="20" t="s">
        <v>64</v>
      </c>
      <c r="B39" s="20"/>
      <c r="C39" s="20"/>
      <c r="D39" s="17">
        <f>D35+D37</f>
        <v>261926.64</v>
      </c>
      <c r="E39" s="26">
        <f>D39/$M$8</f>
        <v>35880.3616438356</v>
      </c>
      <c r="G39" s="25"/>
      <c r="H39" s="25"/>
      <c r="I39" s="25"/>
      <c r="J39" s="25"/>
      <c r="K39" s="25"/>
      <c r="L39" s="25"/>
      <c r="M39" s="25"/>
      <c r="O39" s="2"/>
    </row>
    <row r="40" s="1" customFormat="1" ht="22" customHeight="1" spans="1:15">
      <c r="A40" s="20" t="s">
        <v>65</v>
      </c>
      <c r="B40" s="20"/>
      <c r="C40" s="20"/>
      <c r="D40" s="17">
        <f>D39/(G24-9)</f>
        <v>156.748438061041</v>
      </c>
      <c r="E40" s="26">
        <f>D40/$M$8</f>
        <v>21.4723887754851</v>
      </c>
      <c r="G40" s="25"/>
      <c r="H40" s="25"/>
      <c r="I40" s="25"/>
      <c r="J40" s="25"/>
      <c r="K40" s="25"/>
      <c r="L40" s="25"/>
      <c r="M40" s="25"/>
      <c r="O40" s="2"/>
    </row>
    <row r="41" ht="17.6" spans="15:15">
      <c r="O41" s="2"/>
    </row>
    <row r="42" ht="17.6" spans="15:15">
      <c r="O42" s="2"/>
    </row>
    <row r="43" ht="17.6" spans="15:15">
      <c r="O43" s="2"/>
    </row>
    <row r="44" ht="17.6" spans="15:15">
      <c r="O44" s="2"/>
    </row>
    <row r="45" ht="17.6" spans="15:15">
      <c r="O45" s="2"/>
    </row>
    <row r="46" ht="17.6" spans="15:15">
      <c r="O46" s="2"/>
    </row>
    <row r="47" ht="17.6" spans="15:15">
      <c r="O47" s="2"/>
    </row>
    <row r="48" ht="17.6" spans="15:15">
      <c r="O48" s="2"/>
    </row>
    <row r="49" ht="17.6" spans="15:15">
      <c r="O49" s="2"/>
    </row>
    <row r="50" ht="17.6" spans="15:15">
      <c r="O50" s="2"/>
    </row>
    <row r="51" ht="17.6" spans="15:15">
      <c r="O51" s="2"/>
    </row>
    <row r="52" ht="17.6" spans="15:15">
      <c r="O52" s="2"/>
    </row>
    <row r="54" ht="17.6" spans="15:15">
      <c r="O54" s="1"/>
    </row>
    <row r="55" ht="17.6" spans="15:15">
      <c r="O55" s="1"/>
    </row>
    <row r="56" ht="17.6" spans="15:15">
      <c r="O56" s="1"/>
    </row>
    <row r="57" ht="17.6" spans="15:15">
      <c r="O57" s="1"/>
    </row>
    <row r="58" ht="17.6" spans="15:15">
      <c r="O58" s="1"/>
    </row>
    <row r="59" ht="17.6" spans="15:15">
      <c r="O59" s="1"/>
    </row>
    <row r="60" ht="17.6" spans="15:15">
      <c r="O60" s="1"/>
    </row>
    <row r="61" ht="17.6" spans="15:15">
      <c r="O61" s="1"/>
    </row>
    <row r="62" ht="17.6" spans="15:15">
      <c r="O62" s="1"/>
    </row>
    <row r="63" ht="17.6" spans="15:15">
      <c r="O63" s="1"/>
    </row>
    <row r="64" ht="17.6" spans="15:15">
      <c r="O64" s="1"/>
    </row>
    <row r="65" ht="17.6" spans="15:15">
      <c r="O65" s="1"/>
    </row>
    <row r="66" ht="17.6" spans="15:15">
      <c r="O66" s="1"/>
    </row>
    <row r="67" ht="17.6" spans="15:15">
      <c r="O67" s="1"/>
    </row>
    <row r="68" ht="17.6" spans="15:15">
      <c r="O68" s="1"/>
    </row>
  </sheetData>
  <autoFilter ref="A12:M24">
    <extLst/>
  </autoFilter>
  <sortState ref="A13:M36">
    <sortCondition ref="A13:A36"/>
    <sortCondition ref="B13:B36"/>
  </sortState>
  <mergeCells count="21">
    <mergeCell ref="A7:M7"/>
    <mergeCell ref="B8:C8"/>
    <mergeCell ref="H8:I8"/>
    <mergeCell ref="B9:C9"/>
    <mergeCell ref="H9:I9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7:C37"/>
    <mergeCell ref="A39:C39"/>
    <mergeCell ref="A40:C40"/>
    <mergeCell ref="A1:M3"/>
    <mergeCell ref="A4:M6"/>
    <mergeCell ref="G26:M40"/>
  </mergeCells>
  <pageMargins left="0.7" right="0.7" top="0.75" bottom="0.75" header="0.3" footer="0.3"/>
  <pageSetup paperSize="1" orientation="portrait"/>
  <headerFooter/>
  <ignoredErrors>
    <ignoredError sqref="M8" numberStoredAsText="1"/>
    <ignoredError sqref="L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157-84730660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lemon</cp:lastModifiedBy>
  <dcterms:created xsi:type="dcterms:W3CDTF">2023-12-03T19:12:00Z</dcterms:created>
  <dcterms:modified xsi:type="dcterms:W3CDTF">2024-03-18T10:05:21Z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