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EADC1DC6-4E04-804C-97C2-691F0C38E393}" xr6:coauthVersionLast="47" xr6:coauthVersionMax="47" xr10:uidLastSave="{00000000-0000-0000-0000-000000000000}"/>
  <bookViews>
    <workbookView xWindow="0" yWindow="880" windowWidth="31100" windowHeight="18520" xr2:uid="{00000000-000D-0000-FFFF-FFFF00000000}"/>
  </bookViews>
  <sheets>
    <sheet name="784-3848958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E26" i="1"/>
  <c r="E25" i="1"/>
  <c r="F25" i="1" s="1"/>
  <c r="H21" i="1"/>
  <c r="L19" i="1"/>
  <c r="K19" i="1"/>
  <c r="K18" i="1"/>
  <c r="L18" i="1" s="1"/>
  <c r="K17" i="1"/>
  <c r="L17" i="1" s="1"/>
  <c r="L16" i="1"/>
  <c r="K16" i="1"/>
  <c r="K15" i="1"/>
  <c r="L15" i="1" s="1"/>
  <c r="K14" i="1"/>
  <c r="K13" i="1"/>
  <c r="L13" i="1" s="1"/>
  <c r="K21" i="1" l="1"/>
  <c r="E24" i="1" s="1"/>
  <c r="L14" i="1"/>
  <c r="L21" i="1" s="1"/>
  <c r="F24" i="1"/>
  <c r="E29" i="1"/>
  <c r="E31" i="1"/>
  <c r="F31" i="1" s="1"/>
  <c r="E33" i="1" l="1"/>
  <c r="F29" i="1"/>
  <c r="F33" i="1" l="1"/>
  <c r="E34" i="1"/>
  <c r="F34" i="1" s="1"/>
  <c r="M19" i="1" l="1"/>
  <c r="N19" i="1" s="1"/>
  <c r="M14" i="1"/>
  <c r="N14" i="1" s="1"/>
  <c r="M16" i="1"/>
  <c r="N16" i="1" s="1"/>
  <c r="M18" i="1"/>
  <c r="N18" i="1" s="1"/>
  <c r="M15" i="1"/>
  <c r="N15" i="1" s="1"/>
  <c r="M17" i="1"/>
  <c r="N17" i="1" s="1"/>
  <c r="M13" i="1"/>
  <c r="N13" i="1" s="1"/>
  <c r="M21" i="1"/>
  <c r="N21" i="1" l="1"/>
</calcChain>
</file>

<file path=xl/sharedStrings.xml><?xml version="1.0" encoding="utf-8"?>
<sst xmlns="http://schemas.openxmlformats.org/spreadsheetml/2006/main" count="149" uniqueCount="70">
  <si>
    <t>Sales Summary</t>
  </si>
  <si>
    <t>销售报告</t>
  </si>
  <si>
    <t>供应商 Supplier:</t>
  </si>
  <si>
    <t>OCHO FUEGOS SPA</t>
  </si>
  <si>
    <t>到货日期 Arrival Date:</t>
  </si>
  <si>
    <t>2023-12-06</t>
  </si>
  <si>
    <t>销售日期 Date of Sale:</t>
  </si>
  <si>
    <t>2023-12-08-2023-12-11</t>
  </si>
  <si>
    <t>汇率 FX Rate:</t>
  </si>
  <si>
    <t>航班号Flight No:</t>
  </si>
  <si>
    <t>LA602/CZ442</t>
  </si>
  <si>
    <t>提单号 AWB:</t>
  </si>
  <si>
    <t>784-38489581</t>
  </si>
  <si>
    <t>销售地点 Sales Location:</t>
  </si>
  <si>
    <t>SHANGHAI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</si>
  <si>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</si>
  <si>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</si>
  <si>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</si>
  <si>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</si>
  <si>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</si>
  <si>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</si>
  <si>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</si>
  <si>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</si>
  <si>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</si>
  <si>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</si>
  <si>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</si>
  <si>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</si>
  <si>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</si>
  <si>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</si>
  <si>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</si>
  <si>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</si>
  <si>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</si>
  <si>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</si>
  <si>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</si>
  <si>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</si>
  <si>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</si>
  <si>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</si>
  <si>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</si>
  <si>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</si>
  <si>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</si>
  <si>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</si>
  <si>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</si>
  <si>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2023-12-11</t>
  </si>
  <si>
    <t>1515972</t>
  </si>
  <si>
    <t>SANTINA</t>
  </si>
  <si>
    <t>121064</t>
  </si>
  <si>
    <t>114957</t>
  </si>
  <si>
    <t>2JDD</t>
  </si>
  <si>
    <t>2.5kg</t>
  </si>
  <si>
    <t>2023-12-08</t>
  </si>
  <si>
    <t>1511317</t>
  </si>
  <si>
    <t>3J</t>
  </si>
  <si>
    <t>1515975</t>
  </si>
  <si>
    <t>1511328</t>
  </si>
  <si>
    <t>3JD</t>
  </si>
  <si>
    <t>1511325</t>
  </si>
  <si>
    <t xml:space="preserve">总数 Total: </t>
  </si>
  <si>
    <t>其他费用 Additional Fees</t>
  </si>
  <si>
    <t>人民币 RMB</t>
  </si>
  <si>
    <t>美元 USD</t>
  </si>
  <si>
    <t>海关/税金 Customs/VAT</t>
  </si>
  <si>
    <t>空运费 Airfreight</t>
  </si>
  <si>
    <t>智利机场杂费 Chile Airport Fees</t>
  </si>
  <si>
    <t>清关费 Clearance charge</t>
  </si>
  <si>
    <t>市场费用 Market Charges</t>
  </si>
  <si>
    <t>小计 Total Fees</t>
  </si>
  <si>
    <t>销售佣金 Commission (8%）</t>
  </si>
  <si>
    <t>总费用 Total Charges</t>
  </si>
  <si>
    <t>每箱平均费用 Ave/box</t>
  </si>
  <si>
    <t>Note：
Some quality issues on arrival. Reported to Pato.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</si>
</sst>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￥&quot;#,##0.00_);[Red]\(&quot;￥&quot;#,##0.00\)"/>
    <numFmt numFmtId="169" formatCode="\$#,##0.00;\-\$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8" fontId="1" fillId="0" borderId="3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168" fontId="1" fillId="0" borderId="0" xfId="0" applyNumberFormat="1" applyFont="1"/>
    <xf numFmtId="169" fontId="1" fillId="0" borderId="0" xfId="0" applyNumberFormat="1" applyFont="1"/>
    <xf numFmtId="168" fontId="1" fillId="3" borderId="3" xfId="0" applyNumberFormat="1" applyFont="1" applyFill="1" applyBorder="1" applyAlignment="1">
      <alignment horizontal="right" vertical="center"/>
    </xf>
    <xf numFmtId="169" fontId="1" fillId="3" borderId="3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34"/>
  <sheetViews>
    <sheetView tabSelected="1" workbookViewId="0">
      <selection activeCell="J19" sqref="J19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17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3" x14ac:dyDescent="0.2">
      <c r="B4" s="17" t="s">
        <v>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 x14ac:dyDescent="0.2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 x14ac:dyDescent="0.2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 s="2" customFormat="1" ht="17" x14ac:dyDescent="0.2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 x14ac:dyDescent="0.2">
      <c r="A13" s="2" t="s">
        <v>15</v>
      </c>
      <c r="B13" s="7" t="s">
        <v>42</v>
      </c>
      <c r="C13" s="7" t="s">
        <v>43</v>
      </c>
      <c r="D13" s="7" t="s">
        <v>44</v>
      </c>
      <c r="E13" s="7" t="s">
        <v>45</v>
      </c>
      <c r="F13" s="7" t="s">
        <v>46</v>
      </c>
      <c r="G13" s="7" t="s">
        <v>47</v>
      </c>
      <c r="H13" s="7">
        <v>203</v>
      </c>
      <c r="I13" s="7" t="s">
        <v>48</v>
      </c>
      <c r="J13" s="11">
        <v>290</v>
      </c>
      <c r="K13" s="11">
        <f>H13*J13</f>
        <v>58870</v>
      </c>
      <c r="L13" s="12">
        <f>K13/N$8</f>
        <v>8120</v>
      </c>
      <c r="M13" s="12">
        <f>L13/H13-F$34</f>
        <v>15.072456896551724</v>
      </c>
      <c r="N13" s="12">
        <f>M13*H13</f>
        <v>3059.7087500000002</v>
      </c>
    </row>
    <row r="14" spans="1:14" s="2" customFormat="1" ht="17" x14ac:dyDescent="0.2">
      <c r="A14" s="2" t="s">
        <v>15</v>
      </c>
      <c r="B14" s="7" t="s">
        <v>42</v>
      </c>
      <c r="C14" s="7" t="s">
        <v>43</v>
      </c>
      <c r="D14" s="7" t="s">
        <v>44</v>
      </c>
      <c r="E14" s="7" t="s">
        <v>45</v>
      </c>
      <c r="F14" s="7" t="s">
        <v>46</v>
      </c>
      <c r="G14" s="7" t="s">
        <v>47</v>
      </c>
      <c r="H14" s="7">
        <v>77</v>
      </c>
      <c r="I14" s="7" t="s">
        <v>48</v>
      </c>
      <c r="J14" s="11">
        <v>290</v>
      </c>
      <c r="K14" s="11">
        <f t="shared" ref="K14:K19" si="0">H14*J14</f>
        <v>22330</v>
      </c>
      <c r="L14" s="12">
        <f t="shared" ref="L14:L19" si="1">K14/N$8</f>
        <v>3080</v>
      </c>
      <c r="M14" s="12">
        <f t="shared" ref="M14:M21" si="2">L14/H14-F$34</f>
        <v>15.072456896551724</v>
      </c>
      <c r="N14" s="12">
        <f t="shared" ref="N14:N19" si="3">M14*H14</f>
        <v>1160.5791810344829</v>
      </c>
    </row>
    <row r="15" spans="1:14" s="2" customFormat="1" ht="17" x14ac:dyDescent="0.2">
      <c r="A15" s="2" t="s">
        <v>15</v>
      </c>
      <c r="B15" s="7" t="s">
        <v>49</v>
      </c>
      <c r="C15" s="7" t="s">
        <v>50</v>
      </c>
      <c r="D15" s="7" t="s">
        <v>44</v>
      </c>
      <c r="E15" s="7" t="s">
        <v>45</v>
      </c>
      <c r="F15" s="7" t="s">
        <v>46</v>
      </c>
      <c r="G15" s="7" t="s">
        <v>51</v>
      </c>
      <c r="H15" s="7">
        <v>280</v>
      </c>
      <c r="I15" s="7" t="s">
        <v>48</v>
      </c>
      <c r="J15" s="11">
        <v>300</v>
      </c>
      <c r="K15" s="11">
        <f t="shared" si="0"/>
        <v>84000</v>
      </c>
      <c r="L15" s="12">
        <f t="shared" si="1"/>
        <v>11586.206896551725</v>
      </c>
      <c r="M15" s="12">
        <f t="shared" si="2"/>
        <v>16.451767241379311</v>
      </c>
      <c r="N15" s="12">
        <f t="shared" si="3"/>
        <v>4606.4948275862071</v>
      </c>
    </row>
    <row r="16" spans="1:14" s="2" customFormat="1" ht="17" x14ac:dyDescent="0.2">
      <c r="A16" s="2" t="s">
        <v>15</v>
      </c>
      <c r="B16" s="7" t="s">
        <v>49</v>
      </c>
      <c r="C16" s="7" t="s">
        <v>52</v>
      </c>
      <c r="D16" s="7" t="s">
        <v>44</v>
      </c>
      <c r="E16" s="7" t="s">
        <v>45</v>
      </c>
      <c r="F16" s="7" t="s">
        <v>46</v>
      </c>
      <c r="G16" s="7" t="s">
        <v>51</v>
      </c>
      <c r="H16" s="7">
        <v>220</v>
      </c>
      <c r="I16" s="7" t="s">
        <v>48</v>
      </c>
      <c r="J16" s="11">
        <v>300</v>
      </c>
      <c r="K16" s="11">
        <f t="shared" si="0"/>
        <v>66000</v>
      </c>
      <c r="L16" s="12">
        <f t="shared" si="1"/>
        <v>9103.4482758620688</v>
      </c>
      <c r="M16" s="12">
        <f t="shared" si="2"/>
        <v>16.451767241379311</v>
      </c>
      <c r="N16" s="12">
        <f t="shared" si="3"/>
        <v>3619.3887931034487</v>
      </c>
    </row>
    <row r="17" spans="1:14" s="2" customFormat="1" ht="17" x14ac:dyDescent="0.2">
      <c r="A17" s="2" t="s">
        <v>15</v>
      </c>
      <c r="B17" s="7" t="s">
        <v>49</v>
      </c>
      <c r="C17" s="7" t="s">
        <v>52</v>
      </c>
      <c r="D17" s="7" t="s">
        <v>44</v>
      </c>
      <c r="E17" s="7" t="s">
        <v>45</v>
      </c>
      <c r="F17" s="7" t="s">
        <v>46</v>
      </c>
      <c r="G17" s="7" t="s">
        <v>51</v>
      </c>
      <c r="H17" s="7">
        <v>60</v>
      </c>
      <c r="I17" s="7" t="s">
        <v>48</v>
      </c>
      <c r="J17" s="11">
        <v>300</v>
      </c>
      <c r="K17" s="11">
        <f t="shared" si="0"/>
        <v>18000</v>
      </c>
      <c r="L17" s="12">
        <f t="shared" si="1"/>
        <v>2482.7586206896553</v>
      </c>
      <c r="M17" s="12">
        <f t="shared" si="2"/>
        <v>16.451767241379311</v>
      </c>
      <c r="N17" s="12">
        <f t="shared" si="3"/>
        <v>987.10603448275867</v>
      </c>
    </row>
    <row r="18" spans="1:14" s="2" customFormat="1" ht="17" x14ac:dyDescent="0.2">
      <c r="A18" s="2" t="s">
        <v>15</v>
      </c>
      <c r="B18" s="7" t="s">
        <v>49</v>
      </c>
      <c r="C18" s="7" t="s">
        <v>53</v>
      </c>
      <c r="D18" s="7" t="s">
        <v>44</v>
      </c>
      <c r="E18" s="7" t="s">
        <v>45</v>
      </c>
      <c r="F18" s="7" t="s">
        <v>46</v>
      </c>
      <c r="G18" s="7" t="s">
        <v>54</v>
      </c>
      <c r="H18" s="7">
        <v>280</v>
      </c>
      <c r="I18" s="7" t="s">
        <v>48</v>
      </c>
      <c r="J18" s="11">
        <v>320</v>
      </c>
      <c r="K18" s="11">
        <f t="shared" si="0"/>
        <v>89600</v>
      </c>
      <c r="L18" s="12">
        <f t="shared" si="1"/>
        <v>12358.620689655172</v>
      </c>
      <c r="M18" s="12">
        <f t="shared" si="2"/>
        <v>19.210387931034479</v>
      </c>
      <c r="N18" s="12">
        <f t="shared" si="3"/>
        <v>5378.9086206896536</v>
      </c>
    </row>
    <row r="19" spans="1:14" s="2" customFormat="1" ht="17" x14ac:dyDescent="0.2">
      <c r="A19" s="2" t="s">
        <v>15</v>
      </c>
      <c r="B19" s="7" t="s">
        <v>49</v>
      </c>
      <c r="C19" s="7" t="s">
        <v>55</v>
      </c>
      <c r="D19" s="7" t="s">
        <v>44</v>
      </c>
      <c r="E19" s="7" t="s">
        <v>45</v>
      </c>
      <c r="F19" s="7" t="s">
        <v>46</v>
      </c>
      <c r="G19" s="7" t="s">
        <v>54</v>
      </c>
      <c r="H19" s="7">
        <v>280</v>
      </c>
      <c r="I19" s="7" t="s">
        <v>48</v>
      </c>
      <c r="J19" s="11">
        <v>330</v>
      </c>
      <c r="K19" s="11">
        <f t="shared" si="0"/>
        <v>92400</v>
      </c>
      <c r="L19" s="12">
        <f t="shared" si="1"/>
        <v>12744.827586206897</v>
      </c>
      <c r="M19" s="12">
        <f t="shared" si="2"/>
        <v>20.589698275862073</v>
      </c>
      <c r="N19" s="12">
        <f t="shared" si="3"/>
        <v>5765.1155172413801</v>
      </c>
    </row>
    <row r="20" spans="1:14" s="2" customFormat="1" ht="17" x14ac:dyDescent="0.2">
      <c r="A20" s="2" t="s">
        <v>15</v>
      </c>
      <c r="B20" s="7" t="s">
        <v>15</v>
      </c>
      <c r="C20" s="7" t="s">
        <v>15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7" t="s">
        <v>15</v>
      </c>
      <c r="J20" s="11" t="s">
        <v>15</v>
      </c>
      <c r="K20" s="11"/>
      <c r="L20" s="12"/>
      <c r="M20" s="12"/>
      <c r="N20" s="12"/>
    </row>
    <row r="21" spans="1:14" s="2" customFormat="1" ht="17" x14ac:dyDescent="0.2">
      <c r="A21" s="2" t="s">
        <v>15</v>
      </c>
      <c r="B21" s="8" t="s">
        <v>15</v>
      </c>
      <c r="C21" s="8" t="s">
        <v>15</v>
      </c>
      <c r="D21" s="8" t="s">
        <v>56</v>
      </c>
      <c r="E21" s="8" t="s">
        <v>15</v>
      </c>
      <c r="F21" s="8" t="s">
        <v>15</v>
      </c>
      <c r="G21" s="8" t="s">
        <v>15</v>
      </c>
      <c r="H21" s="9">
        <f>SUM(H13:H19)</f>
        <v>1400</v>
      </c>
      <c r="I21" s="8" t="s">
        <v>15</v>
      </c>
      <c r="J21" s="15" t="s">
        <v>15</v>
      </c>
      <c r="K21" s="15">
        <f>SUM(K13:K19)</f>
        <v>431200</v>
      </c>
      <c r="L21" s="16">
        <f>SUM(L13:L19)</f>
        <v>59475.862068965522</v>
      </c>
      <c r="M21" s="16">
        <f t="shared" si="2"/>
        <v>17.555215517241383</v>
      </c>
      <c r="N21" s="16">
        <f>SUM(N13:N19)</f>
        <v>24577.301724137928</v>
      </c>
    </row>
    <row r="23" spans="1:14" s="1" customFormat="1" ht="17" x14ac:dyDescent="0.2">
      <c r="A23" s="1" t="s">
        <v>15</v>
      </c>
      <c r="B23" s="18" t="s">
        <v>57</v>
      </c>
      <c r="C23" s="18"/>
      <c r="D23" s="18"/>
      <c r="E23" s="10" t="s">
        <v>58</v>
      </c>
      <c r="F23" s="10" t="s">
        <v>59</v>
      </c>
      <c r="H23" s="20" t="s">
        <v>69</v>
      </c>
      <c r="I23" s="20"/>
      <c r="J23" s="20"/>
      <c r="K23" s="20"/>
      <c r="L23" s="20"/>
      <c r="M23" s="20"/>
      <c r="N23" s="20"/>
    </row>
    <row r="24" spans="1:14" s="1" customFormat="1" ht="16" x14ac:dyDescent="0.2">
      <c r="A24" s="1" t="s">
        <v>15</v>
      </c>
      <c r="B24" s="18" t="s">
        <v>60</v>
      </c>
      <c r="C24" s="18"/>
      <c r="D24" s="18"/>
      <c r="E24" s="11">
        <f>K21*0.09</f>
        <v>38808</v>
      </c>
      <c r="F24" s="12">
        <f>E24/N$8</f>
        <v>5352.8275862068967</v>
      </c>
      <c r="H24" s="20"/>
      <c r="I24" s="20"/>
      <c r="J24" s="20"/>
      <c r="K24" s="20"/>
      <c r="L24" s="20"/>
      <c r="M24" s="20"/>
      <c r="N24" s="20"/>
    </row>
    <row r="25" spans="1:14" s="1" customFormat="1" ht="16" x14ac:dyDescent="0.2">
      <c r="A25" s="1" t="s">
        <v>15</v>
      </c>
      <c r="B25" s="18" t="s">
        <v>61</v>
      </c>
      <c r="C25" s="18"/>
      <c r="D25" s="18"/>
      <c r="E25" s="11">
        <f>4025*4.8*N8</f>
        <v>140070</v>
      </c>
      <c r="F25" s="12">
        <f>E25/N$8</f>
        <v>19320</v>
      </c>
      <c r="H25" s="20"/>
      <c r="I25" s="20"/>
      <c r="J25" s="20"/>
      <c r="K25" s="20"/>
      <c r="L25" s="20"/>
      <c r="M25" s="20"/>
      <c r="N25" s="20"/>
    </row>
    <row r="26" spans="1:14" s="1" customFormat="1" ht="16" x14ac:dyDescent="0.2">
      <c r="A26" s="1" t="s">
        <v>15</v>
      </c>
      <c r="B26" s="18" t="s">
        <v>62</v>
      </c>
      <c r="C26" s="18"/>
      <c r="D26" s="18"/>
      <c r="E26" s="11">
        <f>F26*N$8</f>
        <v>27573.5625</v>
      </c>
      <c r="F26" s="12">
        <v>3803.25</v>
      </c>
      <c r="H26" s="20"/>
      <c r="I26" s="20"/>
      <c r="J26" s="20"/>
      <c r="K26" s="20"/>
      <c r="L26" s="20"/>
      <c r="M26" s="20"/>
      <c r="N26" s="20"/>
    </row>
    <row r="27" spans="1:14" s="1" customFormat="1" ht="16" x14ac:dyDescent="0.2">
      <c r="A27" s="1" t="s">
        <v>15</v>
      </c>
      <c r="B27" s="18" t="s">
        <v>63</v>
      </c>
      <c r="C27" s="18"/>
      <c r="D27" s="18"/>
      <c r="E27" s="11">
        <v>10355</v>
      </c>
      <c r="F27" s="12">
        <f t="shared" ref="F27:F31" si="4">E27/N$8</f>
        <v>1428.2758620689656</v>
      </c>
      <c r="H27" s="20"/>
      <c r="I27" s="20"/>
      <c r="J27" s="20"/>
      <c r="K27" s="20"/>
      <c r="L27" s="20"/>
      <c r="M27" s="20"/>
      <c r="N27" s="20"/>
    </row>
    <row r="28" spans="1:14" s="1" customFormat="1" ht="16" x14ac:dyDescent="0.2">
      <c r="A28" s="1" t="s">
        <v>15</v>
      </c>
      <c r="B28" s="18" t="s">
        <v>64</v>
      </c>
      <c r="C28" s="18"/>
      <c r="D28" s="18"/>
      <c r="E28" s="11">
        <v>1712</v>
      </c>
      <c r="F28" s="12">
        <f t="shared" si="4"/>
        <v>236.13793103448276</v>
      </c>
      <c r="H28" s="20"/>
      <c r="I28" s="20"/>
      <c r="J28" s="20"/>
      <c r="K28" s="20"/>
      <c r="L28" s="20"/>
      <c r="M28" s="20"/>
      <c r="N28" s="20"/>
    </row>
    <row r="29" spans="1:14" s="1" customFormat="1" ht="16" x14ac:dyDescent="0.2">
      <c r="A29" s="1" t="s">
        <v>15</v>
      </c>
      <c r="B29" s="18" t="s">
        <v>65</v>
      </c>
      <c r="C29" s="18"/>
      <c r="D29" s="18"/>
      <c r="E29" s="11">
        <f>SUM(E24:E28)</f>
        <v>218518.5625</v>
      </c>
      <c r="F29" s="12">
        <f t="shared" si="4"/>
        <v>30140.491379310344</v>
      </c>
      <c r="H29" s="20"/>
      <c r="I29" s="20"/>
      <c r="J29" s="20"/>
      <c r="K29" s="20"/>
      <c r="L29" s="20"/>
      <c r="M29" s="20"/>
      <c r="N29" s="20"/>
    </row>
    <row r="30" spans="1:14" s="1" customFormat="1" ht="16" x14ac:dyDescent="0.2">
      <c r="A30" s="1" t="s">
        <v>15</v>
      </c>
      <c r="B30" s="1" t="s">
        <v>15</v>
      </c>
      <c r="C30" s="1" t="s">
        <v>15</v>
      </c>
      <c r="D30" s="1" t="s">
        <v>15</v>
      </c>
      <c r="E30" s="13"/>
      <c r="F30" s="14"/>
      <c r="H30" s="20"/>
      <c r="I30" s="20"/>
      <c r="J30" s="20"/>
      <c r="K30" s="20"/>
      <c r="L30" s="20"/>
      <c r="M30" s="20"/>
      <c r="N30" s="20"/>
    </row>
    <row r="31" spans="1:14" s="1" customFormat="1" ht="16" x14ac:dyDescent="0.2">
      <c r="A31" s="1" t="s">
        <v>15</v>
      </c>
      <c r="B31" s="18" t="s">
        <v>66</v>
      </c>
      <c r="C31" s="18"/>
      <c r="D31" s="18"/>
      <c r="E31" s="11">
        <f>K21*0.08</f>
        <v>34496</v>
      </c>
      <c r="F31" s="12">
        <f t="shared" si="4"/>
        <v>4758.0689655172409</v>
      </c>
      <c r="H31" s="20"/>
      <c r="I31" s="20"/>
      <c r="J31" s="20"/>
      <c r="K31" s="20"/>
      <c r="L31" s="20"/>
      <c r="M31" s="20"/>
      <c r="N31" s="20"/>
    </row>
    <row r="32" spans="1:14" s="1" customFormat="1" ht="16" x14ac:dyDescent="0.2">
      <c r="A32" s="1" t="s">
        <v>15</v>
      </c>
      <c r="B32" s="1" t="s">
        <v>15</v>
      </c>
      <c r="C32" s="1" t="s">
        <v>15</v>
      </c>
      <c r="D32" s="1" t="s">
        <v>15</v>
      </c>
      <c r="E32" s="13"/>
      <c r="F32" s="14"/>
      <c r="H32" s="20"/>
      <c r="I32" s="20"/>
      <c r="J32" s="20"/>
      <c r="K32" s="20"/>
      <c r="L32" s="20"/>
      <c r="M32" s="20"/>
      <c r="N32" s="20"/>
    </row>
    <row r="33" spans="1:14" s="1" customFormat="1" ht="16" x14ac:dyDescent="0.2">
      <c r="A33" s="1" t="s">
        <v>15</v>
      </c>
      <c r="B33" s="19" t="s">
        <v>67</v>
      </c>
      <c r="C33" s="19"/>
      <c r="D33" s="19"/>
      <c r="E33" s="11">
        <f>E29+E31</f>
        <v>253014.5625</v>
      </c>
      <c r="F33" s="12">
        <f>E33/N$8</f>
        <v>34898.560344827587</v>
      </c>
      <c r="H33" s="20"/>
      <c r="I33" s="20"/>
      <c r="J33" s="20"/>
      <c r="K33" s="20"/>
      <c r="L33" s="20"/>
      <c r="M33" s="20"/>
      <c r="N33" s="20"/>
    </row>
    <row r="34" spans="1:14" s="1" customFormat="1" ht="16" x14ac:dyDescent="0.2">
      <c r="A34" s="1" t="s">
        <v>15</v>
      </c>
      <c r="B34" s="19" t="s">
        <v>68</v>
      </c>
      <c r="C34" s="19"/>
      <c r="D34" s="19"/>
      <c r="E34" s="11">
        <f>E33/H21</f>
        <v>180.72468749999999</v>
      </c>
      <c r="F34" s="12">
        <f>E34/N$8</f>
        <v>24.927543103448276</v>
      </c>
      <c r="H34" s="20"/>
      <c r="I34" s="20"/>
      <c r="J34" s="20"/>
      <c r="K34" s="20"/>
      <c r="L34" s="20"/>
      <c r="M34" s="20"/>
      <c r="N34" s="20"/>
    </row>
  </sheetData>
  <mergeCells count="13">
    <mergeCell ref="B33:D33"/>
    <mergeCell ref="B34:D34"/>
    <mergeCell ref="H23:N34"/>
    <mergeCell ref="B26:D26"/>
    <mergeCell ref="B27:D27"/>
    <mergeCell ref="B28:D28"/>
    <mergeCell ref="B29:D29"/>
    <mergeCell ref="B31:D31"/>
    <mergeCell ref="B3:N3"/>
    <mergeCell ref="B4:N4"/>
    <mergeCell ref="B23:D23"/>
    <mergeCell ref="B24:D24"/>
    <mergeCell ref="B25:D25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784-38489581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2023-12-25T06:54:00Z</dcterms:created>
  <dcterms:modified xsi:type="dcterms:W3CDTF">2024-03-21T22:05:58Z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404F4606D5E14B0FA81ABA7E03A8C26D_12</vt:lpwstr>
  </property>
  <property fmtid="{D5CDD505-2E9C-101B-9397-08002B2CF9AE}" pid="3" name="KSOProductBuildVer">
    <vt:lpwstr>2052-12.1.0.16388</vt:lpwstr>
  </property>
</Properties>
</file>