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1075a709aa09e8d2/Documentos/AJL/LIQUIDACIONES/销售报告（零壹^M鑫荣懋）/sea/20240126-COSCO SHIPPING SEINE-Shanghai/"/>
    </mc:Choice>
  </mc:AlternateContent>
  <xr:revisionPtr revIDLastSave="13" documentId="11_63602D4D03B766FA979F0984843982EE63F60334" xr6:coauthVersionLast="47" xr6:coauthVersionMax="47" xr10:uidLastSave="{61F23E9F-2563-7A49-80D7-926292A46A18}"/>
  <bookViews>
    <workbookView xWindow="0" yWindow="500" windowWidth="28800" windowHeight="15280" activeTab="1" xr2:uid="{00000000-000D-0000-FFFF-FFFF00000000}"/>
  </bookViews>
  <sheets>
    <sheet name="OERU4194325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N40" i="2"/>
  <c r="F63" i="1"/>
  <c r="E63" i="1"/>
  <c r="F62" i="1"/>
  <c r="E62" i="1"/>
  <c r="F60" i="1"/>
  <c r="E60" i="1"/>
  <c r="F58" i="1"/>
  <c r="E58" i="1"/>
  <c r="F57" i="1"/>
  <c r="F56" i="1"/>
  <c r="F55" i="1"/>
  <c r="F54" i="1"/>
  <c r="E54" i="1"/>
  <c r="N51" i="1"/>
  <c r="M51" i="1"/>
  <c r="L51" i="1"/>
  <c r="K51" i="1"/>
  <c r="H51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</calcChain>
</file>

<file path=xl/sharedStrings.xml><?xml version="1.0" encoding="utf-8"?>
<sst xmlns="http://schemas.openxmlformats.org/spreadsheetml/2006/main" count="661" uniqueCount="95">
  <si>
    <t>Sales Summary</t>
  </si>
  <si>
    <t>销售报告</t>
  </si>
  <si>
    <t>供应商 Supplier:</t>
  </si>
  <si>
    <t>OCHO FUEGOS SPA</t>
  </si>
  <si>
    <t>到货日期 Arrival Date:</t>
  </si>
  <si>
    <t>2024-01-26</t>
  </si>
  <si>
    <t>销售日期 Date of Sale:</t>
  </si>
  <si>
    <t>2024-01-31-2024-02-01</t>
  </si>
  <si>
    <t>汇率 FX Rate:</t>
  </si>
  <si>
    <t>7.2</t>
  </si>
  <si>
    <t>船号 Vessel:</t>
  </si>
  <si>
    <t>COSCO SHIPPING SEINE 033W</t>
  </si>
  <si>
    <t>货柜号 Container No.:</t>
  </si>
  <si>
    <t>OERU4194325</t>
  </si>
  <si>
    <t>销售地点 Sales Location:</t>
  </si>
  <si>
    <t>Shang 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</si>
  <si>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</si>
  <si>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</si>
  <si>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</si>
  <si>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</si>
  <si>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</si>
  <si>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</si>
  <si>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</si>
  <si>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</si>
  <si>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</si>
  <si>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</si>
  <si>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</si>
  <si>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</si>
  <si>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</si>
  <si>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</si>
  <si>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</si>
  <si>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</si>
  <si>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</si>
  <si>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</si>
  <si>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</si>
  <si>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</si>
  <si>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</si>
  <si>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</si>
  <si>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</si>
  <si>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</si>
  <si>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</si>
  <si>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</si>
  <si>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</si>
  <si>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2024-01-31</t>
  </si>
  <si>
    <t>1513250</t>
  </si>
  <si>
    <t>REGINA</t>
  </si>
  <si>
    <t>121064</t>
  </si>
  <si>
    <t>105448</t>
  </si>
  <si>
    <t>JDD</t>
  </si>
  <si>
    <t>2.5kg</t>
  </si>
  <si>
    <t>1513259</t>
  </si>
  <si>
    <t>1513265</t>
  </si>
  <si>
    <t>XLD</t>
  </si>
  <si>
    <t>1513345</t>
  </si>
  <si>
    <t>2JD</t>
  </si>
  <si>
    <t>2024-02-01</t>
  </si>
  <si>
    <t>1513346</t>
  </si>
  <si>
    <t>JD</t>
  </si>
  <si>
    <t>1513350</t>
  </si>
  <si>
    <t>1513351</t>
  </si>
  <si>
    <t>1513352</t>
  </si>
  <si>
    <t>1513363</t>
  </si>
  <si>
    <t>1513364</t>
  </si>
  <si>
    <t>1513365</t>
  </si>
  <si>
    <t>1513367</t>
  </si>
  <si>
    <t>1513368</t>
  </si>
  <si>
    <t>1513369</t>
  </si>
  <si>
    <t>XLDD</t>
  </si>
  <si>
    <t>1513370</t>
  </si>
  <si>
    <t>2JDD</t>
  </si>
  <si>
    <t>1513372</t>
  </si>
  <si>
    <t>XL</t>
  </si>
  <si>
    <t>1513374</t>
  </si>
  <si>
    <t>J</t>
  </si>
  <si>
    <t>1513659</t>
  </si>
  <si>
    <t>1513666</t>
  </si>
  <si>
    <t>SKEENA</t>
  </si>
  <si>
    <t>3J</t>
  </si>
  <si>
    <t>BING</t>
  </si>
  <si>
    <t>2J</t>
  </si>
  <si>
    <t>1513668</t>
  </si>
  <si>
    <t xml:space="preserve">总数 Total: </t>
  </si>
  <si>
    <t>其他费用 Additional Fees</t>
  </si>
  <si>
    <t>人民币 RMB</t>
  </si>
  <si>
    <t>美元 USD</t>
  </si>
  <si>
    <t>Note：</t>
  </si>
  <si>
    <t>海关/税金 Customs/VAT</t>
  </si>
  <si>
    <t xml:space="preserve">海运费 /Ocean Freight </t>
  </si>
  <si>
    <t>清关费 Clearance Charge</t>
  </si>
  <si>
    <t>市场费/Market Cost</t>
  </si>
  <si>
    <t>小计 Total Fees</t>
  </si>
  <si>
    <t>销售佣金 Commission (8%）</t>
  </si>
  <si>
    <t>总费用 Total Charges</t>
  </si>
  <si>
    <t>每箱平均费用 Ave/box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</si>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</sst>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&quot;US$&quot;#,##0.00;\-&quot;US$&quot;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CD293-17FF-704E-9013-C7A894B02D74}" name="Tabla1" displayName="Tabla1" ref="B2:N40" totalsRowCount="1">
  <autoFilter ref="B2:N39" xr:uid="{249CD293-17FF-704E-9013-C7A894B02D74}"/>
  <sortState xmlns:xlrd2="http://schemas.microsoft.com/office/spreadsheetml/2017/richdata2" ref="B3:N16">
    <sortCondition ref="G2:G39"/>
  </sortState>
  <tableColumns count="13">
    <tableColumn id="1" xr3:uid="{41DEC267-0883-584A-86D6-92CDDB3F5BAA}" name="Date" totalsRowLabel="Total"/>
    <tableColumn id="2" xr3:uid="{CDFBDDD2-2229-EC47-80B4-1FB35B73513D}" name="Pallet No."/>
    <tableColumn id="3" xr3:uid="{5F8ABCFE-8786-9F4B-9C41-02A9E848B4B3}" name="Variety"/>
    <tableColumn id="4" xr3:uid="{153D97E3-F07B-9C4C-98EA-19B3EF73DF3D}" name="CSP"/>
    <tableColumn id="5" xr3:uid="{D6070E41-ADC9-9F40-8F03-7FEF85E95EEA}" name="CSG"/>
    <tableColumn id="6" xr3:uid="{C0E893CB-E5E4-DC42-8896-9D0FC48213E0}" name="Size"/>
    <tableColumn id="7" xr3:uid="{FA0464C3-DBC9-BE45-880A-479D71018A1C}" name=" Quantity" totalsRowFunction="sum"/>
    <tableColumn id="8" xr3:uid="{217E3ED0-5C29-DF44-8ED0-97428A92B21F}" name="Specification"/>
    <tableColumn id="9" xr3:uid="{F42F8EC3-DD4C-3343-861A-704A2DF2539D}" name="Price RMB"/>
    <tableColumn id="10" xr3:uid="{3E0C928F-BB73-414A-A315-2A9FFAF382FA}" name="Total RMB"/>
    <tableColumn id="11" xr3:uid="{5DA7FDD2-216D-7E46-942F-B3E17E848367}" name="Total USD"/>
    <tableColumn id="12" xr3:uid="{3E73767C-DB45-9144-B19C-BD09E09722E8}" name="FOB Return"/>
    <tableColumn id="13" xr3:uid="{805B548E-FE48-A14D-BEFA-AFCAEED6A5D6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63"/>
  <sheetViews>
    <sheetView topLeftCell="A31" zoomScale="80" zoomScaleNormal="80" workbookViewId="0">
      <selection activeCell="B49" sqref="B12:N4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19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23" x14ac:dyDescent="0.2">
      <c r="B4" s="19" t="s">
        <v>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 t="s">
        <v>9</v>
      </c>
    </row>
    <row r="9" spans="1:14" s="1" customFormat="1" ht="16" x14ac:dyDescent="0.2">
      <c r="B9" s="3" t="s">
        <v>10</v>
      </c>
      <c r="C9" s="4" t="s">
        <v>11</v>
      </c>
      <c r="F9" s="3" t="s">
        <v>12</v>
      </c>
      <c r="G9" s="4" t="s">
        <v>13</v>
      </c>
      <c r="J9" s="3" t="s">
        <v>14</v>
      </c>
      <c r="K9" s="4" t="s">
        <v>15</v>
      </c>
    </row>
    <row r="11" spans="1:14" s="2" customFormat="1" ht="17" x14ac:dyDescent="0.2">
      <c r="A11" s="2" t="s">
        <v>16</v>
      </c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5" t="s">
        <v>26</v>
      </c>
      <c r="L11" s="5" t="s">
        <v>27</v>
      </c>
      <c r="M11" s="5" t="s">
        <v>28</v>
      </c>
      <c r="N11" s="5" t="s">
        <v>29</v>
      </c>
    </row>
    <row r="12" spans="1:14" s="2" customFormat="1" ht="17" x14ac:dyDescent="0.2">
      <c r="A12" s="2" t="s">
        <v>16</v>
      </c>
      <c r="B12" s="6" t="s">
        <v>30</v>
      </c>
      <c r="C12" s="6" t="s">
        <v>31</v>
      </c>
      <c r="D12" s="6" t="s">
        <v>32</v>
      </c>
      <c r="E12" s="6" t="s">
        <v>33</v>
      </c>
      <c r="F12" s="6" t="s">
        <v>34</v>
      </c>
      <c r="G12" s="6" t="s">
        <v>35</v>
      </c>
      <c r="H12" s="6" t="s">
        <v>36</v>
      </c>
      <c r="I12" s="6" t="s">
        <v>37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42</v>
      </c>
    </row>
    <row r="13" spans="1:14" s="2" customFormat="1" ht="17" x14ac:dyDescent="0.2">
      <c r="A13" s="2" t="s">
        <v>16</v>
      </c>
      <c r="B13" s="7" t="s">
        <v>43</v>
      </c>
      <c r="C13" s="7" t="s">
        <v>44</v>
      </c>
      <c r="D13" s="7" t="s">
        <v>45</v>
      </c>
      <c r="E13" s="7" t="s">
        <v>46</v>
      </c>
      <c r="F13" s="7" t="s">
        <v>47</v>
      </c>
      <c r="G13" s="7" t="s">
        <v>48</v>
      </c>
      <c r="H13" s="7">
        <v>420</v>
      </c>
      <c r="I13" s="7" t="s">
        <v>49</v>
      </c>
      <c r="J13" s="10">
        <v>135</v>
      </c>
      <c r="K13" s="10">
        <f>H13*J13</f>
        <v>56700</v>
      </c>
      <c r="L13" s="11">
        <f>K13/N$8</f>
        <v>7875</v>
      </c>
      <c r="M13" s="11">
        <f>L13/H13-F$63</f>
        <v>14.1983877314815</v>
      </c>
      <c r="N13" s="11">
        <f>H13*M13</f>
        <v>5963.3228472222199</v>
      </c>
    </row>
    <row r="14" spans="1:14" s="2" customFormat="1" ht="17" x14ac:dyDescent="0.2">
      <c r="A14" s="2" t="s">
        <v>16</v>
      </c>
      <c r="B14" s="7" t="s">
        <v>43</v>
      </c>
      <c r="C14" s="7" t="s">
        <v>50</v>
      </c>
      <c r="D14" s="7" t="s">
        <v>45</v>
      </c>
      <c r="E14" s="7" t="s">
        <v>46</v>
      </c>
      <c r="F14" s="7" t="s">
        <v>47</v>
      </c>
      <c r="G14" s="7" t="s">
        <v>48</v>
      </c>
      <c r="H14" s="7">
        <v>420</v>
      </c>
      <c r="I14" s="7" t="s">
        <v>49</v>
      </c>
      <c r="J14" s="10">
        <v>135</v>
      </c>
      <c r="K14" s="10">
        <f t="shared" ref="K14:K49" si="0">H14*J14</f>
        <v>56700</v>
      </c>
      <c r="L14" s="11">
        <f t="shared" ref="L14:L49" si="1">K14/N$8</f>
        <v>7875</v>
      </c>
      <c r="M14" s="11">
        <f t="shared" ref="M14:M51" si="2">L14/H14-F$63</f>
        <v>14.1983877314815</v>
      </c>
      <c r="N14" s="11">
        <f t="shared" ref="N14:N49" si="3">H14*M14</f>
        <v>5963.3228472222199</v>
      </c>
    </row>
    <row r="15" spans="1:14" s="2" customFormat="1" ht="17" x14ac:dyDescent="0.2">
      <c r="A15" s="2" t="s">
        <v>16</v>
      </c>
      <c r="B15" s="7" t="s">
        <v>43</v>
      </c>
      <c r="C15" s="7" t="s">
        <v>51</v>
      </c>
      <c r="D15" s="7" t="s">
        <v>45</v>
      </c>
      <c r="E15" s="7" t="s">
        <v>46</v>
      </c>
      <c r="F15" s="7" t="s">
        <v>47</v>
      </c>
      <c r="G15" s="7" t="s">
        <v>52</v>
      </c>
      <c r="H15" s="7">
        <v>420</v>
      </c>
      <c r="I15" s="7" t="s">
        <v>49</v>
      </c>
      <c r="J15" s="10">
        <v>120</v>
      </c>
      <c r="K15" s="10">
        <f t="shared" si="0"/>
        <v>50400</v>
      </c>
      <c r="L15" s="11">
        <f t="shared" si="1"/>
        <v>7000</v>
      </c>
      <c r="M15" s="11">
        <f t="shared" si="2"/>
        <v>12.1150543981481</v>
      </c>
      <c r="N15" s="11">
        <f t="shared" si="3"/>
        <v>5088.3228472222199</v>
      </c>
    </row>
    <row r="16" spans="1:14" s="2" customFormat="1" ht="17" x14ac:dyDescent="0.2">
      <c r="A16" s="2" t="s">
        <v>16</v>
      </c>
      <c r="B16" s="7" t="s">
        <v>43</v>
      </c>
      <c r="C16" s="7" t="s">
        <v>53</v>
      </c>
      <c r="D16" s="7" t="s">
        <v>45</v>
      </c>
      <c r="E16" s="7" t="s">
        <v>46</v>
      </c>
      <c r="F16" s="7" t="s">
        <v>47</v>
      </c>
      <c r="G16" s="7" t="s">
        <v>54</v>
      </c>
      <c r="H16" s="7">
        <v>418</v>
      </c>
      <c r="I16" s="7" t="s">
        <v>49</v>
      </c>
      <c r="J16" s="10">
        <v>180</v>
      </c>
      <c r="K16" s="10">
        <f t="shared" si="0"/>
        <v>75240</v>
      </c>
      <c r="L16" s="11">
        <f t="shared" si="1"/>
        <v>10450</v>
      </c>
      <c r="M16" s="11">
        <f t="shared" si="2"/>
        <v>20.4483877314815</v>
      </c>
      <c r="N16" s="11">
        <f t="shared" si="3"/>
        <v>8547.4260717592606</v>
      </c>
    </row>
    <row r="17" spans="1:14" s="2" customFormat="1" ht="17" x14ac:dyDescent="0.2">
      <c r="A17" s="2" t="s">
        <v>16</v>
      </c>
      <c r="B17" s="7" t="s">
        <v>55</v>
      </c>
      <c r="C17" s="7" t="s">
        <v>53</v>
      </c>
      <c r="D17" s="7" t="s">
        <v>45</v>
      </c>
      <c r="E17" s="7" t="s">
        <v>46</v>
      </c>
      <c r="F17" s="7" t="s">
        <v>47</v>
      </c>
      <c r="G17" s="7" t="s">
        <v>54</v>
      </c>
      <c r="H17" s="7">
        <v>1</v>
      </c>
      <c r="I17" s="7" t="s">
        <v>49</v>
      </c>
      <c r="J17" s="10">
        <v>180</v>
      </c>
      <c r="K17" s="10">
        <f t="shared" si="0"/>
        <v>180</v>
      </c>
      <c r="L17" s="11">
        <f t="shared" si="1"/>
        <v>25</v>
      </c>
      <c r="M17" s="11">
        <f t="shared" si="2"/>
        <v>20.4483877314815</v>
      </c>
      <c r="N17" s="11">
        <f t="shared" si="3"/>
        <v>20.4483877314815</v>
      </c>
    </row>
    <row r="18" spans="1:14" s="2" customFormat="1" ht="17" x14ac:dyDescent="0.2">
      <c r="A18" s="2" t="s">
        <v>16</v>
      </c>
      <c r="B18" s="7" t="s">
        <v>43</v>
      </c>
      <c r="C18" s="7" t="s">
        <v>53</v>
      </c>
      <c r="D18" s="7" t="s">
        <v>45</v>
      </c>
      <c r="E18" s="7" t="s">
        <v>46</v>
      </c>
      <c r="F18" s="7" t="s">
        <v>47</v>
      </c>
      <c r="G18" s="7" t="s">
        <v>54</v>
      </c>
      <c r="H18" s="7">
        <v>1</v>
      </c>
      <c r="I18" s="7" t="s">
        <v>49</v>
      </c>
      <c r="J18" s="10">
        <v>80</v>
      </c>
      <c r="K18" s="10">
        <f t="shared" si="0"/>
        <v>80</v>
      </c>
      <c r="L18" s="11">
        <f t="shared" si="1"/>
        <v>11.1111111111111</v>
      </c>
      <c r="M18" s="11">
        <f t="shared" si="2"/>
        <v>6.55949884259259</v>
      </c>
      <c r="N18" s="11">
        <f t="shared" si="3"/>
        <v>6.55949884259259</v>
      </c>
    </row>
    <row r="19" spans="1:14" s="2" customFormat="1" ht="17" x14ac:dyDescent="0.2">
      <c r="A19" s="2" t="s">
        <v>16</v>
      </c>
      <c r="B19" s="7" t="s">
        <v>43</v>
      </c>
      <c r="C19" s="7" t="s">
        <v>56</v>
      </c>
      <c r="D19" s="7" t="s">
        <v>45</v>
      </c>
      <c r="E19" s="7" t="s">
        <v>46</v>
      </c>
      <c r="F19" s="7" t="s">
        <v>47</v>
      </c>
      <c r="G19" s="7" t="s">
        <v>57</v>
      </c>
      <c r="H19" s="7">
        <v>420</v>
      </c>
      <c r="I19" s="7" t="s">
        <v>49</v>
      </c>
      <c r="J19" s="10">
        <v>135</v>
      </c>
      <c r="K19" s="10">
        <f t="shared" si="0"/>
        <v>56700</v>
      </c>
      <c r="L19" s="11">
        <f t="shared" si="1"/>
        <v>7875</v>
      </c>
      <c r="M19" s="11">
        <f t="shared" si="2"/>
        <v>14.1983877314815</v>
      </c>
      <c r="N19" s="11">
        <f t="shared" si="3"/>
        <v>5963.3228472222199</v>
      </c>
    </row>
    <row r="20" spans="1:14" s="2" customFormat="1" ht="17" x14ac:dyDescent="0.2">
      <c r="A20" s="2" t="s">
        <v>16</v>
      </c>
      <c r="B20" s="7" t="s">
        <v>43</v>
      </c>
      <c r="C20" s="7" t="s">
        <v>58</v>
      </c>
      <c r="D20" s="7" t="s">
        <v>45</v>
      </c>
      <c r="E20" s="7" t="s">
        <v>46</v>
      </c>
      <c r="F20" s="7" t="s">
        <v>47</v>
      </c>
      <c r="G20" s="7" t="s">
        <v>54</v>
      </c>
      <c r="H20" s="7">
        <v>420</v>
      </c>
      <c r="I20" s="7" t="s">
        <v>49</v>
      </c>
      <c r="J20" s="10">
        <v>180</v>
      </c>
      <c r="K20" s="10">
        <f t="shared" si="0"/>
        <v>75600</v>
      </c>
      <c r="L20" s="11">
        <f t="shared" si="1"/>
        <v>10500</v>
      </c>
      <c r="M20" s="11">
        <f t="shared" si="2"/>
        <v>20.4483877314815</v>
      </c>
      <c r="N20" s="11">
        <f t="shared" si="3"/>
        <v>8588.3228472222199</v>
      </c>
    </row>
    <row r="21" spans="1:14" s="2" customFormat="1" ht="17" x14ac:dyDescent="0.2">
      <c r="A21" s="2" t="s">
        <v>16</v>
      </c>
      <c r="B21" s="7" t="s">
        <v>43</v>
      </c>
      <c r="C21" s="7" t="s">
        <v>59</v>
      </c>
      <c r="D21" s="7" t="s">
        <v>45</v>
      </c>
      <c r="E21" s="7" t="s">
        <v>46</v>
      </c>
      <c r="F21" s="7" t="s">
        <v>47</v>
      </c>
      <c r="G21" s="7" t="s">
        <v>57</v>
      </c>
      <c r="H21" s="7">
        <v>420</v>
      </c>
      <c r="I21" s="7" t="s">
        <v>49</v>
      </c>
      <c r="J21" s="10">
        <v>135</v>
      </c>
      <c r="K21" s="10">
        <f t="shared" si="0"/>
        <v>56700</v>
      </c>
      <c r="L21" s="11">
        <f t="shared" si="1"/>
        <v>7875</v>
      </c>
      <c r="M21" s="11">
        <f t="shared" si="2"/>
        <v>14.1983877314815</v>
      </c>
      <c r="N21" s="11">
        <f t="shared" si="3"/>
        <v>5963.3228472222199</v>
      </c>
    </row>
    <row r="22" spans="1:14" s="2" customFormat="1" ht="17" x14ac:dyDescent="0.2">
      <c r="A22" s="2" t="s">
        <v>16</v>
      </c>
      <c r="B22" s="7" t="s">
        <v>43</v>
      </c>
      <c r="C22" s="7" t="s">
        <v>60</v>
      </c>
      <c r="D22" s="7" t="s">
        <v>45</v>
      </c>
      <c r="E22" s="7" t="s">
        <v>46</v>
      </c>
      <c r="F22" s="7" t="s">
        <v>47</v>
      </c>
      <c r="G22" s="7" t="s">
        <v>57</v>
      </c>
      <c r="H22" s="7">
        <v>420</v>
      </c>
      <c r="I22" s="7" t="s">
        <v>49</v>
      </c>
      <c r="J22" s="10">
        <v>135</v>
      </c>
      <c r="K22" s="10">
        <f t="shared" si="0"/>
        <v>56700</v>
      </c>
      <c r="L22" s="11">
        <f t="shared" si="1"/>
        <v>7875</v>
      </c>
      <c r="M22" s="11">
        <f t="shared" si="2"/>
        <v>14.1983877314815</v>
      </c>
      <c r="N22" s="11">
        <f t="shared" si="3"/>
        <v>5963.3228472222199</v>
      </c>
    </row>
    <row r="23" spans="1:14" s="2" customFormat="1" ht="17" x14ac:dyDescent="0.2">
      <c r="A23" s="2" t="s">
        <v>16</v>
      </c>
      <c r="B23" s="7" t="s">
        <v>43</v>
      </c>
      <c r="C23" s="7" t="s">
        <v>61</v>
      </c>
      <c r="D23" s="7" t="s">
        <v>45</v>
      </c>
      <c r="E23" s="7" t="s">
        <v>46</v>
      </c>
      <c r="F23" s="7" t="s">
        <v>47</v>
      </c>
      <c r="G23" s="7" t="s">
        <v>48</v>
      </c>
      <c r="H23" s="7">
        <v>420</v>
      </c>
      <c r="I23" s="7" t="s">
        <v>49</v>
      </c>
      <c r="J23" s="10">
        <v>135</v>
      </c>
      <c r="K23" s="10">
        <f t="shared" si="0"/>
        <v>56700</v>
      </c>
      <c r="L23" s="11">
        <f t="shared" si="1"/>
        <v>7875</v>
      </c>
      <c r="M23" s="11">
        <f t="shared" si="2"/>
        <v>14.1983877314815</v>
      </c>
      <c r="N23" s="11">
        <f t="shared" si="3"/>
        <v>5963.3228472222199</v>
      </c>
    </row>
    <row r="24" spans="1:14" s="2" customFormat="1" ht="17" x14ac:dyDescent="0.2">
      <c r="A24" s="2" t="s">
        <v>16</v>
      </c>
      <c r="B24" s="7" t="s">
        <v>43</v>
      </c>
      <c r="C24" s="7" t="s">
        <v>62</v>
      </c>
      <c r="D24" s="7" t="s">
        <v>45</v>
      </c>
      <c r="E24" s="7" t="s">
        <v>46</v>
      </c>
      <c r="F24" s="7" t="s">
        <v>47</v>
      </c>
      <c r="G24" s="7" t="s">
        <v>52</v>
      </c>
      <c r="H24" s="7">
        <v>420</v>
      </c>
      <c r="I24" s="7" t="s">
        <v>49</v>
      </c>
      <c r="J24" s="10">
        <v>120</v>
      </c>
      <c r="K24" s="10">
        <f t="shared" si="0"/>
        <v>50400</v>
      </c>
      <c r="L24" s="11">
        <f t="shared" si="1"/>
        <v>7000</v>
      </c>
      <c r="M24" s="11">
        <f t="shared" si="2"/>
        <v>12.1150543981481</v>
      </c>
      <c r="N24" s="11">
        <f t="shared" si="3"/>
        <v>5088.3228472222199</v>
      </c>
    </row>
    <row r="25" spans="1:14" s="2" customFormat="1" ht="17" x14ac:dyDescent="0.2">
      <c r="A25" s="2" t="s">
        <v>16</v>
      </c>
      <c r="B25" s="7" t="s">
        <v>43</v>
      </c>
      <c r="C25" s="7" t="s">
        <v>63</v>
      </c>
      <c r="D25" s="7" t="s">
        <v>45</v>
      </c>
      <c r="E25" s="7" t="s">
        <v>46</v>
      </c>
      <c r="F25" s="7" t="s">
        <v>47</v>
      </c>
      <c r="G25" s="7" t="s">
        <v>54</v>
      </c>
      <c r="H25" s="7">
        <v>420</v>
      </c>
      <c r="I25" s="7" t="s">
        <v>49</v>
      </c>
      <c r="J25" s="10">
        <v>180</v>
      </c>
      <c r="K25" s="10">
        <f t="shared" si="0"/>
        <v>75600</v>
      </c>
      <c r="L25" s="11">
        <f t="shared" si="1"/>
        <v>10500</v>
      </c>
      <c r="M25" s="11">
        <f t="shared" si="2"/>
        <v>20.4483877314815</v>
      </c>
      <c r="N25" s="11">
        <f t="shared" si="3"/>
        <v>8588.3228472222199</v>
      </c>
    </row>
    <row r="26" spans="1:14" s="2" customFormat="1" ht="17" x14ac:dyDescent="0.2">
      <c r="A26" s="2" t="s">
        <v>16</v>
      </c>
      <c r="B26" s="7" t="s">
        <v>43</v>
      </c>
      <c r="C26" s="7" t="s">
        <v>64</v>
      </c>
      <c r="D26" s="7" t="s">
        <v>45</v>
      </c>
      <c r="E26" s="7" t="s">
        <v>46</v>
      </c>
      <c r="F26" s="7" t="s">
        <v>47</v>
      </c>
      <c r="G26" s="7" t="s">
        <v>52</v>
      </c>
      <c r="H26" s="7">
        <v>420</v>
      </c>
      <c r="I26" s="7" t="s">
        <v>49</v>
      </c>
      <c r="J26" s="10">
        <v>120</v>
      </c>
      <c r="K26" s="10">
        <f t="shared" si="0"/>
        <v>50400</v>
      </c>
      <c r="L26" s="11">
        <f t="shared" si="1"/>
        <v>7000</v>
      </c>
      <c r="M26" s="11">
        <f t="shared" si="2"/>
        <v>12.1150543981481</v>
      </c>
      <c r="N26" s="11">
        <f t="shared" si="3"/>
        <v>5088.3228472222199</v>
      </c>
    </row>
    <row r="27" spans="1:14" s="2" customFormat="1" ht="17" x14ac:dyDescent="0.2">
      <c r="A27" s="2" t="s">
        <v>16</v>
      </c>
      <c r="B27" s="7" t="s">
        <v>43</v>
      </c>
      <c r="C27" s="7" t="s">
        <v>65</v>
      </c>
      <c r="D27" s="7" t="s">
        <v>45</v>
      </c>
      <c r="E27" s="7" t="s">
        <v>46</v>
      </c>
      <c r="F27" s="7" t="s">
        <v>47</v>
      </c>
      <c r="G27" s="7" t="s">
        <v>48</v>
      </c>
      <c r="H27" s="7">
        <v>420</v>
      </c>
      <c r="I27" s="7" t="s">
        <v>49</v>
      </c>
      <c r="J27" s="10">
        <v>135</v>
      </c>
      <c r="K27" s="10">
        <f t="shared" si="0"/>
        <v>56700</v>
      </c>
      <c r="L27" s="11">
        <f t="shared" si="1"/>
        <v>7875</v>
      </c>
      <c r="M27" s="11">
        <f t="shared" si="2"/>
        <v>14.1983877314815</v>
      </c>
      <c r="N27" s="11">
        <f t="shared" si="3"/>
        <v>5963.3228472222199</v>
      </c>
    </row>
    <row r="28" spans="1:14" s="2" customFormat="1" ht="17" x14ac:dyDescent="0.2">
      <c r="A28" s="2" t="s">
        <v>16</v>
      </c>
      <c r="B28" s="7" t="s">
        <v>43</v>
      </c>
      <c r="C28" s="7" t="s">
        <v>66</v>
      </c>
      <c r="D28" s="7" t="s">
        <v>45</v>
      </c>
      <c r="E28" s="7" t="s">
        <v>46</v>
      </c>
      <c r="F28" s="7" t="s">
        <v>47</v>
      </c>
      <c r="G28" s="7" t="s">
        <v>67</v>
      </c>
      <c r="H28" s="7">
        <v>420</v>
      </c>
      <c r="I28" s="7" t="s">
        <v>49</v>
      </c>
      <c r="J28" s="10">
        <v>120</v>
      </c>
      <c r="K28" s="10">
        <f t="shared" si="0"/>
        <v>50400</v>
      </c>
      <c r="L28" s="11">
        <f t="shared" si="1"/>
        <v>7000</v>
      </c>
      <c r="M28" s="11">
        <f t="shared" si="2"/>
        <v>12.1150543981481</v>
      </c>
      <c r="N28" s="11">
        <f t="shared" si="3"/>
        <v>5088.3228472222199</v>
      </c>
    </row>
    <row r="29" spans="1:14" s="2" customFormat="1" ht="17" x14ac:dyDescent="0.2">
      <c r="A29" s="2" t="s">
        <v>16</v>
      </c>
      <c r="B29" s="7" t="s">
        <v>43</v>
      </c>
      <c r="C29" s="7" t="s">
        <v>68</v>
      </c>
      <c r="D29" s="7" t="s">
        <v>45</v>
      </c>
      <c r="E29" s="7" t="s">
        <v>46</v>
      </c>
      <c r="F29" s="7" t="s">
        <v>47</v>
      </c>
      <c r="G29" s="7" t="s">
        <v>69</v>
      </c>
      <c r="H29" s="7">
        <v>419</v>
      </c>
      <c r="I29" s="7" t="s">
        <v>49</v>
      </c>
      <c r="J29" s="10">
        <v>190</v>
      </c>
      <c r="K29" s="10">
        <f t="shared" si="0"/>
        <v>79610</v>
      </c>
      <c r="L29" s="11">
        <f t="shared" si="1"/>
        <v>11056.9444444444</v>
      </c>
      <c r="M29" s="11">
        <f t="shared" si="2"/>
        <v>21.8372766203704</v>
      </c>
      <c r="N29" s="11">
        <f t="shared" si="3"/>
        <v>9149.8189039351801</v>
      </c>
    </row>
    <row r="30" spans="1:14" s="2" customFormat="1" ht="17" x14ac:dyDescent="0.2">
      <c r="A30" s="2" t="s">
        <v>16</v>
      </c>
      <c r="B30" s="7" t="s">
        <v>43</v>
      </c>
      <c r="C30" s="7" t="s">
        <v>68</v>
      </c>
      <c r="D30" s="7" t="s">
        <v>45</v>
      </c>
      <c r="E30" s="7" t="s">
        <v>46</v>
      </c>
      <c r="F30" s="7" t="s">
        <v>47</v>
      </c>
      <c r="G30" s="7" t="s">
        <v>69</v>
      </c>
      <c r="H30" s="7">
        <v>1</v>
      </c>
      <c r="I30" s="7" t="s">
        <v>49</v>
      </c>
      <c r="J30" s="10">
        <v>80</v>
      </c>
      <c r="K30" s="10">
        <f t="shared" si="0"/>
        <v>80</v>
      </c>
      <c r="L30" s="11">
        <f t="shared" si="1"/>
        <v>11.1111111111111</v>
      </c>
      <c r="M30" s="11">
        <f t="shared" si="2"/>
        <v>6.55949884259259</v>
      </c>
      <c r="N30" s="11">
        <f t="shared" si="3"/>
        <v>6.55949884259259</v>
      </c>
    </row>
    <row r="31" spans="1:14" s="2" customFormat="1" ht="17" x14ac:dyDescent="0.2">
      <c r="A31" s="2" t="s">
        <v>16</v>
      </c>
      <c r="B31" s="7" t="s">
        <v>43</v>
      </c>
      <c r="C31" s="7" t="s">
        <v>70</v>
      </c>
      <c r="D31" s="7" t="s">
        <v>45</v>
      </c>
      <c r="E31" s="7" t="s">
        <v>46</v>
      </c>
      <c r="F31" s="7" t="s">
        <v>47</v>
      </c>
      <c r="G31" s="7" t="s">
        <v>52</v>
      </c>
      <c r="H31" s="7">
        <v>23</v>
      </c>
      <c r="I31" s="7" t="s">
        <v>49</v>
      </c>
      <c r="J31" s="10">
        <v>120</v>
      </c>
      <c r="K31" s="10">
        <f t="shared" si="0"/>
        <v>2760</v>
      </c>
      <c r="L31" s="11">
        <f t="shared" si="1"/>
        <v>383.33333333333297</v>
      </c>
      <c r="M31" s="11">
        <f t="shared" si="2"/>
        <v>12.1150543981481</v>
      </c>
      <c r="N31" s="11">
        <f t="shared" si="3"/>
        <v>278.64625115740699</v>
      </c>
    </row>
    <row r="32" spans="1:14" s="2" customFormat="1" ht="17" x14ac:dyDescent="0.2">
      <c r="A32" s="2" t="s">
        <v>16</v>
      </c>
      <c r="B32" s="7" t="s">
        <v>43</v>
      </c>
      <c r="C32" s="7" t="s">
        <v>70</v>
      </c>
      <c r="D32" s="7" t="s">
        <v>45</v>
      </c>
      <c r="E32" s="7" t="s">
        <v>46</v>
      </c>
      <c r="F32" s="7" t="s">
        <v>47</v>
      </c>
      <c r="G32" s="7" t="s">
        <v>71</v>
      </c>
      <c r="H32" s="7">
        <v>397</v>
      </c>
      <c r="I32" s="7" t="s">
        <v>49</v>
      </c>
      <c r="J32" s="10">
        <v>120</v>
      </c>
      <c r="K32" s="10">
        <f t="shared" si="0"/>
        <v>47640</v>
      </c>
      <c r="L32" s="11">
        <f t="shared" si="1"/>
        <v>6616.6666666666697</v>
      </c>
      <c r="M32" s="11">
        <f t="shared" si="2"/>
        <v>12.1150543981481</v>
      </c>
      <c r="N32" s="11">
        <f t="shared" si="3"/>
        <v>4809.6765960648099</v>
      </c>
    </row>
    <row r="33" spans="1:14" s="2" customFormat="1" ht="17" x14ac:dyDescent="0.2">
      <c r="A33" s="2" t="s">
        <v>16</v>
      </c>
      <c r="B33" s="7" t="s">
        <v>43</v>
      </c>
      <c r="C33" s="7" t="s">
        <v>72</v>
      </c>
      <c r="D33" s="7" t="s">
        <v>45</v>
      </c>
      <c r="E33" s="7" t="s">
        <v>46</v>
      </c>
      <c r="F33" s="7" t="s">
        <v>47</v>
      </c>
      <c r="G33" s="7" t="s">
        <v>73</v>
      </c>
      <c r="H33" s="7">
        <v>1</v>
      </c>
      <c r="I33" s="7" t="s">
        <v>49</v>
      </c>
      <c r="J33" s="10">
        <v>130</v>
      </c>
      <c r="K33" s="10">
        <f t="shared" si="0"/>
        <v>130</v>
      </c>
      <c r="L33" s="11">
        <f t="shared" si="1"/>
        <v>18.0555555555556</v>
      </c>
      <c r="M33" s="11">
        <f t="shared" si="2"/>
        <v>13.503943287037</v>
      </c>
      <c r="N33" s="11">
        <f t="shared" si="3"/>
        <v>13.503943287037</v>
      </c>
    </row>
    <row r="34" spans="1:14" s="2" customFormat="1" ht="17" x14ac:dyDescent="0.2">
      <c r="A34" s="2" t="s">
        <v>16</v>
      </c>
      <c r="B34" s="7" t="s">
        <v>43</v>
      </c>
      <c r="C34" s="7" t="s">
        <v>72</v>
      </c>
      <c r="D34" s="7" t="s">
        <v>45</v>
      </c>
      <c r="E34" s="7" t="s">
        <v>46</v>
      </c>
      <c r="F34" s="7" t="s">
        <v>47</v>
      </c>
      <c r="G34" s="7" t="s">
        <v>48</v>
      </c>
      <c r="H34" s="7">
        <v>104</v>
      </c>
      <c r="I34" s="7" t="s">
        <v>49</v>
      </c>
      <c r="J34" s="10">
        <v>135</v>
      </c>
      <c r="K34" s="10">
        <f t="shared" si="0"/>
        <v>14040</v>
      </c>
      <c r="L34" s="11">
        <f t="shared" si="1"/>
        <v>1950</v>
      </c>
      <c r="M34" s="11">
        <f t="shared" si="2"/>
        <v>14.1983877314815</v>
      </c>
      <c r="N34" s="11">
        <f t="shared" si="3"/>
        <v>1476.6323240740701</v>
      </c>
    </row>
    <row r="35" spans="1:14" s="2" customFormat="1" ht="17" x14ac:dyDescent="0.2">
      <c r="A35" s="2" t="s">
        <v>16</v>
      </c>
      <c r="B35" s="7" t="s">
        <v>43</v>
      </c>
      <c r="C35" s="7" t="s">
        <v>72</v>
      </c>
      <c r="D35" s="7" t="s">
        <v>45</v>
      </c>
      <c r="E35" s="7" t="s">
        <v>46</v>
      </c>
      <c r="F35" s="7" t="s">
        <v>47</v>
      </c>
      <c r="G35" s="7" t="s">
        <v>57</v>
      </c>
      <c r="H35" s="7">
        <v>315</v>
      </c>
      <c r="I35" s="7" t="s">
        <v>49</v>
      </c>
      <c r="J35" s="10">
        <v>135</v>
      </c>
      <c r="K35" s="10">
        <f t="shared" si="0"/>
        <v>42525</v>
      </c>
      <c r="L35" s="11">
        <f t="shared" si="1"/>
        <v>5906.25</v>
      </c>
      <c r="M35" s="11">
        <f t="shared" si="2"/>
        <v>14.1983877314815</v>
      </c>
      <c r="N35" s="11">
        <f t="shared" si="3"/>
        <v>4472.49213541667</v>
      </c>
    </row>
    <row r="36" spans="1:14" s="2" customFormat="1" ht="17" x14ac:dyDescent="0.2">
      <c r="A36" s="2" t="s">
        <v>16</v>
      </c>
      <c r="B36" s="7" t="s">
        <v>43</v>
      </c>
      <c r="C36" s="7" t="s">
        <v>74</v>
      </c>
      <c r="D36" s="7" t="s">
        <v>45</v>
      </c>
      <c r="E36" s="7" t="s">
        <v>46</v>
      </c>
      <c r="F36" s="7" t="s">
        <v>47</v>
      </c>
      <c r="G36" s="7" t="s">
        <v>67</v>
      </c>
      <c r="H36" s="7">
        <v>208</v>
      </c>
      <c r="I36" s="7" t="s">
        <v>49</v>
      </c>
      <c r="J36" s="10">
        <v>120</v>
      </c>
      <c r="K36" s="10">
        <f t="shared" si="0"/>
        <v>24960</v>
      </c>
      <c r="L36" s="11">
        <f t="shared" si="1"/>
        <v>3466.6666666666702</v>
      </c>
      <c r="M36" s="11">
        <f t="shared" si="2"/>
        <v>12.1150543981481</v>
      </c>
      <c r="N36" s="11">
        <f t="shared" si="3"/>
        <v>2519.9313148148099</v>
      </c>
    </row>
    <row r="37" spans="1:14" s="2" customFormat="1" ht="17" x14ac:dyDescent="0.2">
      <c r="A37" s="2" t="s">
        <v>16</v>
      </c>
      <c r="B37" s="7" t="s">
        <v>43</v>
      </c>
      <c r="C37" s="7" t="s">
        <v>74</v>
      </c>
      <c r="D37" s="7" t="s">
        <v>45</v>
      </c>
      <c r="E37" s="7" t="s">
        <v>46</v>
      </c>
      <c r="F37" s="7" t="s">
        <v>47</v>
      </c>
      <c r="G37" s="7" t="s">
        <v>57</v>
      </c>
      <c r="H37" s="7">
        <v>126</v>
      </c>
      <c r="I37" s="7" t="s">
        <v>49</v>
      </c>
      <c r="J37" s="10">
        <v>135</v>
      </c>
      <c r="K37" s="10">
        <f t="shared" si="0"/>
        <v>17010</v>
      </c>
      <c r="L37" s="11">
        <f t="shared" si="1"/>
        <v>2362.5</v>
      </c>
      <c r="M37" s="11">
        <f t="shared" si="2"/>
        <v>14.1983877314815</v>
      </c>
      <c r="N37" s="11">
        <f t="shared" si="3"/>
        <v>1788.9968541666699</v>
      </c>
    </row>
    <row r="38" spans="1:14" s="2" customFormat="1" ht="17" x14ac:dyDescent="0.2">
      <c r="A38" s="2" t="s">
        <v>16</v>
      </c>
      <c r="B38" s="7" t="s">
        <v>43</v>
      </c>
      <c r="C38" s="7" t="s">
        <v>74</v>
      </c>
      <c r="D38" s="7" t="s">
        <v>45</v>
      </c>
      <c r="E38" s="7" t="s">
        <v>46</v>
      </c>
      <c r="F38" s="7" t="s">
        <v>47</v>
      </c>
      <c r="G38" s="7" t="s">
        <v>52</v>
      </c>
      <c r="H38" s="7">
        <v>86</v>
      </c>
      <c r="I38" s="7" t="s">
        <v>49</v>
      </c>
      <c r="J38" s="10">
        <v>120</v>
      </c>
      <c r="K38" s="10">
        <f t="shared" si="0"/>
        <v>10320</v>
      </c>
      <c r="L38" s="11">
        <f t="shared" si="1"/>
        <v>1433.3333333333301</v>
      </c>
      <c r="M38" s="11">
        <f t="shared" si="2"/>
        <v>12.1150543981481</v>
      </c>
      <c r="N38" s="11">
        <f t="shared" si="3"/>
        <v>1041.8946782407399</v>
      </c>
    </row>
    <row r="39" spans="1:14" s="2" customFormat="1" ht="17" x14ac:dyDescent="0.2">
      <c r="A39" s="2" t="s">
        <v>16</v>
      </c>
      <c r="B39" s="7" t="s">
        <v>55</v>
      </c>
      <c r="C39" s="7" t="s">
        <v>75</v>
      </c>
      <c r="D39" s="7" t="s">
        <v>76</v>
      </c>
      <c r="E39" s="7" t="s">
        <v>46</v>
      </c>
      <c r="F39" s="7" t="s">
        <v>47</v>
      </c>
      <c r="G39" s="7" t="s">
        <v>77</v>
      </c>
      <c r="H39" s="7">
        <v>29</v>
      </c>
      <c r="I39" s="7" t="s">
        <v>49</v>
      </c>
      <c r="J39" s="10">
        <v>190</v>
      </c>
      <c r="K39" s="10">
        <f t="shared" si="0"/>
        <v>5510</v>
      </c>
      <c r="L39" s="11">
        <f t="shared" si="1"/>
        <v>765.27777777777806</v>
      </c>
      <c r="M39" s="11">
        <f t="shared" si="2"/>
        <v>21.8372766203704</v>
      </c>
      <c r="N39" s="11">
        <f t="shared" si="3"/>
        <v>633.28102199074101</v>
      </c>
    </row>
    <row r="40" spans="1:14" s="2" customFormat="1" ht="17" x14ac:dyDescent="0.2">
      <c r="A40" s="2" t="s">
        <v>16</v>
      </c>
      <c r="B40" s="7" t="s">
        <v>55</v>
      </c>
      <c r="C40" s="7" t="s">
        <v>75</v>
      </c>
      <c r="D40" s="7" t="s">
        <v>78</v>
      </c>
      <c r="E40" s="7" t="s">
        <v>46</v>
      </c>
      <c r="F40" s="7" t="s">
        <v>47</v>
      </c>
      <c r="G40" s="7" t="s">
        <v>77</v>
      </c>
      <c r="H40" s="7">
        <v>35</v>
      </c>
      <c r="I40" s="7" t="s">
        <v>49</v>
      </c>
      <c r="J40" s="10">
        <v>190</v>
      </c>
      <c r="K40" s="10">
        <f t="shared" si="0"/>
        <v>6650</v>
      </c>
      <c r="L40" s="11">
        <f t="shared" si="1"/>
        <v>923.61111111111097</v>
      </c>
      <c r="M40" s="11">
        <f t="shared" si="2"/>
        <v>21.8372766203704</v>
      </c>
      <c r="N40" s="11">
        <f t="shared" si="3"/>
        <v>764.30468171296297</v>
      </c>
    </row>
    <row r="41" spans="1:14" s="2" customFormat="1" ht="17" x14ac:dyDescent="0.2">
      <c r="A41" s="2" t="s">
        <v>16</v>
      </c>
      <c r="B41" s="7" t="s">
        <v>55</v>
      </c>
      <c r="C41" s="7" t="s">
        <v>75</v>
      </c>
      <c r="D41" s="7" t="s">
        <v>76</v>
      </c>
      <c r="E41" s="7" t="s">
        <v>46</v>
      </c>
      <c r="F41" s="7" t="s">
        <v>47</v>
      </c>
      <c r="G41" s="7" t="s">
        <v>54</v>
      </c>
      <c r="H41" s="7">
        <v>49</v>
      </c>
      <c r="I41" s="7" t="s">
        <v>49</v>
      </c>
      <c r="J41" s="10">
        <v>155</v>
      </c>
      <c r="K41" s="10">
        <f t="shared" si="0"/>
        <v>7595</v>
      </c>
      <c r="L41" s="11">
        <f t="shared" si="1"/>
        <v>1054.8611111111099</v>
      </c>
      <c r="M41" s="11">
        <f t="shared" si="2"/>
        <v>16.9761655092593</v>
      </c>
      <c r="N41" s="11">
        <f t="shared" si="3"/>
        <v>831.83210995370405</v>
      </c>
    </row>
    <row r="42" spans="1:14" s="2" customFormat="1" ht="17" x14ac:dyDescent="0.2">
      <c r="A42" s="2" t="s">
        <v>16</v>
      </c>
      <c r="B42" s="7" t="s">
        <v>55</v>
      </c>
      <c r="C42" s="7" t="s">
        <v>75</v>
      </c>
      <c r="D42" s="7" t="s">
        <v>78</v>
      </c>
      <c r="E42" s="7" t="s">
        <v>46</v>
      </c>
      <c r="F42" s="7" t="s">
        <v>47</v>
      </c>
      <c r="G42" s="7" t="s">
        <v>57</v>
      </c>
      <c r="H42" s="7">
        <v>63</v>
      </c>
      <c r="I42" s="7" t="s">
        <v>49</v>
      </c>
      <c r="J42" s="10">
        <v>130</v>
      </c>
      <c r="K42" s="10">
        <f t="shared" si="0"/>
        <v>8190</v>
      </c>
      <c r="L42" s="11">
        <f t="shared" si="1"/>
        <v>1137.5</v>
      </c>
      <c r="M42" s="11">
        <f t="shared" si="2"/>
        <v>13.503943287037</v>
      </c>
      <c r="N42" s="11">
        <f t="shared" si="3"/>
        <v>850.74842708333301</v>
      </c>
    </row>
    <row r="43" spans="1:14" s="2" customFormat="1" ht="17" x14ac:dyDescent="0.2">
      <c r="A43" s="2" t="s">
        <v>16</v>
      </c>
      <c r="B43" s="7" t="s">
        <v>55</v>
      </c>
      <c r="C43" s="7" t="s">
        <v>75</v>
      </c>
      <c r="D43" s="7" t="s">
        <v>78</v>
      </c>
      <c r="E43" s="7" t="s">
        <v>46</v>
      </c>
      <c r="F43" s="7" t="s">
        <v>47</v>
      </c>
      <c r="G43" s="7" t="s">
        <v>48</v>
      </c>
      <c r="H43" s="7">
        <v>111</v>
      </c>
      <c r="I43" s="7" t="s">
        <v>49</v>
      </c>
      <c r="J43" s="10">
        <v>135</v>
      </c>
      <c r="K43" s="10">
        <f t="shared" si="0"/>
        <v>14985</v>
      </c>
      <c r="L43" s="11">
        <f t="shared" si="1"/>
        <v>2081.25</v>
      </c>
      <c r="M43" s="11">
        <f t="shared" si="2"/>
        <v>14.1983877314815</v>
      </c>
      <c r="N43" s="11">
        <f t="shared" si="3"/>
        <v>1576.0210381944401</v>
      </c>
    </row>
    <row r="44" spans="1:14" s="2" customFormat="1" ht="17" x14ac:dyDescent="0.2">
      <c r="A44" s="2" t="s">
        <v>16</v>
      </c>
      <c r="B44" s="7" t="s">
        <v>55</v>
      </c>
      <c r="C44" s="7" t="s">
        <v>75</v>
      </c>
      <c r="D44" s="7" t="s">
        <v>76</v>
      </c>
      <c r="E44" s="7" t="s">
        <v>46</v>
      </c>
      <c r="F44" s="7" t="s">
        <v>47</v>
      </c>
      <c r="G44" s="7" t="s">
        <v>73</v>
      </c>
      <c r="H44" s="7">
        <v>14</v>
      </c>
      <c r="I44" s="7" t="s">
        <v>49</v>
      </c>
      <c r="J44" s="10">
        <v>125</v>
      </c>
      <c r="K44" s="10">
        <f t="shared" si="0"/>
        <v>1750</v>
      </c>
      <c r="L44" s="11">
        <f t="shared" si="1"/>
        <v>243.055555555556</v>
      </c>
      <c r="M44" s="11">
        <f t="shared" si="2"/>
        <v>12.8094988425926</v>
      </c>
      <c r="N44" s="11">
        <f t="shared" si="3"/>
        <v>179.33298379629599</v>
      </c>
    </row>
    <row r="45" spans="1:14" s="2" customFormat="1" ht="17" x14ac:dyDescent="0.2">
      <c r="A45" s="2" t="s">
        <v>16</v>
      </c>
      <c r="B45" s="7" t="s">
        <v>55</v>
      </c>
      <c r="C45" s="7" t="s">
        <v>75</v>
      </c>
      <c r="D45" s="7" t="s">
        <v>76</v>
      </c>
      <c r="E45" s="7" t="s">
        <v>46</v>
      </c>
      <c r="F45" s="7" t="s">
        <v>47</v>
      </c>
      <c r="G45" s="7" t="s">
        <v>79</v>
      </c>
      <c r="H45" s="7">
        <v>64</v>
      </c>
      <c r="I45" s="7" t="s">
        <v>49</v>
      </c>
      <c r="J45" s="10">
        <v>140</v>
      </c>
      <c r="K45" s="10">
        <f t="shared" si="0"/>
        <v>8960</v>
      </c>
      <c r="L45" s="11">
        <f t="shared" si="1"/>
        <v>1244.44444444444</v>
      </c>
      <c r="M45" s="11">
        <f t="shared" si="2"/>
        <v>14.8928321759259</v>
      </c>
      <c r="N45" s="11">
        <f t="shared" si="3"/>
        <v>953.14125925925896</v>
      </c>
    </row>
    <row r="46" spans="1:14" s="2" customFormat="1" ht="17" x14ac:dyDescent="0.2">
      <c r="A46" s="2" t="s">
        <v>16</v>
      </c>
      <c r="B46" s="7" t="s">
        <v>55</v>
      </c>
      <c r="C46" s="7" t="s">
        <v>75</v>
      </c>
      <c r="D46" s="7" t="s">
        <v>76</v>
      </c>
      <c r="E46" s="7" t="s">
        <v>46</v>
      </c>
      <c r="F46" s="7" t="s">
        <v>47</v>
      </c>
      <c r="G46" s="7" t="s">
        <v>69</v>
      </c>
      <c r="H46" s="7">
        <v>36</v>
      </c>
      <c r="I46" s="7" t="s">
        <v>49</v>
      </c>
      <c r="J46" s="10">
        <v>160</v>
      </c>
      <c r="K46" s="10">
        <f t="shared" si="0"/>
        <v>5760</v>
      </c>
      <c r="L46" s="11">
        <f t="shared" si="1"/>
        <v>800</v>
      </c>
      <c r="M46" s="11">
        <f t="shared" si="2"/>
        <v>17.6706099537037</v>
      </c>
      <c r="N46" s="11">
        <f t="shared" si="3"/>
        <v>636.14195833333304</v>
      </c>
    </row>
    <row r="47" spans="1:14" s="2" customFormat="1" ht="17" x14ac:dyDescent="0.2">
      <c r="A47" s="2" t="s">
        <v>16</v>
      </c>
      <c r="B47" s="7" t="s">
        <v>55</v>
      </c>
      <c r="C47" s="7" t="s">
        <v>75</v>
      </c>
      <c r="D47" s="7" t="s">
        <v>45</v>
      </c>
      <c r="E47" s="7" t="s">
        <v>46</v>
      </c>
      <c r="F47" s="7" t="s">
        <v>47</v>
      </c>
      <c r="G47" s="7" t="s">
        <v>71</v>
      </c>
      <c r="H47" s="7">
        <v>19</v>
      </c>
      <c r="I47" s="7" t="s">
        <v>49</v>
      </c>
      <c r="J47" s="10">
        <v>120</v>
      </c>
      <c r="K47" s="10">
        <f t="shared" si="0"/>
        <v>2280</v>
      </c>
      <c r="L47" s="11">
        <f t="shared" si="1"/>
        <v>316.66666666666703</v>
      </c>
      <c r="M47" s="11">
        <f t="shared" si="2"/>
        <v>12.1150543981481</v>
      </c>
      <c r="N47" s="11">
        <f t="shared" si="3"/>
        <v>230.18603356481501</v>
      </c>
    </row>
    <row r="48" spans="1:14" s="2" customFormat="1" ht="17" x14ac:dyDescent="0.2">
      <c r="A48" s="2" t="s">
        <v>16</v>
      </c>
      <c r="B48" s="7" t="s">
        <v>43</v>
      </c>
      <c r="C48" s="7" t="s">
        <v>80</v>
      </c>
      <c r="D48" s="7" t="s">
        <v>45</v>
      </c>
      <c r="E48" s="7" t="s">
        <v>46</v>
      </c>
      <c r="F48" s="7" t="s">
        <v>47</v>
      </c>
      <c r="G48" s="7" t="s">
        <v>48</v>
      </c>
      <c r="H48" s="7">
        <v>214</v>
      </c>
      <c r="I48" s="7" t="s">
        <v>49</v>
      </c>
      <c r="J48" s="10">
        <v>135</v>
      </c>
      <c r="K48" s="10">
        <f t="shared" si="0"/>
        <v>28890</v>
      </c>
      <c r="L48" s="11">
        <f t="shared" si="1"/>
        <v>4012.5</v>
      </c>
      <c r="M48" s="11">
        <f t="shared" si="2"/>
        <v>14.1983877314815</v>
      </c>
      <c r="N48" s="11">
        <f t="shared" si="3"/>
        <v>3038.45497453704</v>
      </c>
    </row>
    <row r="49" spans="1:14" s="2" customFormat="1" ht="17" x14ac:dyDescent="0.2">
      <c r="A49" s="2" t="s">
        <v>16</v>
      </c>
      <c r="B49" s="7" t="s">
        <v>43</v>
      </c>
      <c r="C49" s="7" t="s">
        <v>80</v>
      </c>
      <c r="D49" s="7" t="s">
        <v>45</v>
      </c>
      <c r="E49" s="7" t="s">
        <v>46</v>
      </c>
      <c r="F49" s="7" t="s">
        <v>47</v>
      </c>
      <c r="G49" s="7" t="s">
        <v>57</v>
      </c>
      <c r="H49" s="7">
        <v>206</v>
      </c>
      <c r="I49" s="7" t="s">
        <v>49</v>
      </c>
      <c r="J49" s="10">
        <v>135</v>
      </c>
      <c r="K49" s="10">
        <f t="shared" si="0"/>
        <v>27810</v>
      </c>
      <c r="L49" s="11">
        <f t="shared" si="1"/>
        <v>3862.5</v>
      </c>
      <c r="M49" s="11">
        <f t="shared" si="2"/>
        <v>14.1983877314815</v>
      </c>
      <c r="N49" s="11">
        <f t="shared" si="3"/>
        <v>2924.8678726851899</v>
      </c>
    </row>
    <row r="50" spans="1:14" s="2" customFormat="1" ht="17" x14ac:dyDescent="0.2">
      <c r="A50" s="2" t="s">
        <v>16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10" t="s">
        <v>16</v>
      </c>
      <c r="K50" s="10"/>
      <c r="L50" s="11"/>
      <c r="M50" s="11"/>
      <c r="N50" s="11"/>
    </row>
    <row r="51" spans="1:14" s="2" customFormat="1" ht="17" x14ac:dyDescent="0.2">
      <c r="A51" s="2" t="s">
        <v>16</v>
      </c>
      <c r="B51" s="8" t="s">
        <v>16</v>
      </c>
      <c r="C51" s="8" t="s">
        <v>16</v>
      </c>
      <c r="D51" s="8" t="s">
        <v>81</v>
      </c>
      <c r="E51" s="8" t="s">
        <v>16</v>
      </c>
      <c r="F51" s="8" t="s">
        <v>16</v>
      </c>
      <c r="G51" s="8" t="s">
        <v>16</v>
      </c>
      <c r="H51" s="8">
        <f>SUM(H13:H49)</f>
        <v>8400</v>
      </c>
      <c r="I51" s="8" t="s">
        <v>16</v>
      </c>
      <c r="J51" s="14" t="s">
        <v>16</v>
      </c>
      <c r="K51" s="14">
        <f>SUM(K13:K49)</f>
        <v>1182655</v>
      </c>
      <c r="L51" s="15">
        <f>SUM(L13:L49)</f>
        <v>164257.63888888899</v>
      </c>
      <c r="M51" s="15">
        <f t="shared" si="2"/>
        <v>15.0028685515873</v>
      </c>
      <c r="N51" s="15">
        <f>SUM(N13:N49)</f>
        <v>126024.09583333301</v>
      </c>
    </row>
    <row r="53" spans="1:14" s="1" customFormat="1" ht="17" x14ac:dyDescent="0.2">
      <c r="A53" s="1" t="s">
        <v>16</v>
      </c>
      <c r="B53" s="18" t="s">
        <v>82</v>
      </c>
      <c r="C53" s="18"/>
      <c r="D53" s="18"/>
      <c r="E53" s="9" t="s">
        <v>83</v>
      </c>
      <c r="F53" s="9" t="s">
        <v>84</v>
      </c>
      <c r="H53" s="17" t="s">
        <v>85</v>
      </c>
      <c r="I53" s="17"/>
      <c r="J53" s="17"/>
      <c r="K53" s="17"/>
      <c r="L53" s="17"/>
      <c r="M53" s="17"/>
      <c r="N53" s="17"/>
    </row>
    <row r="54" spans="1:14" s="1" customFormat="1" ht="16" x14ac:dyDescent="0.2">
      <c r="A54" s="1" t="s">
        <v>16</v>
      </c>
      <c r="B54" s="18" t="s">
        <v>86</v>
      </c>
      <c r="C54" s="18"/>
      <c r="D54" s="18"/>
      <c r="E54" s="10">
        <f>K51*0.09</f>
        <v>106438.95</v>
      </c>
      <c r="F54" s="11">
        <f>E54/N$8</f>
        <v>14783.1875</v>
      </c>
      <c r="H54" s="17"/>
      <c r="I54" s="17"/>
      <c r="J54" s="17"/>
      <c r="K54" s="17"/>
      <c r="L54" s="17"/>
      <c r="M54" s="17"/>
      <c r="N54" s="17"/>
    </row>
    <row r="55" spans="1:14" s="1" customFormat="1" ht="16" x14ac:dyDescent="0.2">
      <c r="A55" s="1" t="s">
        <v>16</v>
      </c>
      <c r="B55" s="18" t="s">
        <v>87</v>
      </c>
      <c r="C55" s="18"/>
      <c r="D55" s="18"/>
      <c r="E55" s="10">
        <v>58430.16</v>
      </c>
      <c r="F55" s="11">
        <f t="shared" ref="F55:F60" si="4">E55/N$8</f>
        <v>8115.3</v>
      </c>
      <c r="H55" s="17"/>
      <c r="I55" s="17"/>
      <c r="J55" s="17"/>
      <c r="K55" s="17"/>
      <c r="L55" s="17"/>
      <c r="M55" s="17"/>
      <c r="N55" s="17"/>
    </row>
    <row r="56" spans="1:14" s="1" customFormat="1" ht="16" x14ac:dyDescent="0.2">
      <c r="A56" s="1" t="s">
        <v>16</v>
      </c>
      <c r="B56" s="18" t="s">
        <v>88</v>
      </c>
      <c r="C56" s="18"/>
      <c r="D56" s="18"/>
      <c r="E56" s="10">
        <v>9700</v>
      </c>
      <c r="F56" s="11">
        <f t="shared" si="4"/>
        <v>1347.2222222222199</v>
      </c>
      <c r="H56" s="17"/>
      <c r="I56" s="17"/>
      <c r="J56" s="17"/>
      <c r="K56" s="17"/>
      <c r="L56" s="17"/>
      <c r="M56" s="17"/>
      <c r="N56" s="17"/>
    </row>
    <row r="57" spans="1:14" s="1" customFormat="1" ht="16" x14ac:dyDescent="0.2">
      <c r="A57" s="1" t="s">
        <v>16</v>
      </c>
      <c r="B57" s="18" t="s">
        <v>89</v>
      </c>
      <c r="C57" s="18"/>
      <c r="D57" s="18"/>
      <c r="E57" s="10">
        <v>6100</v>
      </c>
      <c r="F57" s="11">
        <f t="shared" si="4"/>
        <v>847.22222222222194</v>
      </c>
      <c r="H57" s="17"/>
      <c r="I57" s="17"/>
      <c r="J57" s="17"/>
      <c r="K57" s="17"/>
      <c r="L57" s="17"/>
      <c r="M57" s="17"/>
      <c r="N57" s="17"/>
    </row>
    <row r="58" spans="1:14" s="1" customFormat="1" ht="16" x14ac:dyDescent="0.2">
      <c r="A58" s="1" t="s">
        <v>16</v>
      </c>
      <c r="B58" s="18" t="s">
        <v>90</v>
      </c>
      <c r="C58" s="18"/>
      <c r="D58" s="18"/>
      <c r="E58" s="10">
        <f>SUM(E54:E57)</f>
        <v>180669.11</v>
      </c>
      <c r="F58" s="11">
        <f t="shared" si="4"/>
        <v>25092.931944444401</v>
      </c>
      <c r="H58" s="17"/>
      <c r="I58" s="17"/>
      <c r="J58" s="17"/>
      <c r="K58" s="17"/>
      <c r="L58" s="17"/>
      <c r="M58" s="17"/>
      <c r="N58" s="17"/>
    </row>
    <row r="59" spans="1:14" s="1" customFormat="1" ht="16" x14ac:dyDescent="0.2">
      <c r="A59" s="1" t="s">
        <v>16</v>
      </c>
      <c r="B59" s="1" t="s">
        <v>16</v>
      </c>
      <c r="C59" s="1" t="s">
        <v>16</v>
      </c>
      <c r="D59" s="1" t="s">
        <v>16</v>
      </c>
      <c r="E59" s="12"/>
      <c r="F59" s="13"/>
      <c r="H59" s="17"/>
      <c r="I59" s="17"/>
      <c r="J59" s="17"/>
      <c r="K59" s="17"/>
      <c r="L59" s="17"/>
      <c r="M59" s="17"/>
      <c r="N59" s="17"/>
    </row>
    <row r="60" spans="1:14" s="1" customFormat="1" ht="16" x14ac:dyDescent="0.2">
      <c r="A60" s="1" t="s">
        <v>16</v>
      </c>
      <c r="B60" s="18" t="s">
        <v>91</v>
      </c>
      <c r="C60" s="18"/>
      <c r="D60" s="18"/>
      <c r="E60" s="10">
        <f>K51*0.08</f>
        <v>94612.4</v>
      </c>
      <c r="F60" s="11">
        <f t="shared" si="4"/>
        <v>13140.6111111111</v>
      </c>
      <c r="H60" s="17"/>
      <c r="I60" s="17"/>
      <c r="J60" s="17"/>
      <c r="K60" s="17"/>
      <c r="L60" s="17"/>
      <c r="M60" s="17"/>
      <c r="N60" s="17"/>
    </row>
    <row r="61" spans="1:14" s="1" customFormat="1" ht="16" x14ac:dyDescent="0.2">
      <c r="A61" s="1" t="s">
        <v>16</v>
      </c>
      <c r="B61" s="1" t="s">
        <v>16</v>
      </c>
      <c r="C61" s="1" t="s">
        <v>16</v>
      </c>
      <c r="D61" s="1" t="s">
        <v>16</v>
      </c>
      <c r="E61" s="12"/>
      <c r="F61" s="13"/>
      <c r="H61" s="17"/>
      <c r="I61" s="17"/>
      <c r="J61" s="17"/>
      <c r="K61" s="17"/>
      <c r="L61" s="17"/>
      <c r="M61" s="17"/>
      <c r="N61" s="17"/>
    </row>
    <row r="62" spans="1:14" s="1" customFormat="1" ht="16" x14ac:dyDescent="0.2">
      <c r="A62" s="1" t="s">
        <v>16</v>
      </c>
      <c r="B62" s="16" t="s">
        <v>92</v>
      </c>
      <c r="C62" s="16"/>
      <c r="D62" s="16"/>
      <c r="E62" s="10">
        <f>E58+E60</f>
        <v>275281.51</v>
      </c>
      <c r="F62" s="11">
        <f>E62/N$8</f>
        <v>38233.543055555601</v>
      </c>
      <c r="H62" s="17"/>
      <c r="I62" s="17"/>
      <c r="J62" s="17"/>
      <c r="K62" s="17"/>
      <c r="L62" s="17"/>
      <c r="M62" s="17"/>
      <c r="N62" s="17"/>
    </row>
    <row r="63" spans="1:14" s="1" customFormat="1" ht="16" x14ac:dyDescent="0.2">
      <c r="A63" s="1" t="s">
        <v>16</v>
      </c>
      <c r="B63" s="16" t="s">
        <v>93</v>
      </c>
      <c r="C63" s="16"/>
      <c r="D63" s="16"/>
      <c r="E63" s="10">
        <f>E62/H51</f>
        <v>32.771608333333297</v>
      </c>
      <c r="F63" s="11">
        <f>E63/N$8</f>
        <v>4.5516122685185199</v>
      </c>
      <c r="H63" s="17"/>
      <c r="I63" s="17"/>
      <c r="J63" s="17"/>
      <c r="K63" s="17"/>
      <c r="L63" s="17"/>
      <c r="M63" s="17"/>
      <c r="N63" s="17"/>
    </row>
  </sheetData>
  <mergeCells count="12">
    <mergeCell ref="B3:N3"/>
    <mergeCell ref="B4:N4"/>
    <mergeCell ref="B53:D53"/>
    <mergeCell ref="B54:D54"/>
    <mergeCell ref="B55:D55"/>
    <mergeCell ref="B63:D63"/>
    <mergeCell ref="H53:N63"/>
    <mergeCell ref="B56:D56"/>
    <mergeCell ref="B57:D57"/>
    <mergeCell ref="B58:D58"/>
    <mergeCell ref="B60:D60"/>
    <mergeCell ref="B62:D62"/>
  </mergeCells>
  <pageMargins left="0.7" right="0.7" top="0.75" bottom="0.75" header="0.3" footer="0.3"/>
  <pageSetup paperSize="9" orientation="landscape" horizontalDpi="96" verticalDpi="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2CCA-660F-714A-A3BD-5361E272C31F}">
  <dimension ref="B2:N40"/>
  <sheetViews>
    <sheetView tabSelected="1" topLeftCell="A32" workbookViewId="0">
      <selection activeCell="M4" sqref="M4:M8"/>
    </sheetView>
  </sheetViews>
  <sheetFormatPr baseColWidth="10" defaultRowHeight="15" x14ac:dyDescent="0.2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 x14ac:dyDescent="0.2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</row>
    <row r="3" spans="2:14" x14ac:dyDescent="0.2">
      <c r="B3" t="s">
        <v>55</v>
      </c>
      <c r="C3" t="s">
        <v>75</v>
      </c>
      <c r="D3" t="s">
        <v>76</v>
      </c>
      <c r="E3" t="s">
        <v>46</v>
      </c>
      <c r="F3" t="s">
        <v>47</v>
      </c>
      <c r="G3" t="s">
        <v>79</v>
      </c>
      <c r="H3">
        <v>64</v>
      </c>
      <c r="I3" t="s">
        <v>49</v>
      </c>
      <c r="J3">
        <v>140</v>
      </c>
      <c r="K3">
        <v>8960</v>
      </c>
      <c r="L3">
        <v>1244.44444444444</v>
      </c>
      <c r="M3">
        <v>14.8928321759259</v>
      </c>
      <c r="N3">
        <v>953.14125925925896</v>
      </c>
    </row>
    <row r="4" spans="2:14" x14ac:dyDescent="0.2">
      <c r="B4" t="s">
        <v>43</v>
      </c>
      <c r="C4" t="s">
        <v>53</v>
      </c>
      <c r="D4" t="s">
        <v>45</v>
      </c>
      <c r="E4" t="s">
        <v>46</v>
      </c>
      <c r="F4" t="s">
        <v>47</v>
      </c>
      <c r="G4" t="s">
        <v>54</v>
      </c>
      <c r="H4">
        <v>418</v>
      </c>
      <c r="I4" t="s">
        <v>49</v>
      </c>
      <c r="J4">
        <v>180</v>
      </c>
      <c r="K4">
        <v>75240</v>
      </c>
      <c r="L4">
        <v>10450</v>
      </c>
      <c r="M4">
        <v>20.4483877314815</v>
      </c>
      <c r="N4">
        <v>8547.4260717592606</v>
      </c>
    </row>
    <row r="5" spans="2:14" x14ac:dyDescent="0.2">
      <c r="B5" t="s">
        <v>55</v>
      </c>
      <c r="C5" t="s">
        <v>53</v>
      </c>
      <c r="D5" t="s">
        <v>45</v>
      </c>
      <c r="E5" t="s">
        <v>46</v>
      </c>
      <c r="F5" t="s">
        <v>47</v>
      </c>
      <c r="G5" t="s">
        <v>54</v>
      </c>
      <c r="H5">
        <v>1</v>
      </c>
      <c r="I5" t="s">
        <v>49</v>
      </c>
      <c r="J5">
        <v>180</v>
      </c>
      <c r="K5">
        <v>180</v>
      </c>
      <c r="L5">
        <v>25</v>
      </c>
      <c r="M5">
        <v>20.4483877314815</v>
      </c>
      <c r="N5">
        <v>20.4483877314815</v>
      </c>
    </row>
    <row r="6" spans="2:14" x14ac:dyDescent="0.2">
      <c r="B6" t="s">
        <v>43</v>
      </c>
      <c r="C6" t="s">
        <v>53</v>
      </c>
      <c r="D6" t="s">
        <v>45</v>
      </c>
      <c r="E6" t="s">
        <v>46</v>
      </c>
      <c r="F6" t="s">
        <v>47</v>
      </c>
      <c r="G6" t="s">
        <v>54</v>
      </c>
      <c r="H6">
        <v>1</v>
      </c>
      <c r="I6" t="s">
        <v>49</v>
      </c>
      <c r="J6">
        <v>80</v>
      </c>
      <c r="K6">
        <v>80</v>
      </c>
      <c r="L6">
        <v>11.1111111111111</v>
      </c>
      <c r="M6">
        <v>6.55949884259259</v>
      </c>
      <c r="N6">
        <v>6.55949884259259</v>
      </c>
    </row>
    <row r="7" spans="2:14" x14ac:dyDescent="0.2">
      <c r="B7" t="s">
        <v>43</v>
      </c>
      <c r="C7" t="s">
        <v>58</v>
      </c>
      <c r="D7" t="s">
        <v>45</v>
      </c>
      <c r="E7" t="s">
        <v>46</v>
      </c>
      <c r="F7" t="s">
        <v>47</v>
      </c>
      <c r="G7" t="s">
        <v>54</v>
      </c>
      <c r="H7">
        <v>420</v>
      </c>
      <c r="I7" t="s">
        <v>49</v>
      </c>
      <c r="J7">
        <v>180</v>
      </c>
      <c r="K7">
        <v>75600</v>
      </c>
      <c r="L7">
        <v>10500</v>
      </c>
      <c r="M7">
        <v>20.4483877314815</v>
      </c>
      <c r="N7">
        <v>8588.3228472222199</v>
      </c>
    </row>
    <row r="8" spans="2:14" x14ac:dyDescent="0.2">
      <c r="B8" t="s">
        <v>43</v>
      </c>
      <c r="C8" t="s">
        <v>63</v>
      </c>
      <c r="D8" t="s">
        <v>45</v>
      </c>
      <c r="E8" t="s">
        <v>46</v>
      </c>
      <c r="F8" t="s">
        <v>47</v>
      </c>
      <c r="G8" t="s">
        <v>54</v>
      </c>
      <c r="H8">
        <v>420</v>
      </c>
      <c r="I8" t="s">
        <v>49</v>
      </c>
      <c r="J8">
        <v>180</v>
      </c>
      <c r="K8">
        <v>75600</v>
      </c>
      <c r="L8">
        <v>10500</v>
      </c>
      <c r="M8">
        <v>20.4483877314815</v>
      </c>
      <c r="N8">
        <v>8588.3228472222199</v>
      </c>
    </row>
    <row r="9" spans="2:14" x14ac:dyDescent="0.2">
      <c r="B9" t="s">
        <v>55</v>
      </c>
      <c r="C9" t="s">
        <v>75</v>
      </c>
      <c r="D9" t="s">
        <v>76</v>
      </c>
      <c r="E9" t="s">
        <v>46</v>
      </c>
      <c r="F9" t="s">
        <v>47</v>
      </c>
      <c r="G9" t="s">
        <v>54</v>
      </c>
      <c r="H9">
        <v>49</v>
      </c>
      <c r="I9" t="s">
        <v>49</v>
      </c>
      <c r="J9">
        <v>155</v>
      </c>
      <c r="K9">
        <v>7595</v>
      </c>
      <c r="L9">
        <v>1054.8611111111099</v>
      </c>
      <c r="M9">
        <v>16.9761655092593</v>
      </c>
      <c r="N9">
        <v>831.83210995370405</v>
      </c>
    </row>
    <row r="10" spans="2:14" x14ac:dyDescent="0.2">
      <c r="B10" t="s">
        <v>43</v>
      </c>
      <c r="C10" t="s">
        <v>68</v>
      </c>
      <c r="D10" t="s">
        <v>45</v>
      </c>
      <c r="E10" t="s">
        <v>46</v>
      </c>
      <c r="F10" t="s">
        <v>47</v>
      </c>
      <c r="G10" t="s">
        <v>69</v>
      </c>
      <c r="H10">
        <v>419</v>
      </c>
      <c r="I10" t="s">
        <v>49</v>
      </c>
      <c r="J10">
        <v>190</v>
      </c>
      <c r="K10">
        <v>79610</v>
      </c>
      <c r="L10">
        <v>11056.9444444444</v>
      </c>
      <c r="M10">
        <v>21.8372766203704</v>
      </c>
      <c r="N10">
        <v>9149.8189039351801</v>
      </c>
    </row>
    <row r="11" spans="2:14" x14ac:dyDescent="0.2">
      <c r="B11" t="s">
        <v>43</v>
      </c>
      <c r="C11" t="s">
        <v>68</v>
      </c>
      <c r="D11" t="s">
        <v>45</v>
      </c>
      <c r="E11" t="s">
        <v>46</v>
      </c>
      <c r="F11" t="s">
        <v>47</v>
      </c>
      <c r="G11" t="s">
        <v>69</v>
      </c>
      <c r="H11">
        <v>1</v>
      </c>
      <c r="I11" t="s">
        <v>49</v>
      </c>
      <c r="J11">
        <v>80</v>
      </c>
      <c r="K11">
        <v>80</v>
      </c>
      <c r="L11">
        <v>11.1111111111111</v>
      </c>
      <c r="M11">
        <v>6.55949884259259</v>
      </c>
      <c r="N11">
        <v>6.55949884259259</v>
      </c>
    </row>
    <row r="12" spans="2:14" x14ac:dyDescent="0.2">
      <c r="B12" t="s">
        <v>55</v>
      </c>
      <c r="C12" t="s">
        <v>75</v>
      </c>
      <c r="D12" t="s">
        <v>76</v>
      </c>
      <c r="E12" t="s">
        <v>46</v>
      </c>
      <c r="F12" t="s">
        <v>47</v>
      </c>
      <c r="G12" t="s">
        <v>69</v>
      </c>
      <c r="H12">
        <v>36</v>
      </c>
      <c r="I12" t="s">
        <v>49</v>
      </c>
      <c r="J12">
        <v>160</v>
      </c>
      <c r="K12">
        <v>5760</v>
      </c>
      <c r="L12">
        <v>800</v>
      </c>
      <c r="M12">
        <v>17.6706099537037</v>
      </c>
      <c r="N12">
        <v>636.14195833333304</v>
      </c>
    </row>
    <row r="13" spans="2:14" x14ac:dyDescent="0.2">
      <c r="B13" t="s">
        <v>55</v>
      </c>
      <c r="C13" t="s">
        <v>75</v>
      </c>
      <c r="D13" t="s">
        <v>76</v>
      </c>
      <c r="E13" t="s">
        <v>46</v>
      </c>
      <c r="F13" t="s">
        <v>47</v>
      </c>
      <c r="G13" t="s">
        <v>77</v>
      </c>
      <c r="H13">
        <v>29</v>
      </c>
      <c r="I13" t="s">
        <v>49</v>
      </c>
      <c r="J13">
        <v>190</v>
      </c>
      <c r="K13">
        <v>5510</v>
      </c>
      <c r="L13">
        <v>765.27777777777806</v>
      </c>
      <c r="M13">
        <v>21.8372766203704</v>
      </c>
      <c r="N13">
        <v>633.28102199074101</v>
      </c>
    </row>
    <row r="14" spans="2:14" x14ac:dyDescent="0.2">
      <c r="B14" t="s">
        <v>55</v>
      </c>
      <c r="C14" t="s">
        <v>75</v>
      </c>
      <c r="D14" t="s">
        <v>78</v>
      </c>
      <c r="E14" t="s">
        <v>46</v>
      </c>
      <c r="F14" t="s">
        <v>47</v>
      </c>
      <c r="G14" t="s">
        <v>77</v>
      </c>
      <c r="H14">
        <v>35</v>
      </c>
      <c r="I14" t="s">
        <v>49</v>
      </c>
      <c r="J14">
        <v>190</v>
      </c>
      <c r="K14">
        <v>6650</v>
      </c>
      <c r="L14">
        <v>923.61111111111097</v>
      </c>
      <c r="M14">
        <v>21.8372766203704</v>
      </c>
      <c r="N14">
        <v>764.30468171296297</v>
      </c>
    </row>
    <row r="15" spans="2:14" x14ac:dyDescent="0.2">
      <c r="B15" t="s">
        <v>43</v>
      </c>
      <c r="C15" t="s">
        <v>72</v>
      </c>
      <c r="D15" t="s">
        <v>45</v>
      </c>
      <c r="E15" t="s">
        <v>46</v>
      </c>
      <c r="F15" t="s">
        <v>47</v>
      </c>
      <c r="G15" t="s">
        <v>73</v>
      </c>
      <c r="H15">
        <v>1</v>
      </c>
      <c r="I15" t="s">
        <v>49</v>
      </c>
      <c r="J15">
        <v>130</v>
      </c>
      <c r="K15">
        <v>130</v>
      </c>
      <c r="L15">
        <v>18.0555555555556</v>
      </c>
      <c r="M15">
        <v>13.503943287037</v>
      </c>
      <c r="N15">
        <v>13.503943287037</v>
      </c>
    </row>
    <row r="16" spans="2:14" x14ac:dyDescent="0.2">
      <c r="B16" t="s">
        <v>55</v>
      </c>
      <c r="C16" t="s">
        <v>75</v>
      </c>
      <c r="D16" t="s">
        <v>76</v>
      </c>
      <c r="E16" t="s">
        <v>46</v>
      </c>
      <c r="F16" t="s">
        <v>47</v>
      </c>
      <c r="G16" t="s">
        <v>73</v>
      </c>
      <c r="H16">
        <v>14</v>
      </c>
      <c r="I16" t="s">
        <v>49</v>
      </c>
      <c r="J16">
        <v>125</v>
      </c>
      <c r="K16">
        <v>1750</v>
      </c>
      <c r="L16">
        <v>243.055555555556</v>
      </c>
      <c r="M16">
        <v>12.8094988425926</v>
      </c>
      <c r="N16">
        <v>179.33298379629599</v>
      </c>
    </row>
    <row r="17" spans="2:14" x14ac:dyDescent="0.2">
      <c r="B17" t="s">
        <v>43</v>
      </c>
      <c r="C17" t="s">
        <v>56</v>
      </c>
      <c r="D17" t="s">
        <v>45</v>
      </c>
      <c r="E17" t="s">
        <v>46</v>
      </c>
      <c r="F17" t="s">
        <v>47</v>
      </c>
      <c r="G17" t="s">
        <v>57</v>
      </c>
      <c r="H17">
        <v>420</v>
      </c>
      <c r="I17" t="s">
        <v>49</v>
      </c>
      <c r="J17">
        <v>135</v>
      </c>
      <c r="K17">
        <v>56700</v>
      </c>
      <c r="L17">
        <v>7875</v>
      </c>
      <c r="M17">
        <v>14.1983877314815</v>
      </c>
      <c r="N17">
        <v>5963.3228472222199</v>
      </c>
    </row>
    <row r="18" spans="2:14" x14ac:dyDescent="0.2">
      <c r="B18" t="s">
        <v>43</v>
      </c>
      <c r="C18" t="s">
        <v>59</v>
      </c>
      <c r="D18" t="s">
        <v>45</v>
      </c>
      <c r="E18" t="s">
        <v>46</v>
      </c>
      <c r="F18" t="s">
        <v>47</v>
      </c>
      <c r="G18" t="s">
        <v>57</v>
      </c>
      <c r="H18">
        <v>420</v>
      </c>
      <c r="I18" t="s">
        <v>49</v>
      </c>
      <c r="J18">
        <v>135</v>
      </c>
      <c r="K18">
        <v>56700</v>
      </c>
      <c r="L18">
        <v>7875</v>
      </c>
      <c r="M18">
        <v>14.1983877314815</v>
      </c>
      <c r="N18">
        <v>5963.3228472222199</v>
      </c>
    </row>
    <row r="19" spans="2:14" x14ac:dyDescent="0.2">
      <c r="B19" t="s">
        <v>43</v>
      </c>
      <c r="C19" t="s">
        <v>60</v>
      </c>
      <c r="D19" t="s">
        <v>45</v>
      </c>
      <c r="E19" t="s">
        <v>46</v>
      </c>
      <c r="F19" t="s">
        <v>47</v>
      </c>
      <c r="G19" t="s">
        <v>57</v>
      </c>
      <c r="H19">
        <v>420</v>
      </c>
      <c r="I19" t="s">
        <v>49</v>
      </c>
      <c r="J19">
        <v>135</v>
      </c>
      <c r="K19">
        <v>56700</v>
      </c>
      <c r="L19">
        <v>7875</v>
      </c>
      <c r="M19">
        <v>14.1983877314815</v>
      </c>
      <c r="N19">
        <v>5963.3228472222199</v>
      </c>
    </row>
    <row r="20" spans="2:14" x14ac:dyDescent="0.2">
      <c r="B20" t="s">
        <v>43</v>
      </c>
      <c r="C20" t="s">
        <v>72</v>
      </c>
      <c r="D20" t="s">
        <v>45</v>
      </c>
      <c r="E20" t="s">
        <v>46</v>
      </c>
      <c r="F20" t="s">
        <v>47</v>
      </c>
      <c r="G20" t="s">
        <v>57</v>
      </c>
      <c r="H20">
        <v>315</v>
      </c>
      <c r="I20" t="s">
        <v>49</v>
      </c>
      <c r="J20">
        <v>135</v>
      </c>
      <c r="K20">
        <v>42525</v>
      </c>
      <c r="L20">
        <v>5906.25</v>
      </c>
      <c r="M20">
        <v>14.1983877314815</v>
      </c>
      <c r="N20">
        <v>4472.49213541667</v>
      </c>
    </row>
    <row r="21" spans="2:14" x14ac:dyDescent="0.2">
      <c r="B21" t="s">
        <v>43</v>
      </c>
      <c r="C21" t="s">
        <v>74</v>
      </c>
      <c r="D21" t="s">
        <v>45</v>
      </c>
      <c r="E21" t="s">
        <v>46</v>
      </c>
      <c r="F21" t="s">
        <v>47</v>
      </c>
      <c r="G21" t="s">
        <v>57</v>
      </c>
      <c r="H21">
        <v>126</v>
      </c>
      <c r="I21" t="s">
        <v>49</v>
      </c>
      <c r="J21">
        <v>135</v>
      </c>
      <c r="K21">
        <v>17010</v>
      </c>
      <c r="L21">
        <v>2362.5</v>
      </c>
      <c r="M21">
        <v>14.1983877314815</v>
      </c>
      <c r="N21">
        <v>1788.9968541666699</v>
      </c>
    </row>
    <row r="22" spans="2:14" x14ac:dyDescent="0.2">
      <c r="B22" t="s">
        <v>55</v>
      </c>
      <c r="C22" t="s">
        <v>75</v>
      </c>
      <c r="D22" t="s">
        <v>78</v>
      </c>
      <c r="E22" t="s">
        <v>46</v>
      </c>
      <c r="F22" t="s">
        <v>47</v>
      </c>
      <c r="G22" t="s">
        <v>57</v>
      </c>
      <c r="H22">
        <v>63</v>
      </c>
      <c r="I22" t="s">
        <v>49</v>
      </c>
      <c r="J22">
        <v>130</v>
      </c>
      <c r="K22">
        <v>8190</v>
      </c>
      <c r="L22">
        <v>1137.5</v>
      </c>
      <c r="M22">
        <v>13.503943287037</v>
      </c>
      <c r="N22">
        <v>850.74842708333301</v>
      </c>
    </row>
    <row r="23" spans="2:14" x14ac:dyDescent="0.2">
      <c r="B23" t="s">
        <v>43</v>
      </c>
      <c r="C23" t="s">
        <v>80</v>
      </c>
      <c r="D23" t="s">
        <v>45</v>
      </c>
      <c r="E23" t="s">
        <v>46</v>
      </c>
      <c r="F23" t="s">
        <v>47</v>
      </c>
      <c r="G23" t="s">
        <v>57</v>
      </c>
      <c r="H23">
        <v>206</v>
      </c>
      <c r="I23" t="s">
        <v>49</v>
      </c>
      <c r="J23">
        <v>135</v>
      </c>
      <c r="K23">
        <v>27810</v>
      </c>
      <c r="L23">
        <v>3862.5</v>
      </c>
      <c r="M23">
        <v>14.1983877314815</v>
      </c>
      <c r="N23">
        <v>2924.8678726851899</v>
      </c>
    </row>
    <row r="24" spans="2:14" x14ac:dyDescent="0.2">
      <c r="B24" t="s">
        <v>43</v>
      </c>
      <c r="C24" t="s">
        <v>44</v>
      </c>
      <c r="D24" t="s">
        <v>45</v>
      </c>
      <c r="E24" t="s">
        <v>46</v>
      </c>
      <c r="F24" t="s">
        <v>47</v>
      </c>
      <c r="G24" t="s">
        <v>48</v>
      </c>
      <c r="H24">
        <v>420</v>
      </c>
      <c r="I24" t="s">
        <v>49</v>
      </c>
      <c r="J24">
        <v>135</v>
      </c>
      <c r="K24">
        <v>56700</v>
      </c>
      <c r="L24">
        <v>7875</v>
      </c>
      <c r="M24">
        <v>14.1983877314815</v>
      </c>
      <c r="N24">
        <v>5963.3228472222199</v>
      </c>
    </row>
    <row r="25" spans="2:14" x14ac:dyDescent="0.2">
      <c r="B25" t="s">
        <v>43</v>
      </c>
      <c r="C25" t="s">
        <v>50</v>
      </c>
      <c r="D25" t="s">
        <v>45</v>
      </c>
      <c r="E25" t="s">
        <v>46</v>
      </c>
      <c r="F25" t="s">
        <v>47</v>
      </c>
      <c r="G25" t="s">
        <v>48</v>
      </c>
      <c r="H25">
        <v>420</v>
      </c>
      <c r="I25" t="s">
        <v>49</v>
      </c>
      <c r="J25">
        <v>135</v>
      </c>
      <c r="K25">
        <v>56700</v>
      </c>
      <c r="L25">
        <v>7875</v>
      </c>
      <c r="M25">
        <v>14.1983877314815</v>
      </c>
      <c r="N25">
        <v>5963.3228472222199</v>
      </c>
    </row>
    <row r="26" spans="2:14" x14ac:dyDescent="0.2">
      <c r="B26" t="s">
        <v>43</v>
      </c>
      <c r="C26" t="s">
        <v>61</v>
      </c>
      <c r="D26" t="s">
        <v>45</v>
      </c>
      <c r="E26" t="s">
        <v>46</v>
      </c>
      <c r="F26" t="s">
        <v>47</v>
      </c>
      <c r="G26" t="s">
        <v>48</v>
      </c>
      <c r="H26">
        <v>420</v>
      </c>
      <c r="I26" t="s">
        <v>49</v>
      </c>
      <c r="J26">
        <v>135</v>
      </c>
      <c r="K26">
        <v>56700</v>
      </c>
      <c r="L26">
        <v>7875</v>
      </c>
      <c r="M26">
        <v>14.1983877314815</v>
      </c>
      <c r="N26">
        <v>5963.3228472222199</v>
      </c>
    </row>
    <row r="27" spans="2:14" x14ac:dyDescent="0.2">
      <c r="B27" t="s">
        <v>43</v>
      </c>
      <c r="C27" t="s">
        <v>65</v>
      </c>
      <c r="D27" t="s">
        <v>45</v>
      </c>
      <c r="E27" t="s">
        <v>46</v>
      </c>
      <c r="F27" t="s">
        <v>47</v>
      </c>
      <c r="G27" t="s">
        <v>48</v>
      </c>
      <c r="H27">
        <v>420</v>
      </c>
      <c r="I27" t="s">
        <v>49</v>
      </c>
      <c r="J27">
        <v>135</v>
      </c>
      <c r="K27">
        <v>56700</v>
      </c>
      <c r="L27">
        <v>7875</v>
      </c>
      <c r="M27">
        <v>14.1983877314815</v>
      </c>
      <c r="N27">
        <v>5963.3228472222199</v>
      </c>
    </row>
    <row r="28" spans="2:14" x14ac:dyDescent="0.2">
      <c r="B28" t="s">
        <v>43</v>
      </c>
      <c r="C28" t="s">
        <v>72</v>
      </c>
      <c r="D28" t="s">
        <v>45</v>
      </c>
      <c r="E28" t="s">
        <v>46</v>
      </c>
      <c r="F28" t="s">
        <v>47</v>
      </c>
      <c r="G28" t="s">
        <v>48</v>
      </c>
      <c r="H28">
        <v>104</v>
      </c>
      <c r="I28" t="s">
        <v>49</v>
      </c>
      <c r="J28">
        <v>135</v>
      </c>
      <c r="K28">
        <v>14040</v>
      </c>
      <c r="L28">
        <v>1950</v>
      </c>
      <c r="M28">
        <v>14.1983877314815</v>
      </c>
      <c r="N28">
        <v>1476.6323240740701</v>
      </c>
    </row>
    <row r="29" spans="2:14" x14ac:dyDescent="0.2">
      <c r="B29" t="s">
        <v>55</v>
      </c>
      <c r="C29" t="s">
        <v>75</v>
      </c>
      <c r="D29" t="s">
        <v>78</v>
      </c>
      <c r="E29" t="s">
        <v>46</v>
      </c>
      <c r="F29" t="s">
        <v>47</v>
      </c>
      <c r="G29" t="s">
        <v>48</v>
      </c>
      <c r="H29">
        <v>111</v>
      </c>
      <c r="I29" t="s">
        <v>49</v>
      </c>
      <c r="J29">
        <v>135</v>
      </c>
      <c r="K29">
        <v>14985</v>
      </c>
      <c r="L29">
        <v>2081.25</v>
      </c>
      <c r="M29">
        <v>14.1983877314815</v>
      </c>
      <c r="N29">
        <v>1576.0210381944401</v>
      </c>
    </row>
    <row r="30" spans="2:14" x14ac:dyDescent="0.2">
      <c r="B30" t="s">
        <v>43</v>
      </c>
      <c r="C30" t="s">
        <v>80</v>
      </c>
      <c r="D30" t="s">
        <v>45</v>
      </c>
      <c r="E30" t="s">
        <v>46</v>
      </c>
      <c r="F30" t="s">
        <v>47</v>
      </c>
      <c r="G30" t="s">
        <v>48</v>
      </c>
      <c r="H30">
        <v>214</v>
      </c>
      <c r="I30" t="s">
        <v>49</v>
      </c>
      <c r="J30">
        <v>135</v>
      </c>
      <c r="K30">
        <v>28890</v>
      </c>
      <c r="L30">
        <v>4012.5</v>
      </c>
      <c r="M30">
        <v>14.1983877314815</v>
      </c>
      <c r="N30">
        <v>3038.45497453704</v>
      </c>
    </row>
    <row r="31" spans="2:14" x14ac:dyDescent="0.2">
      <c r="B31" t="s">
        <v>43</v>
      </c>
      <c r="C31" t="s">
        <v>70</v>
      </c>
      <c r="D31" t="s">
        <v>45</v>
      </c>
      <c r="E31" t="s">
        <v>46</v>
      </c>
      <c r="F31" t="s">
        <v>47</v>
      </c>
      <c r="G31" t="s">
        <v>71</v>
      </c>
      <c r="H31">
        <v>397</v>
      </c>
      <c r="I31" t="s">
        <v>49</v>
      </c>
      <c r="J31">
        <v>120</v>
      </c>
      <c r="K31">
        <v>47640</v>
      </c>
      <c r="L31">
        <v>6616.6666666666697</v>
      </c>
      <c r="M31">
        <v>12.1150543981481</v>
      </c>
      <c r="N31">
        <v>4809.6765960648099</v>
      </c>
    </row>
    <row r="32" spans="2:14" x14ac:dyDescent="0.2">
      <c r="B32" t="s">
        <v>55</v>
      </c>
      <c r="C32" t="s">
        <v>75</v>
      </c>
      <c r="D32" t="s">
        <v>45</v>
      </c>
      <c r="E32" t="s">
        <v>46</v>
      </c>
      <c r="F32" t="s">
        <v>47</v>
      </c>
      <c r="G32" t="s">
        <v>71</v>
      </c>
      <c r="H32">
        <v>19</v>
      </c>
      <c r="I32" t="s">
        <v>49</v>
      </c>
      <c r="J32">
        <v>120</v>
      </c>
      <c r="K32">
        <v>2280</v>
      </c>
      <c r="L32">
        <v>316.66666666666703</v>
      </c>
      <c r="M32">
        <v>12.1150543981481</v>
      </c>
      <c r="N32">
        <v>230.18603356481501</v>
      </c>
    </row>
    <row r="33" spans="2:14" x14ac:dyDescent="0.2">
      <c r="B33" t="s">
        <v>43</v>
      </c>
      <c r="C33" t="s">
        <v>51</v>
      </c>
      <c r="D33" t="s">
        <v>45</v>
      </c>
      <c r="E33" t="s">
        <v>46</v>
      </c>
      <c r="F33" t="s">
        <v>47</v>
      </c>
      <c r="G33" t="s">
        <v>52</v>
      </c>
      <c r="H33">
        <v>420</v>
      </c>
      <c r="I33" t="s">
        <v>49</v>
      </c>
      <c r="J33">
        <v>120</v>
      </c>
      <c r="K33">
        <v>50400</v>
      </c>
      <c r="L33">
        <v>7000</v>
      </c>
      <c r="M33">
        <v>12.1150543981481</v>
      </c>
      <c r="N33">
        <v>5088.3228472222199</v>
      </c>
    </row>
    <row r="34" spans="2:14" x14ac:dyDescent="0.2">
      <c r="B34" t="s">
        <v>43</v>
      </c>
      <c r="C34" t="s">
        <v>62</v>
      </c>
      <c r="D34" t="s">
        <v>45</v>
      </c>
      <c r="E34" t="s">
        <v>46</v>
      </c>
      <c r="F34" t="s">
        <v>47</v>
      </c>
      <c r="G34" t="s">
        <v>52</v>
      </c>
      <c r="H34">
        <v>420</v>
      </c>
      <c r="I34" t="s">
        <v>49</v>
      </c>
      <c r="J34">
        <v>120</v>
      </c>
      <c r="K34">
        <v>50400</v>
      </c>
      <c r="L34">
        <v>7000</v>
      </c>
      <c r="M34">
        <v>12.1150543981481</v>
      </c>
      <c r="N34">
        <v>5088.3228472222199</v>
      </c>
    </row>
    <row r="35" spans="2:14" x14ac:dyDescent="0.2">
      <c r="B35" t="s">
        <v>43</v>
      </c>
      <c r="C35" t="s">
        <v>64</v>
      </c>
      <c r="D35" t="s">
        <v>45</v>
      </c>
      <c r="E35" t="s">
        <v>46</v>
      </c>
      <c r="F35" t="s">
        <v>47</v>
      </c>
      <c r="G35" t="s">
        <v>52</v>
      </c>
      <c r="H35">
        <v>420</v>
      </c>
      <c r="I35" t="s">
        <v>49</v>
      </c>
      <c r="J35">
        <v>120</v>
      </c>
      <c r="K35">
        <v>50400</v>
      </c>
      <c r="L35">
        <v>7000</v>
      </c>
      <c r="M35">
        <v>12.1150543981481</v>
      </c>
      <c r="N35">
        <v>5088.3228472222199</v>
      </c>
    </row>
    <row r="36" spans="2:14" x14ac:dyDescent="0.2">
      <c r="B36" t="s">
        <v>43</v>
      </c>
      <c r="C36" t="s">
        <v>70</v>
      </c>
      <c r="D36" t="s">
        <v>45</v>
      </c>
      <c r="E36" t="s">
        <v>46</v>
      </c>
      <c r="F36" t="s">
        <v>47</v>
      </c>
      <c r="G36" t="s">
        <v>52</v>
      </c>
      <c r="H36">
        <v>23</v>
      </c>
      <c r="I36" t="s">
        <v>49</v>
      </c>
      <c r="J36">
        <v>120</v>
      </c>
      <c r="K36">
        <v>2760</v>
      </c>
      <c r="L36">
        <v>383.33333333333297</v>
      </c>
      <c r="M36">
        <v>12.1150543981481</v>
      </c>
      <c r="N36">
        <v>278.64625115740699</v>
      </c>
    </row>
    <row r="37" spans="2:14" x14ac:dyDescent="0.2">
      <c r="B37" t="s">
        <v>43</v>
      </c>
      <c r="C37" t="s">
        <v>74</v>
      </c>
      <c r="D37" t="s">
        <v>45</v>
      </c>
      <c r="E37" t="s">
        <v>46</v>
      </c>
      <c r="F37" t="s">
        <v>47</v>
      </c>
      <c r="G37" t="s">
        <v>52</v>
      </c>
      <c r="H37">
        <v>86</v>
      </c>
      <c r="I37" t="s">
        <v>49</v>
      </c>
      <c r="J37">
        <v>120</v>
      </c>
      <c r="K37">
        <v>10320</v>
      </c>
      <c r="L37">
        <v>1433.3333333333301</v>
      </c>
      <c r="M37">
        <v>12.1150543981481</v>
      </c>
      <c r="N37">
        <v>1041.8946782407399</v>
      </c>
    </row>
    <row r="38" spans="2:14" x14ac:dyDescent="0.2">
      <c r="B38" t="s">
        <v>43</v>
      </c>
      <c r="C38" t="s">
        <v>66</v>
      </c>
      <c r="D38" t="s">
        <v>45</v>
      </c>
      <c r="E38" t="s">
        <v>46</v>
      </c>
      <c r="F38" t="s">
        <v>47</v>
      </c>
      <c r="G38" t="s">
        <v>67</v>
      </c>
      <c r="H38">
        <v>420</v>
      </c>
      <c r="I38" t="s">
        <v>49</v>
      </c>
      <c r="J38">
        <v>120</v>
      </c>
      <c r="K38">
        <v>50400</v>
      </c>
      <c r="L38">
        <v>7000</v>
      </c>
      <c r="M38">
        <v>12.1150543981481</v>
      </c>
      <c r="N38">
        <v>5088.3228472222199</v>
      </c>
    </row>
    <row r="39" spans="2:14" x14ac:dyDescent="0.2">
      <c r="B39" t="s">
        <v>43</v>
      </c>
      <c r="C39" t="s">
        <v>74</v>
      </c>
      <c r="D39" t="s">
        <v>45</v>
      </c>
      <c r="E39" t="s">
        <v>46</v>
      </c>
      <c r="F39" t="s">
        <v>47</v>
      </c>
      <c r="G39" t="s">
        <v>67</v>
      </c>
      <c r="H39">
        <v>208</v>
      </c>
      <c r="I39" t="s">
        <v>49</v>
      </c>
      <c r="J39">
        <v>120</v>
      </c>
      <c r="K39">
        <v>24960</v>
      </c>
      <c r="L39">
        <v>3466.6666666666702</v>
      </c>
      <c r="M39">
        <v>12.1150543981481</v>
      </c>
      <c r="N39">
        <v>2519.9313148148099</v>
      </c>
    </row>
    <row r="40" spans="2:14" x14ac:dyDescent="0.2">
      <c r="B40" t="s">
        <v>94</v>
      </c>
      <c r="H40">
        <f>SUBTOTAL(109,Tabla1[[ Quantity]])</f>
        <v>8400</v>
      </c>
      <c r="N40">
        <f>SUBTOTAL(109,Tabla1[Total Return])</f>
        <v>126024.09583333333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OERU4194325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Agustín Vial Fuenzalida</cp:lastModifiedBy>
  <dcterms:created xsi:type="dcterms:W3CDTF">2024-02-06T08:22:00Z</dcterms:created>
  <dcterms:modified xsi:type="dcterms:W3CDTF">2024-03-13T00:16:17Z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C7B2F98DE3CE4897A2E7E199EEF147D7_12</vt:lpwstr>
  </property>
  <property fmtid="{D5CDD505-2E9C-101B-9397-08002B2CF9AE}" pid="3" name="KSOProductBuildVer">
    <vt:lpwstr>2052-12.1.0.16250</vt:lpwstr>
  </property>
</Properties>
</file>