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TTNU87325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<sst xmlns="http://schemas.openxmlformats.org/spreadsheetml/2006/main" count="403" uniqueCount="99">
  <si>
    <t>Sales Summary</t>
  </si>
  <si>
    <t>销售报告</t>
  </si>
  <si>
    <t>供应商 Supplier:</t>
  </si>
  <si>
    <t>OCHO FUEGOS SPA</t>
  </si>
  <si>
    <t>到货日期 Arrival Date:</t>
  </si>
  <si>
    <t>2024-01-23</t>
  </si>
  <si>
    <t>销售日期 Date of Sale:</t>
  </si>
  <si>
    <t>2024-01-28</t>
  </si>
  <si>
    <t>汇率 FX Rate:</t>
  </si>
  <si>
    <t>7.2</t>
  </si>
  <si>
    <t>船号 Vessel:</t>
  </si>
  <si>
    <t>MANZANILLO EXPRESS 2346W</t>
  </si>
  <si>
    <t>货柜号 Container No.:</t>
  </si>
  <si>
    <t>TTNU8732541</t>
  </si>
  <si>
    <t>销售地点 Sales Location:</t>
  </si>
  <si>
    <t>SHEN ZHEN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</si>
  <si>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</si>
  <si>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</si>
  <si>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</si>
  <si>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</si>
  <si>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</si>
  <si>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</si>
  <si>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</si>
  <si>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</si>
  <si>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</si>
  <si>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</si>
  <si>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</si>
  <si>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</si>
  <si>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</si>
  <si>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</si>
  <si>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</si>
  <si>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</si>
  <si>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</si>
  <si>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</si>
  <si>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</si>
  <si>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</si>
  <si>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</si>
  <si>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</si>
  <si>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</si>
  <si>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</si>
  <si>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</si>
  <si>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</si>
  <si>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</si>
  <si>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1512087</t>
  </si>
  <si>
    <t>SKEENA</t>
  </si>
  <si>
    <t>121064</t>
  </si>
  <si>
    <t>114957</t>
  </si>
  <si>
    <t>2JDD</t>
  </si>
  <si>
    <t>2.5kg</t>
  </si>
  <si>
    <t>1512099</t>
  </si>
  <si>
    <t>LAPINS</t>
  </si>
  <si>
    <t>121944</t>
  </si>
  <si>
    <t>3J</t>
  </si>
  <si>
    <t>1512109</t>
  </si>
  <si>
    <t>1512117</t>
  </si>
  <si>
    <t>1512129</t>
  </si>
  <si>
    <t>1512133</t>
  </si>
  <si>
    <t>1512139</t>
  </si>
  <si>
    <t>4J</t>
  </si>
  <si>
    <t>1512142</t>
  </si>
  <si>
    <t>1513035</t>
  </si>
  <si>
    <t>2JD</t>
  </si>
  <si>
    <t>1513046</t>
  </si>
  <si>
    <t>JD</t>
  </si>
  <si>
    <t>1513095</t>
  </si>
  <si>
    <t>J</t>
  </si>
  <si>
    <t>4JD</t>
  </si>
  <si>
    <t>1513096</t>
  </si>
  <si>
    <t>REGINA</t>
  </si>
  <si>
    <t>JDD</t>
  </si>
  <si>
    <t>1513097</t>
  </si>
  <si>
    <t>1513098</t>
  </si>
  <si>
    <t>XL</t>
  </si>
  <si>
    <t>XLD</t>
  </si>
  <si>
    <t>1513099</t>
  </si>
  <si>
    <t>1513102</t>
  </si>
  <si>
    <t>2J</t>
  </si>
  <si>
    <t>3JD</t>
  </si>
  <si>
    <t>1513599</t>
  </si>
  <si>
    <t>1513603</t>
  </si>
  <si>
    <t>1513611</t>
  </si>
  <si>
    <t>1513727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</si>
  <si>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</si>
  <si>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</si>
  <si>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</si>
  <si>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</si>
  <si>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</si>
  <si>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</si>
  <si>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Payment</t>
  </si>
  <si>
    <t>海关/税金 Customs/VAT</t>
  </si>
  <si>
    <t xml:space="preserve">114957 </t>
  </si>
  <si>
    <t xml:space="preserve">海运费 /Ocean Freight </t>
  </si>
  <si>
    <t xml:space="preserve">121944 </t>
  </si>
  <si>
    <t>清关费 Clearance Charge</t>
  </si>
  <si>
    <t>市场费/Market Cost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</si>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</sst>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&quot;US$&quot;#,##0.00;\-&quot;US$&quot;#,##0.00"/>
  </numFmts>
  <fonts count="23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8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176" fontId="1" fillId="0" borderId="3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176" fontId="1" fillId="0" borderId="0" xfId="0" applyNumberFormat="1" applyFont="1"/>
    <xf numFmtId="177" fontId="1" fillId="0" borderId="0" xfId="0" applyNumberFormat="1" applyFont="1"/>
    <xf numFmtId="0" fontId="1" fillId="3" borderId="3" xfId="0" applyFont="1" applyFill="1" applyBorder="1"/>
    <xf numFmtId="176" fontId="1" fillId="3" borderId="3" xfId="0" applyNumberFormat="1" applyFont="1" applyFill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N64"/>
  <sheetViews>
    <sheetView tabSelected="1" topLeftCell="A33" workbookViewId="0">
      <selection activeCell="N55" sqref="N55:N56"/>
    </sheetView>
  </sheetViews>
  <sheetFormatPr defaultColWidth="9" defaultRowHeight="13.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ht="23.25" spans="2:14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23.25" spans="2:14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8" s="1" customFormat="1" ht="15.75" spans="2:14">
      <c r="B8" s="4" t="s">
        <v>2</v>
      </c>
      <c r="C8" s="5" t="s">
        <v>3</v>
      </c>
      <c r="F8" s="4" t="s">
        <v>4</v>
      </c>
      <c r="G8" s="5" t="s">
        <v>5</v>
      </c>
      <c r="J8" s="4" t="s">
        <v>6</v>
      </c>
      <c r="K8" s="5" t="s">
        <v>7</v>
      </c>
      <c r="M8" s="4" t="s">
        <v>8</v>
      </c>
      <c r="N8" s="4" t="s">
        <v>9</v>
      </c>
    </row>
    <row r="9" s="1" customFormat="1" ht="15.75" spans="2:11">
      <c r="B9" s="4" t="s">
        <v>10</v>
      </c>
      <c r="C9" s="5" t="s">
        <v>11</v>
      </c>
      <c r="F9" s="4" t="s">
        <v>12</v>
      </c>
      <c r="G9" s="5" t="s">
        <v>13</v>
      </c>
      <c r="J9" s="4" t="s">
        <v>14</v>
      </c>
      <c r="K9" s="5" t="s">
        <v>15</v>
      </c>
    </row>
    <row r="11" s="2" customFormat="1" ht="15.75" spans="1:14">
      <c r="A11" s="2" t="s">
        <v>16</v>
      </c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  <c r="G11" s="6" t="s">
        <v>22</v>
      </c>
      <c r="H11" s="6" t="s">
        <v>23</v>
      </c>
      <c r="I11" s="6" t="s">
        <v>24</v>
      </c>
      <c r="J11" s="6" t="s">
        <v>25</v>
      </c>
      <c r="K11" s="6" t="s">
        <v>26</v>
      </c>
      <c r="L11" s="6" t="s">
        <v>27</v>
      </c>
      <c r="M11" s="6" t="s">
        <v>28</v>
      </c>
      <c r="N11" s="6" t="s">
        <v>29</v>
      </c>
    </row>
    <row r="12" s="2" customFormat="1" ht="15.75" spans="1:14">
      <c r="A12" s="2" t="s">
        <v>16</v>
      </c>
      <c r="B12" s="7" t="s">
        <v>30</v>
      </c>
      <c r="C12" s="7" t="s">
        <v>31</v>
      </c>
      <c r="D12" s="7" t="s">
        <v>32</v>
      </c>
      <c r="E12" s="7" t="s">
        <v>33</v>
      </c>
      <c r="F12" s="7" t="s">
        <v>34</v>
      </c>
      <c r="G12" s="7" t="s">
        <v>35</v>
      </c>
      <c r="H12" s="7" t="s">
        <v>36</v>
      </c>
      <c r="I12" s="7" t="s">
        <v>37</v>
      </c>
      <c r="J12" s="7" t="s">
        <v>38</v>
      </c>
      <c r="K12" s="7" t="s">
        <v>39</v>
      </c>
      <c r="L12" s="7" t="s">
        <v>40</v>
      </c>
      <c r="M12" s="7" t="s">
        <v>41</v>
      </c>
      <c r="N12" s="7" t="s">
        <v>42</v>
      </c>
    </row>
    <row r="13" s="2" customFormat="1" ht="15.75" spans="1:14">
      <c r="A13" s="2" t="s">
        <v>16</v>
      </c>
      <c r="B13" s="8" t="s">
        <v>7</v>
      </c>
      <c r="C13" s="8" t="s">
        <v>43</v>
      </c>
      <c r="D13" s="8" t="s">
        <v>44</v>
      </c>
      <c r="E13" s="8" t="s">
        <v>45</v>
      </c>
      <c r="F13" s="8" t="s">
        <v>46</v>
      </c>
      <c r="G13" s="8" t="s">
        <v>47</v>
      </c>
      <c r="H13" s="9">
        <v>420</v>
      </c>
      <c r="I13" s="8" t="s">
        <v>48</v>
      </c>
      <c r="J13" s="15">
        <v>170</v>
      </c>
      <c r="K13" s="15">
        <f>H13*J13</f>
        <v>71400</v>
      </c>
      <c r="L13" s="16">
        <f>K13/N$8</f>
        <v>9916.66666666667</v>
      </c>
      <c r="M13" s="16">
        <f>L13/H13-F$64</f>
        <v>18.1947886480621</v>
      </c>
      <c r="N13" s="16">
        <f>M13*H13</f>
        <v>7641.8112321861</v>
      </c>
    </row>
    <row r="14" s="2" customFormat="1" ht="15.75" spans="1:14">
      <c r="A14" s="2" t="s">
        <v>16</v>
      </c>
      <c r="B14" s="8" t="s">
        <v>7</v>
      </c>
      <c r="C14" s="8" t="s">
        <v>49</v>
      </c>
      <c r="D14" s="8" t="s">
        <v>50</v>
      </c>
      <c r="E14" s="8" t="s">
        <v>45</v>
      </c>
      <c r="F14" s="8" t="s">
        <v>51</v>
      </c>
      <c r="G14" s="8" t="s">
        <v>52</v>
      </c>
      <c r="H14" s="9">
        <v>420</v>
      </c>
      <c r="I14" s="8" t="s">
        <v>48</v>
      </c>
      <c r="J14" s="15">
        <v>190</v>
      </c>
      <c r="K14" s="15">
        <f t="shared" ref="K14:K48" si="0">H14*J14</f>
        <v>79800</v>
      </c>
      <c r="L14" s="16">
        <f t="shared" ref="L14:L48" si="1">K14/N$8</f>
        <v>11083.3333333333</v>
      </c>
      <c r="M14" s="16">
        <f t="shared" ref="M14:M52" si="2">L14/H14-F$64</f>
        <v>20.9725664258399</v>
      </c>
      <c r="N14" s="16">
        <f t="shared" ref="N14:N48" si="3">M14*H14</f>
        <v>8808.47789885277</v>
      </c>
    </row>
    <row r="15" s="2" customFormat="1" ht="15.75" spans="1:14">
      <c r="A15" s="2" t="s">
        <v>16</v>
      </c>
      <c r="B15" s="8" t="s">
        <v>7</v>
      </c>
      <c r="C15" s="8" t="s">
        <v>53</v>
      </c>
      <c r="D15" s="8" t="s">
        <v>50</v>
      </c>
      <c r="E15" s="8" t="s">
        <v>45</v>
      </c>
      <c r="F15" s="8" t="s">
        <v>51</v>
      </c>
      <c r="G15" s="8" t="s">
        <v>52</v>
      </c>
      <c r="H15" s="9">
        <v>420</v>
      </c>
      <c r="I15" s="8" t="s">
        <v>48</v>
      </c>
      <c r="J15" s="15">
        <v>180</v>
      </c>
      <c r="K15" s="15">
        <f t="shared" si="0"/>
        <v>75600</v>
      </c>
      <c r="L15" s="16">
        <f t="shared" si="1"/>
        <v>10500</v>
      </c>
      <c r="M15" s="16">
        <f t="shared" si="2"/>
        <v>19.583677536951</v>
      </c>
      <c r="N15" s="16">
        <f t="shared" si="3"/>
        <v>8225.14456551943</v>
      </c>
    </row>
    <row r="16" s="2" customFormat="1" ht="15.75" spans="1:14">
      <c r="A16" s="2" t="s">
        <v>16</v>
      </c>
      <c r="B16" s="8" t="s">
        <v>7</v>
      </c>
      <c r="C16" s="8" t="s">
        <v>54</v>
      </c>
      <c r="D16" s="8" t="s">
        <v>50</v>
      </c>
      <c r="E16" s="8" t="s">
        <v>45</v>
      </c>
      <c r="F16" s="8" t="s">
        <v>51</v>
      </c>
      <c r="G16" s="8" t="s">
        <v>52</v>
      </c>
      <c r="H16" s="9">
        <v>190</v>
      </c>
      <c r="I16" s="8" t="s">
        <v>48</v>
      </c>
      <c r="J16" s="15">
        <v>160</v>
      </c>
      <c r="K16" s="15">
        <f t="shared" si="0"/>
        <v>30400</v>
      </c>
      <c r="L16" s="16">
        <f t="shared" si="1"/>
        <v>4222.22222222222</v>
      </c>
      <c r="M16" s="16">
        <f t="shared" si="2"/>
        <v>16.8058997591732</v>
      </c>
      <c r="N16" s="16">
        <f t="shared" si="3"/>
        <v>3193.12095424292</v>
      </c>
    </row>
    <row r="17" s="2" customFormat="1" ht="15.75" spans="1:14">
      <c r="A17" s="2" t="s">
        <v>16</v>
      </c>
      <c r="B17" s="8" t="s">
        <v>7</v>
      </c>
      <c r="C17" s="8" t="s">
        <v>54</v>
      </c>
      <c r="D17" s="8" t="s">
        <v>50</v>
      </c>
      <c r="E17" s="8" t="s">
        <v>45</v>
      </c>
      <c r="F17" s="8" t="s">
        <v>46</v>
      </c>
      <c r="G17" s="8" t="s">
        <v>52</v>
      </c>
      <c r="H17" s="9">
        <v>227</v>
      </c>
      <c r="I17" s="8" t="s">
        <v>48</v>
      </c>
      <c r="J17" s="15">
        <v>160</v>
      </c>
      <c r="K17" s="15">
        <f t="shared" si="0"/>
        <v>36320</v>
      </c>
      <c r="L17" s="16">
        <f t="shared" si="1"/>
        <v>5044.44444444444</v>
      </c>
      <c r="M17" s="16">
        <f t="shared" si="2"/>
        <v>16.8058997591733</v>
      </c>
      <c r="N17" s="16">
        <f t="shared" si="3"/>
        <v>3814.93924533233</v>
      </c>
    </row>
    <row r="18" s="2" customFormat="1" ht="15.75" spans="1:14">
      <c r="A18" s="2" t="s">
        <v>16</v>
      </c>
      <c r="B18" s="8" t="s">
        <v>7</v>
      </c>
      <c r="C18" s="8" t="s">
        <v>54</v>
      </c>
      <c r="D18" s="8" t="s">
        <v>50</v>
      </c>
      <c r="E18" s="8" t="s">
        <v>45</v>
      </c>
      <c r="F18" s="8" t="s">
        <v>46</v>
      </c>
      <c r="G18" s="8" t="s">
        <v>52</v>
      </c>
      <c r="H18" s="9">
        <v>3</v>
      </c>
      <c r="I18" s="8" t="s">
        <v>48</v>
      </c>
      <c r="J18" s="15">
        <v>80</v>
      </c>
      <c r="K18" s="15">
        <f t="shared" si="0"/>
        <v>240</v>
      </c>
      <c r="L18" s="16">
        <f t="shared" si="1"/>
        <v>33.3333333333333</v>
      </c>
      <c r="M18" s="16">
        <f t="shared" si="2"/>
        <v>5.69478864806214</v>
      </c>
      <c r="N18" s="16">
        <f t="shared" si="3"/>
        <v>17.0843659441864</v>
      </c>
    </row>
    <row r="19" s="2" customFormat="1" ht="15.75" spans="1:14">
      <c r="A19" s="2" t="s">
        <v>16</v>
      </c>
      <c r="B19" s="8" t="s">
        <v>7</v>
      </c>
      <c r="C19" s="8" t="s">
        <v>55</v>
      </c>
      <c r="D19" s="8" t="s">
        <v>50</v>
      </c>
      <c r="E19" s="8" t="s">
        <v>45</v>
      </c>
      <c r="F19" s="8" t="s">
        <v>46</v>
      </c>
      <c r="G19" s="8" t="s">
        <v>52</v>
      </c>
      <c r="H19" s="9">
        <v>420</v>
      </c>
      <c r="I19" s="8" t="s">
        <v>48</v>
      </c>
      <c r="J19" s="15">
        <v>160</v>
      </c>
      <c r="K19" s="15">
        <f t="shared" si="0"/>
        <v>67200</v>
      </c>
      <c r="L19" s="16">
        <f t="shared" si="1"/>
        <v>9333.33333333333</v>
      </c>
      <c r="M19" s="16">
        <f t="shared" si="2"/>
        <v>16.8058997591733</v>
      </c>
      <c r="N19" s="16">
        <f t="shared" si="3"/>
        <v>7058.47789885277</v>
      </c>
    </row>
    <row r="20" s="2" customFormat="1" ht="15.75" spans="1:14">
      <c r="A20" s="2" t="s">
        <v>16</v>
      </c>
      <c r="B20" s="8" t="s">
        <v>7</v>
      </c>
      <c r="C20" s="8" t="s">
        <v>56</v>
      </c>
      <c r="D20" s="8" t="s">
        <v>50</v>
      </c>
      <c r="E20" s="8" t="s">
        <v>45</v>
      </c>
      <c r="F20" s="8" t="s">
        <v>46</v>
      </c>
      <c r="G20" s="8" t="s">
        <v>52</v>
      </c>
      <c r="H20" s="9">
        <v>420</v>
      </c>
      <c r="I20" s="8" t="s">
        <v>48</v>
      </c>
      <c r="J20" s="15">
        <v>160</v>
      </c>
      <c r="K20" s="15">
        <f t="shared" si="0"/>
        <v>67200</v>
      </c>
      <c r="L20" s="16">
        <f t="shared" si="1"/>
        <v>9333.33333333333</v>
      </c>
      <c r="M20" s="16">
        <f t="shared" si="2"/>
        <v>16.8058997591733</v>
      </c>
      <c r="N20" s="16">
        <f t="shared" si="3"/>
        <v>7058.47789885277</v>
      </c>
    </row>
    <row r="21" s="2" customFormat="1" ht="15.75" spans="1:14">
      <c r="A21" s="2" t="s">
        <v>16</v>
      </c>
      <c r="B21" s="8" t="s">
        <v>7</v>
      </c>
      <c r="C21" s="8" t="s">
        <v>57</v>
      </c>
      <c r="D21" s="8" t="s">
        <v>50</v>
      </c>
      <c r="E21" s="8" t="s">
        <v>45</v>
      </c>
      <c r="F21" s="8" t="s">
        <v>46</v>
      </c>
      <c r="G21" s="8" t="s">
        <v>58</v>
      </c>
      <c r="H21" s="9">
        <v>418</v>
      </c>
      <c r="I21" s="8" t="s">
        <v>48</v>
      </c>
      <c r="J21" s="15">
        <v>205</v>
      </c>
      <c r="K21" s="15">
        <f t="shared" si="0"/>
        <v>85690</v>
      </c>
      <c r="L21" s="16">
        <f t="shared" si="1"/>
        <v>11901.3888888889</v>
      </c>
      <c r="M21" s="16">
        <f t="shared" si="2"/>
        <v>23.0558997591733</v>
      </c>
      <c r="N21" s="16">
        <f t="shared" si="3"/>
        <v>9637.36609933442</v>
      </c>
    </row>
    <row r="22" s="2" customFormat="1" ht="15.75" spans="1:14">
      <c r="A22" s="2" t="s">
        <v>16</v>
      </c>
      <c r="B22" s="8" t="s">
        <v>7</v>
      </c>
      <c r="C22" s="8" t="s">
        <v>57</v>
      </c>
      <c r="D22" s="8" t="s">
        <v>50</v>
      </c>
      <c r="E22" s="8" t="s">
        <v>45</v>
      </c>
      <c r="F22" s="8" t="s">
        <v>46</v>
      </c>
      <c r="G22" s="8" t="s">
        <v>58</v>
      </c>
      <c r="H22" s="9">
        <v>2</v>
      </c>
      <c r="I22" s="8" t="s">
        <v>48</v>
      </c>
      <c r="J22" s="15">
        <v>235</v>
      </c>
      <c r="K22" s="15">
        <f t="shared" si="0"/>
        <v>470</v>
      </c>
      <c r="L22" s="16">
        <f t="shared" si="1"/>
        <v>65.2777777777778</v>
      </c>
      <c r="M22" s="16">
        <f t="shared" si="2"/>
        <v>27.2225664258399</v>
      </c>
      <c r="N22" s="16">
        <f t="shared" si="3"/>
        <v>54.4451328516798</v>
      </c>
    </row>
    <row r="23" s="2" customFormat="1" ht="15.75" spans="1:14">
      <c r="A23" s="2" t="s">
        <v>16</v>
      </c>
      <c r="B23" s="8" t="s">
        <v>7</v>
      </c>
      <c r="C23" s="8" t="s">
        <v>59</v>
      </c>
      <c r="D23" s="8" t="s">
        <v>50</v>
      </c>
      <c r="E23" s="8" t="s">
        <v>45</v>
      </c>
      <c r="F23" s="8" t="s">
        <v>46</v>
      </c>
      <c r="G23" s="8" t="s">
        <v>52</v>
      </c>
      <c r="H23" s="9">
        <v>420</v>
      </c>
      <c r="I23" s="8" t="s">
        <v>48</v>
      </c>
      <c r="J23" s="15">
        <v>160</v>
      </c>
      <c r="K23" s="15">
        <f t="shared" si="0"/>
        <v>67200</v>
      </c>
      <c r="L23" s="16">
        <f t="shared" si="1"/>
        <v>9333.33333333333</v>
      </c>
      <c r="M23" s="16">
        <f t="shared" si="2"/>
        <v>16.8058997591733</v>
      </c>
      <c r="N23" s="16">
        <f t="shared" si="3"/>
        <v>7058.47789885277</v>
      </c>
    </row>
    <row r="24" s="2" customFormat="1" ht="15.75" spans="1:14">
      <c r="A24" s="2" t="s">
        <v>16</v>
      </c>
      <c r="B24" s="8" t="s">
        <v>7</v>
      </c>
      <c r="C24" s="8" t="s">
        <v>60</v>
      </c>
      <c r="D24" s="8" t="s">
        <v>44</v>
      </c>
      <c r="E24" s="8" t="s">
        <v>45</v>
      </c>
      <c r="F24" s="8" t="s">
        <v>46</v>
      </c>
      <c r="G24" s="8" t="s">
        <v>61</v>
      </c>
      <c r="H24" s="9">
        <v>420</v>
      </c>
      <c r="I24" s="8" t="s">
        <v>48</v>
      </c>
      <c r="J24" s="15">
        <v>180</v>
      </c>
      <c r="K24" s="15">
        <f t="shared" si="0"/>
        <v>75600</v>
      </c>
      <c r="L24" s="16">
        <f t="shared" si="1"/>
        <v>10500</v>
      </c>
      <c r="M24" s="16">
        <f t="shared" si="2"/>
        <v>19.583677536951</v>
      </c>
      <c r="N24" s="16">
        <f t="shared" si="3"/>
        <v>8225.14456551943</v>
      </c>
    </row>
    <row r="25" s="2" customFormat="1" ht="15.75" spans="1:14">
      <c r="A25" s="2" t="s">
        <v>16</v>
      </c>
      <c r="B25" s="8" t="s">
        <v>7</v>
      </c>
      <c r="C25" s="8" t="s">
        <v>62</v>
      </c>
      <c r="D25" s="8" t="s">
        <v>44</v>
      </c>
      <c r="E25" s="8" t="s">
        <v>45</v>
      </c>
      <c r="F25" s="8" t="s">
        <v>46</v>
      </c>
      <c r="G25" s="8" t="s">
        <v>63</v>
      </c>
      <c r="H25" s="9">
        <v>260</v>
      </c>
      <c r="I25" s="8" t="s">
        <v>48</v>
      </c>
      <c r="J25" s="15">
        <v>135</v>
      </c>
      <c r="K25" s="15">
        <f t="shared" si="0"/>
        <v>35100</v>
      </c>
      <c r="L25" s="16">
        <f t="shared" si="1"/>
        <v>4875</v>
      </c>
      <c r="M25" s="16">
        <f t="shared" si="2"/>
        <v>13.333677536951</v>
      </c>
      <c r="N25" s="16">
        <f t="shared" si="3"/>
        <v>3466.75615960727</v>
      </c>
    </row>
    <row r="26" s="2" customFormat="1" ht="15.75" spans="1:14">
      <c r="A26" s="2" t="s">
        <v>16</v>
      </c>
      <c r="B26" s="8" t="s">
        <v>7</v>
      </c>
      <c r="C26" s="8" t="s">
        <v>62</v>
      </c>
      <c r="D26" s="8" t="s">
        <v>44</v>
      </c>
      <c r="E26" s="8" t="s">
        <v>45</v>
      </c>
      <c r="F26" s="8" t="s">
        <v>46</v>
      </c>
      <c r="G26" s="8" t="s">
        <v>61</v>
      </c>
      <c r="H26" s="9">
        <v>160</v>
      </c>
      <c r="I26" s="8" t="s">
        <v>48</v>
      </c>
      <c r="J26" s="15">
        <v>180</v>
      </c>
      <c r="K26" s="15">
        <f t="shared" si="0"/>
        <v>28800</v>
      </c>
      <c r="L26" s="16">
        <f t="shared" si="1"/>
        <v>4000</v>
      </c>
      <c r="M26" s="16">
        <f t="shared" si="2"/>
        <v>19.583677536951</v>
      </c>
      <c r="N26" s="16">
        <f t="shared" si="3"/>
        <v>3133.38840591216</v>
      </c>
    </row>
    <row r="27" s="2" customFormat="1" ht="15.75" spans="1:14">
      <c r="A27" s="2" t="s">
        <v>16</v>
      </c>
      <c r="B27" s="8" t="s">
        <v>7</v>
      </c>
      <c r="C27" s="8" t="s">
        <v>64</v>
      </c>
      <c r="D27" s="8" t="s">
        <v>50</v>
      </c>
      <c r="E27" s="8" t="s">
        <v>45</v>
      </c>
      <c r="F27" s="8" t="s">
        <v>46</v>
      </c>
      <c r="G27" s="8" t="s">
        <v>65</v>
      </c>
      <c r="H27" s="9">
        <v>66</v>
      </c>
      <c r="I27" s="8" t="s">
        <v>48</v>
      </c>
      <c r="J27" s="15">
        <v>120</v>
      </c>
      <c r="K27" s="15">
        <f t="shared" si="0"/>
        <v>7920</v>
      </c>
      <c r="L27" s="16">
        <f t="shared" si="1"/>
        <v>1100</v>
      </c>
      <c r="M27" s="16">
        <f t="shared" si="2"/>
        <v>11.2503442036177</v>
      </c>
      <c r="N27" s="16">
        <f t="shared" si="3"/>
        <v>742.522717438768</v>
      </c>
    </row>
    <row r="28" s="2" customFormat="1" ht="15.75" spans="1:14">
      <c r="A28" s="2" t="s">
        <v>16</v>
      </c>
      <c r="B28" s="8" t="s">
        <v>7</v>
      </c>
      <c r="C28" s="8" t="s">
        <v>64</v>
      </c>
      <c r="D28" s="8" t="s">
        <v>50</v>
      </c>
      <c r="E28" s="8" t="s">
        <v>45</v>
      </c>
      <c r="F28" s="8" t="s">
        <v>46</v>
      </c>
      <c r="G28" s="8" t="s">
        <v>52</v>
      </c>
      <c r="H28" s="9">
        <v>183</v>
      </c>
      <c r="I28" s="8" t="s">
        <v>48</v>
      </c>
      <c r="J28" s="15">
        <v>180</v>
      </c>
      <c r="K28" s="15">
        <f t="shared" si="0"/>
        <v>32940</v>
      </c>
      <c r="L28" s="16">
        <f t="shared" si="1"/>
        <v>4575</v>
      </c>
      <c r="M28" s="16">
        <f t="shared" si="2"/>
        <v>19.583677536951</v>
      </c>
      <c r="N28" s="16">
        <f t="shared" si="3"/>
        <v>3583.81298926204</v>
      </c>
    </row>
    <row r="29" s="2" customFormat="1" ht="15.75" spans="1:14">
      <c r="A29" s="2" t="s">
        <v>16</v>
      </c>
      <c r="B29" s="8" t="s">
        <v>7</v>
      </c>
      <c r="C29" s="8" t="s">
        <v>64</v>
      </c>
      <c r="D29" s="8" t="s">
        <v>50</v>
      </c>
      <c r="E29" s="8" t="s">
        <v>45</v>
      </c>
      <c r="F29" s="8" t="s">
        <v>46</v>
      </c>
      <c r="G29" s="8" t="s">
        <v>58</v>
      </c>
      <c r="H29" s="9">
        <v>37</v>
      </c>
      <c r="I29" s="8" t="s">
        <v>48</v>
      </c>
      <c r="J29" s="15">
        <v>215</v>
      </c>
      <c r="K29" s="15">
        <f t="shared" si="0"/>
        <v>7955</v>
      </c>
      <c r="L29" s="16">
        <f t="shared" si="1"/>
        <v>1104.86111111111</v>
      </c>
      <c r="M29" s="16">
        <f t="shared" si="2"/>
        <v>24.4447886480621</v>
      </c>
      <c r="N29" s="16">
        <f t="shared" si="3"/>
        <v>904.457179978299</v>
      </c>
    </row>
    <row r="30" s="2" customFormat="1" ht="15.75" spans="1:14">
      <c r="A30" s="2" t="s">
        <v>16</v>
      </c>
      <c r="B30" s="8" t="s">
        <v>7</v>
      </c>
      <c r="C30" s="8" t="s">
        <v>64</v>
      </c>
      <c r="D30" s="8" t="s">
        <v>50</v>
      </c>
      <c r="E30" s="8" t="s">
        <v>45</v>
      </c>
      <c r="F30" s="8" t="s">
        <v>46</v>
      </c>
      <c r="G30" s="8" t="s">
        <v>66</v>
      </c>
      <c r="H30" s="9">
        <v>134</v>
      </c>
      <c r="I30" s="8" t="s">
        <v>48</v>
      </c>
      <c r="J30" s="15">
        <v>215</v>
      </c>
      <c r="K30" s="15">
        <f t="shared" si="0"/>
        <v>28810</v>
      </c>
      <c r="L30" s="16">
        <f t="shared" si="1"/>
        <v>4001.38888888889</v>
      </c>
      <c r="M30" s="16">
        <f t="shared" si="2"/>
        <v>24.4447886480621</v>
      </c>
      <c r="N30" s="16">
        <f t="shared" si="3"/>
        <v>3275.60167884033</v>
      </c>
    </row>
    <row r="31" s="2" customFormat="1" ht="15.75" spans="1:14">
      <c r="A31" s="2" t="s">
        <v>16</v>
      </c>
      <c r="B31" s="8" t="s">
        <v>7</v>
      </c>
      <c r="C31" s="8" t="s">
        <v>67</v>
      </c>
      <c r="D31" s="8" t="s">
        <v>68</v>
      </c>
      <c r="E31" s="8" t="s">
        <v>45</v>
      </c>
      <c r="F31" s="8" t="s">
        <v>51</v>
      </c>
      <c r="G31" s="8" t="s">
        <v>63</v>
      </c>
      <c r="H31" s="9">
        <v>364</v>
      </c>
      <c r="I31" s="8" t="s">
        <v>48</v>
      </c>
      <c r="J31" s="15">
        <v>165</v>
      </c>
      <c r="K31" s="15">
        <f t="shared" si="0"/>
        <v>60060</v>
      </c>
      <c r="L31" s="16">
        <f t="shared" si="1"/>
        <v>8341.66666666667</v>
      </c>
      <c r="M31" s="16">
        <f t="shared" si="2"/>
        <v>17.5003442036177</v>
      </c>
      <c r="N31" s="16">
        <f t="shared" si="3"/>
        <v>6370.12529011684</v>
      </c>
    </row>
    <row r="32" s="2" customFormat="1" ht="15.75" spans="1:14">
      <c r="A32" s="2" t="s">
        <v>16</v>
      </c>
      <c r="B32" s="8" t="s">
        <v>7</v>
      </c>
      <c r="C32" s="8" t="s">
        <v>67</v>
      </c>
      <c r="D32" s="8" t="s">
        <v>68</v>
      </c>
      <c r="E32" s="8" t="s">
        <v>45</v>
      </c>
      <c r="F32" s="8" t="s">
        <v>51</v>
      </c>
      <c r="G32" s="8" t="s">
        <v>69</v>
      </c>
      <c r="H32" s="9">
        <v>56</v>
      </c>
      <c r="I32" s="8" t="s">
        <v>48</v>
      </c>
      <c r="J32" s="15">
        <v>165</v>
      </c>
      <c r="K32" s="15">
        <f t="shared" si="0"/>
        <v>9240</v>
      </c>
      <c r="L32" s="16">
        <f t="shared" si="1"/>
        <v>1283.33333333333</v>
      </c>
      <c r="M32" s="16">
        <f t="shared" si="2"/>
        <v>17.5003442036177</v>
      </c>
      <c r="N32" s="16">
        <f t="shared" si="3"/>
        <v>980.019275402591</v>
      </c>
    </row>
    <row r="33" s="2" customFormat="1" ht="15.75" spans="1:14">
      <c r="A33" s="2" t="s">
        <v>16</v>
      </c>
      <c r="B33" s="8" t="s">
        <v>7</v>
      </c>
      <c r="C33" s="8" t="s">
        <v>70</v>
      </c>
      <c r="D33" s="8" t="s">
        <v>68</v>
      </c>
      <c r="E33" s="8" t="s">
        <v>45</v>
      </c>
      <c r="F33" s="8" t="s">
        <v>51</v>
      </c>
      <c r="G33" s="8" t="s">
        <v>69</v>
      </c>
      <c r="H33" s="9">
        <v>420</v>
      </c>
      <c r="I33" s="8" t="s">
        <v>48</v>
      </c>
      <c r="J33" s="15">
        <v>150</v>
      </c>
      <c r="K33" s="15">
        <f t="shared" si="0"/>
        <v>63000</v>
      </c>
      <c r="L33" s="16">
        <f t="shared" si="1"/>
        <v>8750</v>
      </c>
      <c r="M33" s="16">
        <f t="shared" si="2"/>
        <v>15.4170108702844</v>
      </c>
      <c r="N33" s="16">
        <f t="shared" si="3"/>
        <v>6475.14456551943</v>
      </c>
    </row>
    <row r="34" s="2" customFormat="1" ht="15.75" spans="1:14">
      <c r="A34" s="2" t="s">
        <v>16</v>
      </c>
      <c r="B34" s="8" t="s">
        <v>7</v>
      </c>
      <c r="C34" s="8" t="s">
        <v>71</v>
      </c>
      <c r="D34" s="8" t="s">
        <v>68</v>
      </c>
      <c r="E34" s="8" t="s">
        <v>45</v>
      </c>
      <c r="F34" s="8" t="s">
        <v>51</v>
      </c>
      <c r="G34" s="8" t="s">
        <v>72</v>
      </c>
      <c r="H34" s="9">
        <v>139</v>
      </c>
      <c r="I34" s="8" t="s">
        <v>48</v>
      </c>
      <c r="J34" s="15">
        <v>115</v>
      </c>
      <c r="K34" s="15">
        <f t="shared" si="0"/>
        <v>15985</v>
      </c>
      <c r="L34" s="16">
        <f t="shared" si="1"/>
        <v>2220.13888888889</v>
      </c>
      <c r="M34" s="16">
        <f t="shared" si="2"/>
        <v>10.5558997591732</v>
      </c>
      <c r="N34" s="16">
        <f t="shared" si="3"/>
        <v>1467.27006652508</v>
      </c>
    </row>
    <row r="35" s="2" customFormat="1" ht="15.75" spans="1:14">
      <c r="A35" s="2" t="s">
        <v>16</v>
      </c>
      <c r="B35" s="8" t="s">
        <v>7</v>
      </c>
      <c r="C35" s="8" t="s">
        <v>71</v>
      </c>
      <c r="D35" s="8" t="s">
        <v>68</v>
      </c>
      <c r="E35" s="8" t="s">
        <v>45</v>
      </c>
      <c r="F35" s="8" t="s">
        <v>51</v>
      </c>
      <c r="G35" s="8" t="s">
        <v>65</v>
      </c>
      <c r="H35" s="9">
        <v>199</v>
      </c>
      <c r="I35" s="8" t="s">
        <v>48</v>
      </c>
      <c r="J35" s="15">
        <v>150</v>
      </c>
      <c r="K35" s="15">
        <f t="shared" si="0"/>
        <v>29850</v>
      </c>
      <c r="L35" s="16">
        <f t="shared" si="1"/>
        <v>4145.83333333333</v>
      </c>
      <c r="M35" s="16">
        <f t="shared" si="2"/>
        <v>15.4170108702844</v>
      </c>
      <c r="N35" s="16">
        <f t="shared" si="3"/>
        <v>3067.98516318659</v>
      </c>
    </row>
    <row r="36" s="2" customFormat="1" ht="15.75" spans="1:14">
      <c r="A36" s="2" t="s">
        <v>16</v>
      </c>
      <c r="B36" s="8" t="s">
        <v>7</v>
      </c>
      <c r="C36" s="8" t="s">
        <v>71</v>
      </c>
      <c r="D36" s="8" t="s">
        <v>68</v>
      </c>
      <c r="E36" s="8" t="s">
        <v>45</v>
      </c>
      <c r="F36" s="8" t="s">
        <v>51</v>
      </c>
      <c r="G36" s="8" t="s">
        <v>73</v>
      </c>
      <c r="H36" s="9">
        <v>82</v>
      </c>
      <c r="I36" s="8" t="s">
        <v>48</v>
      </c>
      <c r="J36" s="15">
        <v>115</v>
      </c>
      <c r="K36" s="15">
        <f t="shared" si="0"/>
        <v>9430</v>
      </c>
      <c r="L36" s="16">
        <f t="shared" si="1"/>
        <v>1309.72222222222</v>
      </c>
      <c r="M36" s="16">
        <f t="shared" si="2"/>
        <v>10.5558997591732</v>
      </c>
      <c r="N36" s="16">
        <f t="shared" si="3"/>
        <v>865.583780252206</v>
      </c>
    </row>
    <row r="37" s="2" customFormat="1" ht="15.75" spans="1:14">
      <c r="A37" s="2" t="s">
        <v>16</v>
      </c>
      <c r="B37" s="8" t="s">
        <v>7</v>
      </c>
      <c r="C37" s="8" t="s">
        <v>74</v>
      </c>
      <c r="D37" s="8" t="s">
        <v>68</v>
      </c>
      <c r="E37" s="8" t="s">
        <v>45</v>
      </c>
      <c r="F37" s="8" t="s">
        <v>51</v>
      </c>
      <c r="G37" s="8" t="s">
        <v>73</v>
      </c>
      <c r="H37" s="9">
        <v>420</v>
      </c>
      <c r="I37" s="8" t="s">
        <v>48</v>
      </c>
      <c r="J37" s="15">
        <v>130</v>
      </c>
      <c r="K37" s="15">
        <f t="shared" si="0"/>
        <v>54600</v>
      </c>
      <c r="L37" s="16">
        <f t="shared" si="1"/>
        <v>7583.33333333333</v>
      </c>
      <c r="M37" s="16">
        <f t="shared" si="2"/>
        <v>12.6392330925066</v>
      </c>
      <c r="N37" s="16">
        <f t="shared" si="3"/>
        <v>5308.47789885276</v>
      </c>
    </row>
    <row r="38" s="2" customFormat="1" ht="15.75" spans="1:14">
      <c r="A38" s="2" t="s">
        <v>16</v>
      </c>
      <c r="B38" s="8" t="s">
        <v>7</v>
      </c>
      <c r="C38" s="8" t="s">
        <v>75</v>
      </c>
      <c r="D38" s="8" t="s">
        <v>44</v>
      </c>
      <c r="E38" s="8" t="s">
        <v>45</v>
      </c>
      <c r="F38" s="8" t="s">
        <v>46</v>
      </c>
      <c r="G38" s="8" t="s">
        <v>76</v>
      </c>
      <c r="H38" s="9">
        <v>276</v>
      </c>
      <c r="I38" s="8" t="s">
        <v>48</v>
      </c>
      <c r="J38" s="15">
        <v>170</v>
      </c>
      <c r="K38" s="15">
        <f t="shared" si="0"/>
        <v>46920</v>
      </c>
      <c r="L38" s="16">
        <f t="shared" si="1"/>
        <v>6516.66666666667</v>
      </c>
      <c r="M38" s="16">
        <f t="shared" si="2"/>
        <v>18.1947886480621</v>
      </c>
      <c r="N38" s="16">
        <f t="shared" si="3"/>
        <v>5021.76166686515</v>
      </c>
    </row>
    <row r="39" s="2" customFormat="1" ht="15.75" spans="1:14">
      <c r="A39" s="2" t="s">
        <v>16</v>
      </c>
      <c r="B39" s="8" t="s">
        <v>7</v>
      </c>
      <c r="C39" s="8" t="s">
        <v>75</v>
      </c>
      <c r="D39" s="8" t="s">
        <v>44</v>
      </c>
      <c r="E39" s="8" t="s">
        <v>45</v>
      </c>
      <c r="F39" s="8" t="s">
        <v>46</v>
      </c>
      <c r="G39" s="8" t="s">
        <v>63</v>
      </c>
      <c r="H39" s="9">
        <v>132</v>
      </c>
      <c r="I39" s="8" t="s">
        <v>48</v>
      </c>
      <c r="J39" s="15">
        <v>135</v>
      </c>
      <c r="K39" s="15">
        <f t="shared" si="0"/>
        <v>17820</v>
      </c>
      <c r="L39" s="16">
        <f t="shared" si="1"/>
        <v>2475</v>
      </c>
      <c r="M39" s="16">
        <f t="shared" si="2"/>
        <v>13.333677536951</v>
      </c>
      <c r="N39" s="16">
        <f t="shared" si="3"/>
        <v>1760.04543487754</v>
      </c>
    </row>
    <row r="40" s="2" customFormat="1" ht="15.75" spans="1:14">
      <c r="A40" s="2" t="s">
        <v>16</v>
      </c>
      <c r="B40" s="8" t="s">
        <v>7</v>
      </c>
      <c r="C40" s="8" t="s">
        <v>75</v>
      </c>
      <c r="D40" s="8" t="s">
        <v>44</v>
      </c>
      <c r="E40" s="8" t="s">
        <v>45</v>
      </c>
      <c r="F40" s="8" t="s">
        <v>46</v>
      </c>
      <c r="G40" s="8" t="s">
        <v>77</v>
      </c>
      <c r="H40" s="9">
        <v>12</v>
      </c>
      <c r="I40" s="8" t="s">
        <v>48</v>
      </c>
      <c r="J40" s="15">
        <v>170</v>
      </c>
      <c r="K40" s="15">
        <f t="shared" si="0"/>
        <v>2040</v>
      </c>
      <c r="L40" s="16">
        <f t="shared" si="1"/>
        <v>283.333333333333</v>
      </c>
      <c r="M40" s="16">
        <f t="shared" si="2"/>
        <v>18.1947886480621</v>
      </c>
      <c r="N40" s="16">
        <f t="shared" si="3"/>
        <v>218.337463776746</v>
      </c>
    </row>
    <row r="41" s="2" customFormat="1" ht="15.75" spans="1:14">
      <c r="A41" s="2" t="s">
        <v>16</v>
      </c>
      <c r="B41" s="8" t="s">
        <v>7</v>
      </c>
      <c r="C41" s="8" t="s">
        <v>78</v>
      </c>
      <c r="D41" s="8" t="s">
        <v>68</v>
      </c>
      <c r="E41" s="8" t="s">
        <v>45</v>
      </c>
      <c r="F41" s="8" t="s">
        <v>51</v>
      </c>
      <c r="G41" s="8" t="s">
        <v>69</v>
      </c>
      <c r="H41" s="9">
        <v>75</v>
      </c>
      <c r="I41" s="8" t="s">
        <v>48</v>
      </c>
      <c r="J41" s="15">
        <v>160</v>
      </c>
      <c r="K41" s="15">
        <f t="shared" si="0"/>
        <v>12000</v>
      </c>
      <c r="L41" s="16">
        <f t="shared" si="1"/>
        <v>1666.66666666667</v>
      </c>
      <c r="M41" s="16">
        <f t="shared" si="2"/>
        <v>16.8058997591733</v>
      </c>
      <c r="N41" s="16">
        <f t="shared" si="3"/>
        <v>1260.44248193799</v>
      </c>
    </row>
    <row r="42" s="2" customFormat="1" ht="15.75" spans="1:14">
      <c r="A42" s="2" t="s">
        <v>16</v>
      </c>
      <c r="B42" s="8" t="s">
        <v>7</v>
      </c>
      <c r="C42" s="8" t="s">
        <v>78</v>
      </c>
      <c r="D42" s="8" t="s">
        <v>68</v>
      </c>
      <c r="E42" s="8" t="s">
        <v>45</v>
      </c>
      <c r="F42" s="8" t="s">
        <v>51</v>
      </c>
      <c r="G42" s="8" t="s">
        <v>63</v>
      </c>
      <c r="H42" s="9">
        <v>345</v>
      </c>
      <c r="I42" s="8" t="s">
        <v>48</v>
      </c>
      <c r="J42" s="15">
        <v>160</v>
      </c>
      <c r="K42" s="15">
        <f t="shared" si="0"/>
        <v>55200</v>
      </c>
      <c r="L42" s="16">
        <f t="shared" si="1"/>
        <v>7666.66666666667</v>
      </c>
      <c r="M42" s="16">
        <f t="shared" si="2"/>
        <v>16.8058997591733</v>
      </c>
      <c r="N42" s="16">
        <f t="shared" si="3"/>
        <v>5798.03541691477</v>
      </c>
    </row>
    <row r="43" s="2" customFormat="1" ht="15.75" spans="1:14">
      <c r="A43" s="2" t="s">
        <v>16</v>
      </c>
      <c r="B43" s="8" t="s">
        <v>7</v>
      </c>
      <c r="C43" s="8" t="s">
        <v>79</v>
      </c>
      <c r="D43" s="8" t="s">
        <v>68</v>
      </c>
      <c r="E43" s="8" t="s">
        <v>45</v>
      </c>
      <c r="F43" s="8" t="s">
        <v>51</v>
      </c>
      <c r="G43" s="8" t="s">
        <v>76</v>
      </c>
      <c r="H43" s="9">
        <v>10</v>
      </c>
      <c r="I43" s="8" t="s">
        <v>48</v>
      </c>
      <c r="J43" s="15">
        <v>160</v>
      </c>
      <c r="K43" s="15">
        <f t="shared" si="0"/>
        <v>1600</v>
      </c>
      <c r="L43" s="16">
        <f t="shared" si="1"/>
        <v>222.222222222222</v>
      </c>
      <c r="M43" s="16">
        <f t="shared" si="2"/>
        <v>16.8058997591733</v>
      </c>
      <c r="N43" s="16">
        <f t="shared" si="3"/>
        <v>168.058997591733</v>
      </c>
    </row>
    <row r="44" s="2" customFormat="1" ht="15.75" spans="1:14">
      <c r="A44" s="2" t="s">
        <v>16</v>
      </c>
      <c r="B44" s="8" t="s">
        <v>7</v>
      </c>
      <c r="C44" s="8" t="s">
        <v>79</v>
      </c>
      <c r="D44" s="8" t="s">
        <v>68</v>
      </c>
      <c r="E44" s="8" t="s">
        <v>45</v>
      </c>
      <c r="F44" s="8" t="s">
        <v>51</v>
      </c>
      <c r="G44" s="8" t="s">
        <v>69</v>
      </c>
      <c r="H44" s="9">
        <v>49</v>
      </c>
      <c r="I44" s="8" t="s">
        <v>48</v>
      </c>
      <c r="J44" s="15">
        <v>160</v>
      </c>
      <c r="K44" s="15">
        <f t="shared" si="0"/>
        <v>7840</v>
      </c>
      <c r="L44" s="16">
        <f t="shared" si="1"/>
        <v>1088.88888888889</v>
      </c>
      <c r="M44" s="16">
        <f t="shared" si="2"/>
        <v>16.8058997591733</v>
      </c>
      <c r="N44" s="16">
        <f t="shared" si="3"/>
        <v>823.489088199489</v>
      </c>
    </row>
    <row r="45" s="2" customFormat="1" ht="15.75" spans="1:14">
      <c r="A45" s="2" t="s">
        <v>16</v>
      </c>
      <c r="B45" s="8" t="s">
        <v>7</v>
      </c>
      <c r="C45" s="8" t="s">
        <v>79</v>
      </c>
      <c r="D45" s="8" t="s">
        <v>68</v>
      </c>
      <c r="E45" s="8" t="s">
        <v>45</v>
      </c>
      <c r="F45" s="8" t="s">
        <v>51</v>
      </c>
      <c r="G45" s="8" t="s">
        <v>73</v>
      </c>
      <c r="H45" s="9">
        <v>361</v>
      </c>
      <c r="I45" s="8" t="s">
        <v>48</v>
      </c>
      <c r="J45" s="15">
        <v>130</v>
      </c>
      <c r="K45" s="15">
        <f t="shared" si="0"/>
        <v>46930</v>
      </c>
      <c r="L45" s="16">
        <f t="shared" si="1"/>
        <v>6518.05555555556</v>
      </c>
      <c r="M45" s="16">
        <f t="shared" si="2"/>
        <v>12.6392330925066</v>
      </c>
      <c r="N45" s="16">
        <f t="shared" si="3"/>
        <v>4562.76314639488</v>
      </c>
    </row>
    <row r="46" s="2" customFormat="1" ht="15.75" spans="1:14">
      <c r="A46" s="2" t="s">
        <v>16</v>
      </c>
      <c r="B46" s="8" t="s">
        <v>7</v>
      </c>
      <c r="C46" s="8" t="s">
        <v>80</v>
      </c>
      <c r="D46" s="8" t="s">
        <v>44</v>
      </c>
      <c r="E46" s="8" t="s">
        <v>45</v>
      </c>
      <c r="F46" s="8" t="s">
        <v>46</v>
      </c>
      <c r="G46" s="8" t="s">
        <v>76</v>
      </c>
      <c r="H46" s="9">
        <v>420</v>
      </c>
      <c r="I46" s="8" t="s">
        <v>48</v>
      </c>
      <c r="J46" s="15">
        <v>170</v>
      </c>
      <c r="K46" s="15">
        <f t="shared" si="0"/>
        <v>71400</v>
      </c>
      <c r="L46" s="16">
        <f t="shared" si="1"/>
        <v>9916.66666666667</v>
      </c>
      <c r="M46" s="16">
        <f t="shared" si="2"/>
        <v>18.1947886480621</v>
      </c>
      <c r="N46" s="16">
        <f t="shared" si="3"/>
        <v>7641.8112321861</v>
      </c>
    </row>
    <row r="47" s="2" customFormat="1" ht="15.75" spans="1:14">
      <c r="A47" s="2" t="s">
        <v>16</v>
      </c>
      <c r="B47" s="8" t="s">
        <v>7</v>
      </c>
      <c r="C47" s="8" t="s">
        <v>81</v>
      </c>
      <c r="D47" s="8" t="s">
        <v>50</v>
      </c>
      <c r="E47" s="8" t="s">
        <v>45</v>
      </c>
      <c r="F47" s="8" t="s">
        <v>46</v>
      </c>
      <c r="G47" s="8" t="s">
        <v>58</v>
      </c>
      <c r="H47" s="9">
        <v>416</v>
      </c>
      <c r="I47" s="8" t="s">
        <v>48</v>
      </c>
      <c r="J47" s="15">
        <v>235</v>
      </c>
      <c r="K47" s="15">
        <f t="shared" si="0"/>
        <v>97760</v>
      </c>
      <c r="L47" s="16">
        <f t="shared" si="1"/>
        <v>13577.7777777778</v>
      </c>
      <c r="M47" s="16">
        <f t="shared" si="2"/>
        <v>27.2225664258399</v>
      </c>
      <c r="N47" s="16">
        <f t="shared" si="3"/>
        <v>11324.5876331494</v>
      </c>
    </row>
    <row r="48" s="2" customFormat="1" ht="15.75" spans="1:14">
      <c r="A48" s="2" t="s">
        <v>16</v>
      </c>
      <c r="B48" s="8" t="s">
        <v>7</v>
      </c>
      <c r="C48" s="8" t="s">
        <v>81</v>
      </c>
      <c r="D48" s="8" t="s">
        <v>50</v>
      </c>
      <c r="E48" s="8" t="s">
        <v>45</v>
      </c>
      <c r="F48" s="8" t="s">
        <v>46</v>
      </c>
      <c r="G48" s="8" t="s">
        <v>58</v>
      </c>
      <c r="H48" s="9">
        <v>1</v>
      </c>
      <c r="I48" s="8" t="s">
        <v>48</v>
      </c>
      <c r="J48" s="15">
        <v>80</v>
      </c>
      <c r="K48" s="15">
        <f t="shared" si="0"/>
        <v>80</v>
      </c>
      <c r="L48" s="16">
        <f t="shared" si="1"/>
        <v>11.1111111111111</v>
      </c>
      <c r="M48" s="16">
        <f t="shared" si="2"/>
        <v>5.69478864806214</v>
      </c>
      <c r="N48" s="16">
        <f t="shared" si="3"/>
        <v>5.69478864806214</v>
      </c>
    </row>
    <row r="49" s="2" customFormat="1" ht="15.75" spans="1:14">
      <c r="A49" s="2" t="s">
        <v>16</v>
      </c>
      <c r="B49" s="8" t="s">
        <v>16</v>
      </c>
      <c r="C49" s="8" t="s">
        <v>16</v>
      </c>
      <c r="D49" s="8" t="s">
        <v>16</v>
      </c>
      <c r="E49" s="8" t="s">
        <v>16</v>
      </c>
      <c r="F49" s="8" t="s">
        <v>16</v>
      </c>
      <c r="G49" s="8" t="s">
        <v>16</v>
      </c>
      <c r="H49" s="8" t="s">
        <v>16</v>
      </c>
      <c r="I49" s="8" t="s">
        <v>16</v>
      </c>
      <c r="J49" s="15" t="s">
        <v>16</v>
      </c>
      <c r="K49" s="15"/>
      <c r="L49" s="16"/>
      <c r="M49" s="16"/>
      <c r="N49" s="16"/>
    </row>
    <row r="50" s="2" customFormat="1" ht="15.75" spans="1:14">
      <c r="A50" s="2" t="s">
        <v>16</v>
      </c>
      <c r="B50" s="8" t="s">
        <v>82</v>
      </c>
      <c r="C50" s="8" t="s">
        <v>81</v>
      </c>
      <c r="D50" s="8" t="s">
        <v>50</v>
      </c>
      <c r="E50" s="8" t="s">
        <v>45</v>
      </c>
      <c r="F50" s="8" t="s">
        <v>46</v>
      </c>
      <c r="G50" s="8" t="s">
        <v>58</v>
      </c>
      <c r="H50" s="9">
        <v>3</v>
      </c>
      <c r="I50" s="8" t="s">
        <v>48</v>
      </c>
      <c r="J50" s="15" t="s">
        <v>16</v>
      </c>
      <c r="K50" s="15"/>
      <c r="L50" s="16"/>
      <c r="M50" s="16"/>
      <c r="N50" s="16"/>
    </row>
    <row r="51" s="2" customFormat="1" ht="15.75" spans="1:14">
      <c r="A51" s="2" t="s">
        <v>16</v>
      </c>
      <c r="B51" s="8" t="s">
        <v>16</v>
      </c>
      <c r="C51" s="8" t="s">
        <v>16</v>
      </c>
      <c r="D51" s="8" t="s">
        <v>16</v>
      </c>
      <c r="E51" s="8" t="s">
        <v>16</v>
      </c>
      <c r="F51" s="8" t="s">
        <v>16</v>
      </c>
      <c r="G51" s="8" t="s">
        <v>16</v>
      </c>
      <c r="H51" s="8" t="s">
        <v>16</v>
      </c>
      <c r="I51" s="8" t="s">
        <v>16</v>
      </c>
      <c r="J51" s="15" t="s">
        <v>16</v>
      </c>
      <c r="K51" s="15"/>
      <c r="L51" s="16"/>
      <c r="M51" s="16"/>
      <c r="N51" s="16"/>
    </row>
    <row r="52" s="2" customFormat="1" ht="15.75" spans="1:14">
      <c r="A52" s="2" t="s">
        <v>16</v>
      </c>
      <c r="B52" s="10" t="s">
        <v>16</v>
      </c>
      <c r="C52" s="10" t="s">
        <v>16</v>
      </c>
      <c r="D52" s="10" t="s">
        <v>83</v>
      </c>
      <c r="E52" s="10" t="s">
        <v>16</v>
      </c>
      <c r="F52" s="10" t="s">
        <v>16</v>
      </c>
      <c r="G52" s="10" t="s">
        <v>16</v>
      </c>
      <c r="H52" s="11">
        <f>SUM(H13:H50)</f>
        <v>8400</v>
      </c>
      <c r="I52" s="10" t="s">
        <v>16</v>
      </c>
      <c r="J52" s="20" t="s">
        <v>16</v>
      </c>
      <c r="K52" s="20">
        <f>SUM(K13:K48)</f>
        <v>1400400</v>
      </c>
      <c r="L52" s="21">
        <f>SUM(L13:L48)</f>
        <v>194500</v>
      </c>
      <c r="M52" s="21">
        <f t="shared" si="2"/>
        <v>17.7384394417129</v>
      </c>
      <c r="N52" s="21">
        <f>SUM(N13:N48)</f>
        <v>149019.140277778</v>
      </c>
    </row>
    <row r="54" s="1" customFormat="1" ht="15.75" spans="1:14">
      <c r="A54" s="1" t="s">
        <v>16</v>
      </c>
      <c r="B54" s="12" t="s">
        <v>84</v>
      </c>
      <c r="C54" s="12"/>
      <c r="D54" s="12"/>
      <c r="E54" s="13" t="s">
        <v>85</v>
      </c>
      <c r="F54" s="13" t="s">
        <v>86</v>
      </c>
      <c r="H54" s="14" t="s">
        <v>87</v>
      </c>
      <c r="I54" s="14"/>
      <c r="J54" s="14"/>
      <c r="K54" s="14"/>
      <c r="L54" s="14"/>
      <c r="M54" s="22" t="s">
        <v>34</v>
      </c>
      <c r="N54" s="23" t="s">
        <v>88</v>
      </c>
    </row>
    <row r="55" s="1" customFormat="1" ht="15.75" spans="1:14">
      <c r="A55" s="1" t="s">
        <v>16</v>
      </c>
      <c r="B55" s="12" t="s">
        <v>89</v>
      </c>
      <c r="C55" s="12"/>
      <c r="D55" s="12"/>
      <c r="E55" s="15">
        <v>126621.78</v>
      </c>
      <c r="F55" s="16">
        <f>E55/N$8</f>
        <v>17586.3583333333</v>
      </c>
      <c r="H55" s="14"/>
      <c r="I55" s="14"/>
      <c r="J55" s="14"/>
      <c r="K55" s="14"/>
      <c r="L55" s="14"/>
      <c r="M55" s="24" t="s">
        <v>90</v>
      </c>
      <c r="N55" s="25">
        <f>SUMIF(F13:F48,114957,N13:N48)</f>
        <v>91645.0016882683</v>
      </c>
    </row>
    <row r="56" s="1" customFormat="1" ht="15.75" spans="1:14">
      <c r="A56" s="1" t="s">
        <v>16</v>
      </c>
      <c r="B56" s="12" t="s">
        <v>91</v>
      </c>
      <c r="C56" s="12"/>
      <c r="D56" s="12"/>
      <c r="E56" s="15">
        <v>63740.65</v>
      </c>
      <c r="F56" s="16">
        <f t="shared" ref="F56:F61" si="4">E56/N$8</f>
        <v>8852.86805555555</v>
      </c>
      <c r="H56" s="14"/>
      <c r="I56" s="14"/>
      <c r="J56" s="14"/>
      <c r="K56" s="14"/>
      <c r="L56" s="14"/>
      <c r="M56" s="24" t="s">
        <v>92</v>
      </c>
      <c r="N56" s="25">
        <f>SUMIF(F13:F48,121944,N13:N48)</f>
        <v>57374.1385895095</v>
      </c>
    </row>
    <row r="57" s="1" customFormat="1" ht="15.75" spans="1:14">
      <c r="A57" s="1" t="s">
        <v>16</v>
      </c>
      <c r="B57" s="12" t="s">
        <v>93</v>
      </c>
      <c r="C57" s="12"/>
      <c r="D57" s="12"/>
      <c r="E57" s="15">
        <v>16777.76</v>
      </c>
      <c r="F57" s="16">
        <f t="shared" si="4"/>
        <v>2330.24444444444</v>
      </c>
      <c r="H57" s="14"/>
      <c r="I57" s="14"/>
      <c r="J57" s="14"/>
      <c r="K57" s="14"/>
      <c r="L57" s="14"/>
      <c r="M57" s="26"/>
      <c r="N57" s="27"/>
    </row>
    <row r="58" s="1" customFormat="1" ht="15.75" spans="1:14">
      <c r="A58" s="1" t="s">
        <v>16</v>
      </c>
      <c r="B58" s="12" t="s">
        <v>94</v>
      </c>
      <c r="C58" s="12"/>
      <c r="D58" s="12"/>
      <c r="E58" s="15">
        <v>8290</v>
      </c>
      <c r="F58" s="16">
        <f t="shared" si="4"/>
        <v>1151.38888888889</v>
      </c>
      <c r="H58" s="14"/>
      <c r="I58" s="14"/>
      <c r="J58" s="14"/>
      <c r="K58" s="14"/>
      <c r="L58" s="14"/>
      <c r="M58" s="26"/>
      <c r="N58" s="27"/>
    </row>
    <row r="59" s="1" customFormat="1" ht="15.75" spans="1:14">
      <c r="A59" s="1" t="s">
        <v>16</v>
      </c>
      <c r="B59" s="12" t="s">
        <v>95</v>
      </c>
      <c r="C59" s="12"/>
      <c r="D59" s="12"/>
      <c r="E59" s="15">
        <f>SUM(E55:E58)</f>
        <v>215430.19</v>
      </c>
      <c r="F59" s="16">
        <f t="shared" si="4"/>
        <v>29920.8597222222</v>
      </c>
      <c r="H59" s="14"/>
      <c r="I59" s="14"/>
      <c r="J59" s="14"/>
      <c r="K59" s="14"/>
      <c r="L59" s="14"/>
      <c r="M59" s="26"/>
      <c r="N59" s="27"/>
    </row>
    <row r="60" s="1" customFormat="1" ht="15.75" spans="1:14">
      <c r="A60" s="1" t="s">
        <v>16</v>
      </c>
      <c r="B60" s="1" t="s">
        <v>16</v>
      </c>
      <c r="C60" s="1" t="s">
        <v>16</v>
      </c>
      <c r="D60" s="1" t="s">
        <v>16</v>
      </c>
      <c r="E60" s="17"/>
      <c r="F60" s="18"/>
      <c r="H60" s="14"/>
      <c r="I60" s="14"/>
      <c r="J60" s="14"/>
      <c r="K60" s="14"/>
      <c r="L60" s="14"/>
      <c r="M60" s="26"/>
      <c r="N60" s="27"/>
    </row>
    <row r="61" s="1" customFormat="1" ht="15.75" spans="1:14">
      <c r="A61" s="1" t="s">
        <v>16</v>
      </c>
      <c r="B61" s="12" t="s">
        <v>96</v>
      </c>
      <c r="C61" s="12"/>
      <c r="D61" s="12"/>
      <c r="E61" s="15">
        <f>K52*0.08</f>
        <v>112032</v>
      </c>
      <c r="F61" s="16">
        <f t="shared" si="4"/>
        <v>15560</v>
      </c>
      <c r="H61" s="14"/>
      <c r="I61" s="14"/>
      <c r="J61" s="14"/>
      <c r="K61" s="14"/>
      <c r="L61" s="14"/>
      <c r="M61" s="26"/>
      <c r="N61" s="27"/>
    </row>
    <row r="62" s="1" customFormat="1" ht="15.75" spans="1:14">
      <c r="A62" s="1" t="s">
        <v>16</v>
      </c>
      <c r="B62" s="1" t="s">
        <v>16</v>
      </c>
      <c r="C62" s="1" t="s">
        <v>16</v>
      </c>
      <c r="D62" s="1" t="s">
        <v>16</v>
      </c>
      <c r="E62" s="17"/>
      <c r="F62" s="18"/>
      <c r="H62" s="14"/>
      <c r="I62" s="14"/>
      <c r="J62" s="14"/>
      <c r="K62" s="14"/>
      <c r="L62" s="14"/>
      <c r="M62" s="26"/>
      <c r="N62" s="27"/>
    </row>
    <row r="63" s="1" customFormat="1" ht="15.75" spans="1:14">
      <c r="A63" s="1" t="s">
        <v>16</v>
      </c>
      <c r="B63" s="19" t="s">
        <v>97</v>
      </c>
      <c r="C63" s="19"/>
      <c r="D63" s="19"/>
      <c r="E63" s="15">
        <f>E59+E61</f>
        <v>327462.19</v>
      </c>
      <c r="F63" s="16">
        <f>E63/N$8</f>
        <v>45480.8597222222</v>
      </c>
      <c r="H63" s="14"/>
      <c r="I63" s="14"/>
      <c r="J63" s="14"/>
      <c r="K63" s="14"/>
      <c r="L63" s="14"/>
      <c r="M63" s="26"/>
      <c r="N63" s="27"/>
    </row>
    <row r="64" s="1" customFormat="1" ht="15.75" spans="1:14">
      <c r="A64" s="1" t="s">
        <v>16</v>
      </c>
      <c r="B64" s="19" t="s">
        <v>98</v>
      </c>
      <c r="C64" s="19"/>
      <c r="D64" s="19"/>
      <c r="E64" s="15">
        <f>E63/(H52-H50)</f>
        <v>38.9975217339526</v>
      </c>
      <c r="F64" s="16">
        <f>E64/N$8</f>
        <v>5.41632246304897</v>
      </c>
      <c r="H64" s="14"/>
      <c r="I64" s="14"/>
      <c r="J64" s="14"/>
      <c r="K64" s="14"/>
      <c r="L64" s="14"/>
      <c r="M64" s="28"/>
      <c r="N64" s="29"/>
    </row>
  </sheetData>
  <mergeCells count="12">
    <mergeCell ref="B3:N3"/>
    <mergeCell ref="B4:N4"/>
    <mergeCell ref="B54:D54"/>
    <mergeCell ref="B55:D55"/>
    <mergeCell ref="B56:D56"/>
    <mergeCell ref="B57:D57"/>
    <mergeCell ref="B58:D58"/>
    <mergeCell ref="B59:D59"/>
    <mergeCell ref="B61:D61"/>
    <mergeCell ref="B63:D63"/>
    <mergeCell ref="B64:D64"/>
    <mergeCell ref="H54:L64"/>
  </mergeCells>
  <pageMargins left="0.7" right="0.7" top="0.75" bottom="0.75" header="0.3" footer="0.3"/>
  <pageSetup paperSize="9" orientation="landscape" horizontalDpi="96" verticalDpi="9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TTNU8732541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似你呢喃</cp:lastModifiedBy>
  <dcterms:created xsi:type="dcterms:W3CDTF">2024-02-05T09:09:00Z</dcterms:created>
  <dcterms:modified xsi:type="dcterms:W3CDTF">2024-02-05T09:16:56Z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4E2188FD81E44D6B805F5A944C26A0C3_12</vt:lpwstr>
  </property>
  <property fmtid="{D5CDD505-2E9C-101B-9397-08002B2CF9AE}" pid="3" name="KSOProductBuildVer">
    <vt:lpwstr>2052-12.1.0.16250</vt:lpwstr>
  </property>
</Properties>
</file>