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369-883578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<sst xmlns="http://schemas.openxmlformats.org/spreadsheetml/2006/main" count="149" uniqueCount="67">
  <si>
    <t>Sales Summary</t>
  </si>
  <si>
    <t>销售报告</t>
  </si>
  <si>
    <t>供应商 Supplier:</t>
  </si>
  <si>
    <t>OCHO FUEGOS SPA</t>
  </si>
  <si>
    <t>到货日期 Arrival Date:</t>
  </si>
  <si>
    <t>2023-12-15</t>
  </si>
  <si>
    <t>销售日期 Date of Sale:</t>
  </si>
  <si>
    <t>2023-12-16</t>
  </si>
  <si>
    <t>汇率 FX Rate:</t>
  </si>
  <si>
    <t>7.2</t>
  </si>
  <si>
    <t>航班号Flight No:</t>
  </si>
  <si>
    <t>5Y8236</t>
  </si>
  <si>
    <t>提单号 AWB:</t>
  </si>
  <si>
    <t>369-88357824</t>
  </si>
  <si>
    <t>销售地点 Sales Location:</t>
  </si>
  <si>
    <t>GUANGZHOU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</si>
  <si>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</si>
  <si>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</si>
  <si>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</si>
  <si>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</si>
  <si>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</si>
  <si>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</si>
  <si>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</si>
  <si>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</si>
  <si>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</si>
  <si>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</si>
  <si>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</si>
  <si>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</si>
  <si>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r>
      <t>每箱收益</t>
    </r>
    <r>
      <rPr>
        <sz val="12"/>
        <rFont val="Times New Roman"/>
        <charset val="134"/>
      </rPr>
      <t xml:space="preserve"> CIF</t>
    </r>
  </si>
  <si>
    <r>
      <t>总收益</t>
    </r>
    <r>
      <rPr>
        <sz val="12"/>
        <rFont val="Times New Roman"/>
        <charset val="134"/>
      </rPr>
      <t xml:space="preserve"> CIF</t>
    </r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</si>
  <si>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</si>
  <si>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</si>
  <si>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</si>
  <si>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</si>
  <si>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</si>
  <si>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</si>
  <si>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</si>
  <si>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</si>
  <si>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</si>
  <si>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</si>
  <si>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</si>
  <si>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CIF Return</t>
  </si>
  <si>
    <t>Total Return</t>
  </si>
  <si>
    <t>1511701</t>
  </si>
  <si>
    <t>SANTINA</t>
  </si>
  <si>
    <t>121064</t>
  </si>
  <si>
    <t>105448</t>
  </si>
  <si>
    <t>2JD</t>
  </si>
  <si>
    <t>2.5kg</t>
  </si>
  <si>
    <t>1511697</t>
  </si>
  <si>
    <t>1511694</t>
  </si>
  <si>
    <t>1511695</t>
  </si>
  <si>
    <t>3JD</t>
  </si>
  <si>
    <t>1511703</t>
  </si>
  <si>
    <t>Damage</t>
  </si>
  <si>
    <t xml:space="preserve">总数 Total: </t>
  </si>
  <si>
    <t>其他费用 Additional Fees</t>
  </si>
  <si>
    <t>人民币 RMB</t>
  </si>
  <si>
    <t>美元 USD</t>
  </si>
  <si>
    <t>Note：</t>
  </si>
  <si>
    <t>海关/税金 Customs/VAT</t>
  </si>
  <si>
    <t>清关费 Clearance charge</t>
  </si>
  <si>
    <t>市场费用 Market Charges</t>
  </si>
  <si>
    <t>小计 Total Fees</t>
  </si>
  <si>
    <t>销售佣金 Commission (8%）</t>
  </si>
  <si>
    <t>总费用 Total Charges</t>
  </si>
  <si>
    <t>每箱平均费用 Ave/box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</si>
</sst>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  <numFmt numFmtId="177" formatCode="\$#,##0.00;\-\$#,##0.00"/>
  </numFmts>
  <fonts count="23">
    <font>
      <sz val="11"/>
      <color theme="1"/>
      <name val="宋体"/>
      <charset val="134"/>
      <scheme val="minor"/>
    </font>
    <font>
      <sz val="12"/>
      <name val="Times New Roman"/>
      <charset val="134"/>
    </font>
    <font>
      <sz val="18"/>
      <name val="Times New Roman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176" fontId="1" fillId="0" borderId="3" xfId="0" applyNumberFormat="1" applyFont="1" applyBorder="1" applyAlignment="1">
      <alignment horizontal="right" vertical="center"/>
    </xf>
    <xf numFmtId="177" fontId="1" fillId="0" borderId="3" xfId="0" applyNumberFormat="1" applyFont="1" applyBorder="1" applyAlignment="1">
      <alignment horizontal="right" vertical="center"/>
    </xf>
    <xf numFmtId="176" fontId="1" fillId="0" borderId="0" xfId="0" applyNumberFormat="1" applyFont="1"/>
    <xf numFmtId="177" fontId="1" fillId="0" borderId="0" xfId="0" applyNumberFormat="1" applyFont="1"/>
    <xf numFmtId="0" fontId="1" fillId="3" borderId="3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right" vertical="center"/>
    </xf>
    <xf numFmtId="177" fontId="1" fillId="3" borderId="3" xfId="0" applyNumberFormat="1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</xdr:row>
      <xdr:rowOff>0</xdr:rowOff>
    </xdr:from>
    <xdr:ext cx="1257300" cy="1158240"/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85800" y="171450"/>
          <a:ext cx="1257300" cy="11582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N32"/>
  <sheetViews>
    <sheetView tabSelected="1" topLeftCell="A3" workbookViewId="0">
      <selection activeCell="O17" sqref="O17"/>
    </sheetView>
  </sheetViews>
  <sheetFormatPr defaultColWidth="9" defaultRowHeight="13.5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ht="23.25" spans="2:14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ht="23.25" spans="2:14"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8" s="1" customFormat="1" ht="15.75" spans="2:14">
      <c r="B8" s="4" t="s">
        <v>2</v>
      </c>
      <c r="C8" s="5" t="s">
        <v>3</v>
      </c>
      <c r="F8" s="4" t="s">
        <v>4</v>
      </c>
      <c r="G8" s="5" t="s">
        <v>5</v>
      </c>
      <c r="J8" s="4" t="s">
        <v>6</v>
      </c>
      <c r="K8" s="5" t="s">
        <v>7</v>
      </c>
      <c r="M8" s="4" t="s">
        <v>8</v>
      </c>
      <c r="N8" s="4" t="s">
        <v>9</v>
      </c>
    </row>
    <row r="9" s="1" customFormat="1" ht="15.75" spans="2:11">
      <c r="B9" s="4" t="s">
        <v>10</v>
      </c>
      <c r="C9" s="5" t="s">
        <v>11</v>
      </c>
      <c r="F9" s="4" t="s">
        <v>12</v>
      </c>
      <c r="G9" s="5" t="s">
        <v>13</v>
      </c>
      <c r="J9" s="4" t="s">
        <v>14</v>
      </c>
      <c r="K9" s="5" t="s">
        <v>15</v>
      </c>
    </row>
    <row r="11" s="2" customFormat="1" ht="15.75" spans="1:14">
      <c r="A11" s="2" t="s">
        <v>16</v>
      </c>
      <c r="B11" s="6" t="s">
        <v>17</v>
      </c>
      <c r="C11" s="6" t="s">
        <v>18</v>
      </c>
      <c r="D11" s="6" t="s">
        <v>19</v>
      </c>
      <c r="E11" s="6" t="s">
        <v>20</v>
      </c>
      <c r="F11" s="6" t="s">
        <v>21</v>
      </c>
      <c r="G11" s="6" t="s">
        <v>22</v>
      </c>
      <c r="H11" s="6" t="s">
        <v>23</v>
      </c>
      <c r="I11" s="6" t="s">
        <v>24</v>
      </c>
      <c r="J11" s="6" t="s">
        <v>25</v>
      </c>
      <c r="K11" s="6" t="s">
        <v>26</v>
      </c>
      <c r="L11" s="6" t="s">
        <v>27</v>
      </c>
      <c r="M11" s="20" t="s">
        <v>28</v>
      </c>
      <c r="N11" s="20" t="s">
        <v>29</v>
      </c>
    </row>
    <row r="12" s="2" customFormat="1" ht="15.75" spans="1:14">
      <c r="A12" s="2" t="s">
        <v>16</v>
      </c>
      <c r="B12" s="7" t="s">
        <v>30</v>
      </c>
      <c r="C12" s="7" t="s">
        <v>31</v>
      </c>
      <c r="D12" s="7" t="s">
        <v>32</v>
      </c>
      <c r="E12" s="7" t="s">
        <v>33</v>
      </c>
      <c r="F12" s="7" t="s">
        <v>34</v>
      </c>
      <c r="G12" s="7" t="s">
        <v>35</v>
      </c>
      <c r="H12" s="7" t="s">
        <v>36</v>
      </c>
      <c r="I12" s="7" t="s">
        <v>37</v>
      </c>
      <c r="J12" s="7" t="s">
        <v>38</v>
      </c>
      <c r="K12" s="7" t="s">
        <v>39</v>
      </c>
      <c r="L12" s="7" t="s">
        <v>40</v>
      </c>
      <c r="M12" s="7" t="s">
        <v>41</v>
      </c>
      <c r="N12" s="7" t="s">
        <v>42</v>
      </c>
    </row>
    <row r="13" s="2" customFormat="1" ht="15.75" spans="1:14">
      <c r="A13" s="2" t="s">
        <v>16</v>
      </c>
      <c r="B13" s="8" t="s">
        <v>7</v>
      </c>
      <c r="C13" s="8" t="s">
        <v>43</v>
      </c>
      <c r="D13" s="8" t="s">
        <v>44</v>
      </c>
      <c r="E13" s="8" t="s">
        <v>45</v>
      </c>
      <c r="F13" s="8" t="s">
        <v>46</v>
      </c>
      <c r="G13" s="8" t="s">
        <v>47</v>
      </c>
      <c r="H13" s="9">
        <v>280</v>
      </c>
      <c r="I13" s="8" t="s">
        <v>48</v>
      </c>
      <c r="J13" s="15">
        <v>310</v>
      </c>
      <c r="K13" s="15">
        <f>H13*J13</f>
        <v>86800</v>
      </c>
      <c r="L13" s="16">
        <f>K13/N$8</f>
        <v>12055.5555555556</v>
      </c>
      <c r="M13" s="16">
        <f>L13/H13-F$32</f>
        <v>34.3725180684618</v>
      </c>
      <c r="N13" s="16">
        <f>M13*H13</f>
        <v>9624.30505916929</v>
      </c>
    </row>
    <row r="14" s="2" customFormat="1" ht="15.75" spans="1:14">
      <c r="A14" s="2" t="s">
        <v>16</v>
      </c>
      <c r="B14" s="8" t="s">
        <v>7</v>
      </c>
      <c r="C14" s="8" t="s">
        <v>49</v>
      </c>
      <c r="D14" s="8" t="s">
        <v>44</v>
      </c>
      <c r="E14" s="8" t="s">
        <v>45</v>
      </c>
      <c r="F14" s="8" t="s">
        <v>46</v>
      </c>
      <c r="G14" s="8" t="s">
        <v>47</v>
      </c>
      <c r="H14" s="9">
        <v>280</v>
      </c>
      <c r="I14" s="8" t="s">
        <v>48</v>
      </c>
      <c r="J14" s="15">
        <v>310</v>
      </c>
      <c r="K14" s="15">
        <f>H14*J14</f>
        <v>86800</v>
      </c>
      <c r="L14" s="16">
        <f>K14/N$8</f>
        <v>12055.5555555556</v>
      </c>
      <c r="M14" s="16">
        <f>L14/H14-F$32</f>
        <v>34.3725180684618</v>
      </c>
      <c r="N14" s="16">
        <f>M14*H14</f>
        <v>9624.30505916929</v>
      </c>
    </row>
    <row r="15" s="2" customFormat="1" ht="15.75" spans="1:14">
      <c r="A15" s="2" t="s">
        <v>16</v>
      </c>
      <c r="B15" s="8" t="s">
        <v>7</v>
      </c>
      <c r="C15" s="8" t="s">
        <v>50</v>
      </c>
      <c r="D15" s="8" t="s">
        <v>44</v>
      </c>
      <c r="E15" s="8" t="s">
        <v>45</v>
      </c>
      <c r="F15" s="8" t="s">
        <v>46</v>
      </c>
      <c r="G15" s="8" t="s">
        <v>47</v>
      </c>
      <c r="H15" s="9">
        <v>279</v>
      </c>
      <c r="I15" s="8" t="s">
        <v>48</v>
      </c>
      <c r="J15" s="15">
        <v>310</v>
      </c>
      <c r="K15" s="15">
        <f>H15*J15</f>
        <v>86490</v>
      </c>
      <c r="L15" s="16">
        <f>K15/N$8</f>
        <v>12012.5</v>
      </c>
      <c r="M15" s="16">
        <f>L15/H15-F$32</f>
        <v>34.3725180684616</v>
      </c>
      <c r="N15" s="16">
        <f>M15*H15</f>
        <v>9589.93254110079</v>
      </c>
    </row>
    <row r="16" s="2" customFormat="1" ht="15.75" spans="1:14">
      <c r="A16" s="2" t="s">
        <v>16</v>
      </c>
      <c r="B16" s="8" t="s">
        <v>7</v>
      </c>
      <c r="C16" s="8" t="s">
        <v>51</v>
      </c>
      <c r="D16" s="8" t="s">
        <v>44</v>
      </c>
      <c r="E16" s="8" t="s">
        <v>45</v>
      </c>
      <c r="F16" s="8" t="s">
        <v>46</v>
      </c>
      <c r="G16" s="8" t="s">
        <v>52</v>
      </c>
      <c r="H16" s="9">
        <v>280</v>
      </c>
      <c r="I16" s="8" t="s">
        <v>48</v>
      </c>
      <c r="J16" s="15">
        <v>340</v>
      </c>
      <c r="K16" s="15">
        <f>H16*J16</f>
        <v>95200</v>
      </c>
      <c r="L16" s="16">
        <f>K16/N$8</f>
        <v>13222.2222222222</v>
      </c>
      <c r="M16" s="16">
        <f>L16/H16-F$32</f>
        <v>38.5391847351282</v>
      </c>
      <c r="N16" s="16">
        <f>M16*H16</f>
        <v>10790.9717258359</v>
      </c>
    </row>
    <row r="17" s="2" customFormat="1" ht="15.75" spans="1:14">
      <c r="A17" s="2" t="s">
        <v>16</v>
      </c>
      <c r="B17" s="8" t="s">
        <v>7</v>
      </c>
      <c r="C17" s="8" t="s">
        <v>53</v>
      </c>
      <c r="D17" s="8" t="s">
        <v>44</v>
      </c>
      <c r="E17" s="8" t="s">
        <v>45</v>
      </c>
      <c r="F17" s="8" t="s">
        <v>46</v>
      </c>
      <c r="G17" s="8" t="s">
        <v>52</v>
      </c>
      <c r="H17" s="9">
        <v>280</v>
      </c>
      <c r="I17" s="8" t="s">
        <v>48</v>
      </c>
      <c r="J17" s="15">
        <v>340</v>
      </c>
      <c r="K17" s="15">
        <f>H17*J17</f>
        <v>95200</v>
      </c>
      <c r="L17" s="16">
        <f>K17/N$8</f>
        <v>13222.2222222222</v>
      </c>
      <c r="M17" s="16">
        <f>L17/H17-F$32</f>
        <v>38.5391847351282</v>
      </c>
      <c r="N17" s="16">
        <f>M17*H17</f>
        <v>10790.9717258359</v>
      </c>
    </row>
    <row r="18" s="2" customFormat="1" ht="15.75" spans="1:14">
      <c r="A18" s="2" t="s">
        <v>16</v>
      </c>
      <c r="B18" s="8" t="s">
        <v>16</v>
      </c>
      <c r="C18" s="8" t="s">
        <v>16</v>
      </c>
      <c r="D18" s="8" t="s">
        <v>16</v>
      </c>
      <c r="E18" s="8" t="s">
        <v>16</v>
      </c>
      <c r="F18" s="8" t="s">
        <v>16</v>
      </c>
      <c r="G18" s="8" t="s">
        <v>16</v>
      </c>
      <c r="H18" s="8" t="s">
        <v>16</v>
      </c>
      <c r="I18" s="8" t="s">
        <v>16</v>
      </c>
      <c r="J18" s="15" t="s">
        <v>16</v>
      </c>
      <c r="K18" s="15"/>
      <c r="L18" s="16"/>
      <c r="M18" s="16"/>
      <c r="N18" s="16"/>
    </row>
    <row r="19" s="2" customFormat="1" ht="15.75" spans="1:14">
      <c r="A19" s="2" t="s">
        <v>16</v>
      </c>
      <c r="B19" s="8" t="s">
        <v>54</v>
      </c>
      <c r="C19" s="8" t="s">
        <v>50</v>
      </c>
      <c r="D19" s="8" t="s">
        <v>44</v>
      </c>
      <c r="E19" s="8" t="s">
        <v>45</v>
      </c>
      <c r="F19" s="8" t="s">
        <v>46</v>
      </c>
      <c r="G19" s="8" t="s">
        <v>47</v>
      </c>
      <c r="H19" s="9">
        <v>1</v>
      </c>
      <c r="I19" s="8" t="s">
        <v>48</v>
      </c>
      <c r="J19" s="15" t="s">
        <v>16</v>
      </c>
      <c r="K19" s="15"/>
      <c r="L19" s="16"/>
      <c r="M19" s="16"/>
      <c r="N19" s="16"/>
    </row>
    <row r="20" s="2" customFormat="1" ht="15.75" spans="1:14">
      <c r="A20" s="2" t="s">
        <v>16</v>
      </c>
      <c r="B20" s="8" t="s">
        <v>16</v>
      </c>
      <c r="C20" s="8" t="s">
        <v>16</v>
      </c>
      <c r="D20" s="8" t="s">
        <v>16</v>
      </c>
      <c r="E20" s="8" t="s">
        <v>16</v>
      </c>
      <c r="F20" s="8" t="s">
        <v>16</v>
      </c>
      <c r="G20" s="8" t="s">
        <v>16</v>
      </c>
      <c r="H20" s="8" t="s">
        <v>16</v>
      </c>
      <c r="I20" s="8" t="s">
        <v>16</v>
      </c>
      <c r="J20" s="15" t="s">
        <v>16</v>
      </c>
      <c r="K20" s="15"/>
      <c r="L20" s="16"/>
      <c r="M20" s="16"/>
      <c r="N20" s="16"/>
    </row>
    <row r="21" s="2" customFormat="1" ht="15.75" spans="1:14">
      <c r="A21" s="2" t="s">
        <v>16</v>
      </c>
      <c r="B21" s="10" t="s">
        <v>16</v>
      </c>
      <c r="C21" s="10" t="s">
        <v>16</v>
      </c>
      <c r="D21" s="10" t="s">
        <v>55</v>
      </c>
      <c r="E21" s="10" t="s">
        <v>16</v>
      </c>
      <c r="F21" s="10" t="s">
        <v>16</v>
      </c>
      <c r="G21" s="10" t="s">
        <v>16</v>
      </c>
      <c r="H21" s="11">
        <f>SUM(H13:H19)</f>
        <v>1400</v>
      </c>
      <c r="I21" s="10" t="s">
        <v>16</v>
      </c>
      <c r="J21" s="21" t="s">
        <v>16</v>
      </c>
      <c r="K21" s="21">
        <f>SUM(K13:K17)</f>
        <v>450490</v>
      </c>
      <c r="L21" s="22">
        <f>SUM(L13:L17)</f>
        <v>62568.0555555555</v>
      </c>
      <c r="M21" s="22">
        <f>L21/H21-F$32</f>
        <v>36.0084307668743</v>
      </c>
      <c r="N21" s="22">
        <f>SUM(N13:N17)</f>
        <v>50420.4861111112</v>
      </c>
    </row>
    <row r="23" s="1" customFormat="1" ht="15.75" spans="1:14">
      <c r="A23" s="1" t="s">
        <v>16</v>
      </c>
      <c r="B23" s="12" t="s">
        <v>56</v>
      </c>
      <c r="C23" s="12"/>
      <c r="D23" s="12"/>
      <c r="E23" s="13" t="s">
        <v>57</v>
      </c>
      <c r="F23" s="13" t="s">
        <v>58</v>
      </c>
      <c r="H23" s="14" t="s">
        <v>59</v>
      </c>
      <c r="I23" s="14"/>
      <c r="J23" s="14"/>
      <c r="K23" s="14"/>
      <c r="L23" s="14"/>
      <c r="M23" s="14"/>
      <c r="N23" s="14"/>
    </row>
    <row r="24" s="1" customFormat="1" ht="15.75" spans="1:14">
      <c r="A24" s="1" t="s">
        <v>16</v>
      </c>
      <c r="B24" s="12" t="s">
        <v>60</v>
      </c>
      <c r="C24" s="12"/>
      <c r="D24" s="12"/>
      <c r="E24" s="15">
        <f>K21*0.09</f>
        <v>40544.1</v>
      </c>
      <c r="F24" s="16">
        <f>E24/N$8</f>
        <v>5631.125</v>
      </c>
      <c r="H24" s="14"/>
      <c r="I24" s="14"/>
      <c r="J24" s="14"/>
      <c r="K24" s="14"/>
      <c r="L24" s="14"/>
      <c r="M24" s="14"/>
      <c r="N24" s="14"/>
    </row>
    <row r="25" s="1" customFormat="1" ht="15.75" spans="1:14">
      <c r="A25" s="1" t="s">
        <v>16</v>
      </c>
      <c r="B25" s="12" t="s">
        <v>61</v>
      </c>
      <c r="C25" s="12"/>
      <c r="D25" s="12"/>
      <c r="E25" s="15">
        <v>8929.2</v>
      </c>
      <c r="F25" s="16">
        <f>E25/N$8</f>
        <v>1240.16666666667</v>
      </c>
      <c r="H25" s="14"/>
      <c r="I25" s="14"/>
      <c r="J25" s="14"/>
      <c r="K25" s="14"/>
      <c r="L25" s="14"/>
      <c r="M25" s="14"/>
      <c r="N25" s="14"/>
    </row>
    <row r="26" s="1" customFormat="1" ht="15.75" spans="1:14">
      <c r="A26" s="1" t="s">
        <v>16</v>
      </c>
      <c r="B26" s="12" t="s">
        <v>62</v>
      </c>
      <c r="C26" s="12"/>
      <c r="D26" s="12"/>
      <c r="E26" s="15">
        <v>1950</v>
      </c>
      <c r="F26" s="16">
        <f>E26/N$8</f>
        <v>270.833333333333</v>
      </c>
      <c r="H26" s="14"/>
      <c r="I26" s="14"/>
      <c r="J26" s="14"/>
      <c r="K26" s="14"/>
      <c r="L26" s="14"/>
      <c r="M26" s="14"/>
      <c r="N26" s="14"/>
    </row>
    <row r="27" s="1" customFormat="1" ht="15.75" spans="1:14">
      <c r="A27" s="1" t="s">
        <v>16</v>
      </c>
      <c r="B27" s="12" t="s">
        <v>63</v>
      </c>
      <c r="C27" s="12"/>
      <c r="D27" s="12"/>
      <c r="E27" s="15">
        <f>SUM(E24:E26)</f>
        <v>51423.3</v>
      </c>
      <c r="F27" s="16">
        <f>E27/N$8</f>
        <v>7142.125</v>
      </c>
      <c r="H27" s="14"/>
      <c r="I27" s="14"/>
      <c r="J27" s="14"/>
      <c r="K27" s="14"/>
      <c r="L27" s="14"/>
      <c r="M27" s="14"/>
      <c r="N27" s="14"/>
    </row>
    <row r="28" s="1" customFormat="1" ht="15.75" spans="1:14">
      <c r="A28" s="1" t="s">
        <v>16</v>
      </c>
      <c r="B28" s="1" t="s">
        <v>16</v>
      </c>
      <c r="C28" s="1" t="s">
        <v>16</v>
      </c>
      <c r="D28" s="1" t="s">
        <v>16</v>
      </c>
      <c r="E28" s="17"/>
      <c r="F28" s="18"/>
      <c r="H28" s="14"/>
      <c r="I28" s="14"/>
      <c r="J28" s="14"/>
      <c r="K28" s="14"/>
      <c r="L28" s="14"/>
      <c r="M28" s="14"/>
      <c r="N28" s="14"/>
    </row>
    <row r="29" s="1" customFormat="1" ht="15.75" spans="1:14">
      <c r="A29" s="1" t="s">
        <v>16</v>
      </c>
      <c r="B29" s="12" t="s">
        <v>64</v>
      </c>
      <c r="C29" s="12"/>
      <c r="D29" s="12"/>
      <c r="E29" s="15">
        <f>K21*0.08</f>
        <v>36039.2</v>
      </c>
      <c r="F29" s="16">
        <f>E29/N$8</f>
        <v>5005.44444444444</v>
      </c>
      <c r="H29" s="14"/>
      <c r="I29" s="14"/>
      <c r="J29" s="14"/>
      <c r="K29" s="14"/>
      <c r="L29" s="14"/>
      <c r="M29" s="14"/>
      <c r="N29" s="14"/>
    </row>
    <row r="30" s="1" customFormat="1" ht="15.75" spans="1:14">
      <c r="A30" s="1" t="s">
        <v>16</v>
      </c>
      <c r="B30" s="1" t="s">
        <v>16</v>
      </c>
      <c r="C30" s="1" t="s">
        <v>16</v>
      </c>
      <c r="D30" s="1" t="s">
        <v>16</v>
      </c>
      <c r="E30" s="17"/>
      <c r="F30" s="18"/>
      <c r="H30" s="14"/>
      <c r="I30" s="14"/>
      <c r="J30" s="14"/>
      <c r="K30" s="14"/>
      <c r="L30" s="14"/>
      <c r="M30" s="14"/>
      <c r="N30" s="14"/>
    </row>
    <row r="31" s="1" customFormat="1" ht="15.75" spans="1:14">
      <c r="A31" s="1" t="s">
        <v>16</v>
      </c>
      <c r="B31" s="19" t="s">
        <v>65</v>
      </c>
      <c r="C31" s="19"/>
      <c r="D31" s="19"/>
      <c r="E31" s="15">
        <f>E27+E29</f>
        <v>87462.5</v>
      </c>
      <c r="F31" s="16">
        <f>E31/N$8</f>
        <v>12147.5694444444</v>
      </c>
      <c r="H31" s="14"/>
      <c r="I31" s="14"/>
      <c r="J31" s="14"/>
      <c r="K31" s="14"/>
      <c r="L31" s="14"/>
      <c r="M31" s="14"/>
      <c r="N31" s="14"/>
    </row>
    <row r="32" s="1" customFormat="1" ht="15.75" spans="1:14">
      <c r="A32" s="1" t="s">
        <v>16</v>
      </c>
      <c r="B32" s="19" t="s">
        <v>66</v>
      </c>
      <c r="C32" s="19"/>
      <c r="D32" s="19"/>
      <c r="E32" s="15">
        <f>E31/(H21-H19)</f>
        <v>62.5178699070765</v>
      </c>
      <c r="F32" s="16">
        <f>E32/N$8</f>
        <v>8.68303748709396</v>
      </c>
      <c r="H32" s="14"/>
      <c r="I32" s="14"/>
      <c r="J32" s="14"/>
      <c r="K32" s="14"/>
      <c r="L32" s="14"/>
      <c r="M32" s="14"/>
      <c r="N32" s="14"/>
    </row>
  </sheetData>
  <mergeCells count="11">
    <mergeCell ref="B3:N3"/>
    <mergeCell ref="B4:N4"/>
    <mergeCell ref="B23:D23"/>
    <mergeCell ref="B24:D24"/>
    <mergeCell ref="B25:D25"/>
    <mergeCell ref="B26:D26"/>
    <mergeCell ref="B27:D27"/>
    <mergeCell ref="B29:D29"/>
    <mergeCell ref="B31:D31"/>
    <mergeCell ref="B32:D32"/>
    <mergeCell ref="H23:N32"/>
  </mergeCells>
  <pageMargins left="0.7" right="0.7" top="0.75" bottom="0.75" header="0.3" footer="0.3"/>
  <pageSetup paperSize="9" orientation="landscape" horizontalDpi="96" verticalDpi="9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369-88357824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似你呢喃</cp:lastModifiedBy>
  <dcterms:created xsi:type="dcterms:W3CDTF">2023-12-25T06:55:00Z</dcterms:created>
  <dcterms:modified xsi:type="dcterms:W3CDTF">2024-03-13T03:24:04Z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1371B54746DF44AAB97619D47ADAC1C3_12</vt:lpwstr>
  </property>
  <property fmtid="{D5CDD505-2E9C-101B-9397-08002B2CF9AE}" pid="3" name="KSOProductBuildVer">
    <vt:lpwstr>2052-12.1.0.16388</vt:lpwstr>
  </property>
</Properties>
</file>