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97FAF92C-515A-4C47-BE95-FE69DA6C4032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64016" sheetId="2" r:id="rId1"/>
  </sheets>
  <definedNames>
    <definedName name="_xlnm._FilterDatabase" localSheetId="0" hidden="1">'784-38464016'!$A$12:$M$46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2" l="1"/>
  <c r="E59" i="2"/>
  <c r="E58" i="2"/>
  <c r="E57" i="2"/>
  <c r="E56" i="2"/>
  <c r="E55" i="2"/>
  <c r="D54" i="2"/>
  <c r="E54" i="2" s="1"/>
  <c r="G50" i="2"/>
  <c r="J46" i="2"/>
  <c r="K46" i="2" s="1"/>
  <c r="K45" i="2"/>
  <c r="J45" i="2"/>
  <c r="J44" i="2"/>
  <c r="K44" i="2" s="1"/>
  <c r="J43" i="2"/>
  <c r="K43" i="2" s="1"/>
  <c r="J42" i="2"/>
  <c r="K42" i="2" s="1"/>
  <c r="J41" i="2"/>
  <c r="K41" i="2" s="1"/>
  <c r="K40" i="2"/>
  <c r="J40" i="2"/>
  <c r="J39" i="2"/>
  <c r="K39" i="2" s="1"/>
  <c r="J38" i="2"/>
  <c r="K38" i="2" s="1"/>
  <c r="J37" i="2"/>
  <c r="K37" i="2" s="1"/>
  <c r="J36" i="2"/>
  <c r="K36" i="2" s="1"/>
  <c r="K35" i="2"/>
  <c r="J35" i="2"/>
  <c r="J34" i="2"/>
  <c r="K34" i="2" s="1"/>
  <c r="J33" i="2"/>
  <c r="K33" i="2" s="1"/>
  <c r="J32" i="2"/>
  <c r="K32" i="2" s="1"/>
  <c r="J31" i="2"/>
  <c r="K31" i="2" s="1"/>
  <c r="K30" i="2"/>
  <c r="J30" i="2"/>
  <c r="J29" i="2"/>
  <c r="K29" i="2" s="1"/>
  <c r="J28" i="2"/>
  <c r="K28" i="2" s="1"/>
  <c r="J27" i="2"/>
  <c r="K27" i="2" s="1"/>
  <c r="J26" i="2"/>
  <c r="K26" i="2" s="1"/>
  <c r="K25" i="2"/>
  <c r="J25" i="2"/>
  <c r="J24" i="2"/>
  <c r="K24" i="2" s="1"/>
  <c r="J23" i="2"/>
  <c r="K23" i="2" s="1"/>
  <c r="J22" i="2"/>
  <c r="K22" i="2" s="1"/>
  <c r="J21" i="2"/>
  <c r="K21" i="2" s="1"/>
  <c r="K20" i="2"/>
  <c r="J20" i="2"/>
  <c r="J19" i="2"/>
  <c r="K19" i="2" s="1"/>
  <c r="J18" i="2"/>
  <c r="K18" i="2" s="1"/>
  <c r="J17" i="2"/>
  <c r="K17" i="2" s="1"/>
  <c r="J16" i="2"/>
  <c r="K16" i="2" s="1"/>
  <c r="K15" i="2"/>
  <c r="J15" i="2"/>
  <c r="J14" i="2"/>
  <c r="K14" i="2" s="1"/>
  <c r="J13" i="2"/>
  <c r="J50" i="2" s="1"/>
  <c r="D53" i="2" l="1"/>
  <c r="D63" i="2"/>
  <c r="E63" i="2" s="1"/>
  <c r="K13" i="2"/>
  <c r="D61" i="2" l="1"/>
  <c r="E53" i="2"/>
  <c r="K50" i="2"/>
  <c r="D65" i="2" l="1"/>
  <c r="E61" i="2"/>
  <c r="D66" i="2" l="1"/>
  <c r="E66" i="2" s="1"/>
  <c r="E65" i="2"/>
  <c r="L20" i="2" l="1"/>
  <c r="M20" i="2" s="1"/>
  <c r="L16" i="2"/>
  <c r="M16" i="2" s="1"/>
  <c r="L27" i="2"/>
  <c r="M27" i="2" s="1"/>
  <c r="L38" i="2"/>
  <c r="M38" i="2" s="1"/>
  <c r="L33" i="2"/>
  <c r="M33" i="2" s="1"/>
  <c r="L45" i="2"/>
  <c r="M45" i="2" s="1"/>
  <c r="L46" i="2"/>
  <c r="M46" i="2" s="1"/>
  <c r="L44" i="2"/>
  <c r="M44" i="2" s="1"/>
  <c r="L21" i="2"/>
  <c r="M21" i="2" s="1"/>
  <c r="L17" i="2"/>
  <c r="M17" i="2" s="1"/>
  <c r="L14" i="2"/>
  <c r="M14" i="2" s="1"/>
  <c r="L25" i="2"/>
  <c r="M25" i="2" s="1"/>
  <c r="L30" i="2"/>
  <c r="M30" i="2" s="1"/>
  <c r="L34" i="2"/>
  <c r="M34" i="2" s="1"/>
  <c r="L23" i="2"/>
  <c r="M23" i="2" s="1"/>
  <c r="L15" i="2"/>
  <c r="M15" i="2" s="1"/>
  <c r="L18" i="2"/>
  <c r="M18" i="2" s="1"/>
  <c r="L42" i="2"/>
  <c r="M42" i="2" s="1"/>
  <c r="L26" i="2"/>
  <c r="M26" i="2" s="1"/>
  <c r="L29" i="2"/>
  <c r="M29" i="2" s="1"/>
  <c r="L43" i="2"/>
  <c r="M43" i="2" s="1"/>
  <c r="L40" i="2"/>
  <c r="M40" i="2" s="1"/>
  <c r="L19" i="2"/>
  <c r="M19" i="2" s="1"/>
  <c r="L37" i="2"/>
  <c r="M37" i="2" s="1"/>
  <c r="L35" i="2"/>
  <c r="M35" i="2" s="1"/>
  <c r="L41" i="2"/>
  <c r="M41" i="2" s="1"/>
  <c r="L22" i="2"/>
  <c r="M22" i="2" s="1"/>
  <c r="L28" i="2"/>
  <c r="M28" i="2" s="1"/>
  <c r="L39" i="2"/>
  <c r="M39" i="2" s="1"/>
  <c r="L36" i="2"/>
  <c r="M36" i="2" s="1"/>
  <c r="L31" i="2"/>
  <c r="M31" i="2" s="1"/>
  <c r="L24" i="2"/>
  <c r="M24" i="2" s="1"/>
  <c r="L32" i="2"/>
  <c r="M32" i="2" s="1"/>
  <c r="L13" i="2"/>
  <c r="M13" i="2" s="1"/>
  <c r="L50" i="2"/>
  <c r="M50" i="2" l="1"/>
</calcChain>
</file>

<file path=xl/sharedStrings.xml><?xml version="1.0" encoding="utf-8"?>
<sst xmlns="http://schemas.openxmlformats.org/spreadsheetml/2006/main" count="178" uniqueCount="73">
  <si>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</si>
  <si>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</si>
  <si>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</si>
  <si>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</si>
  <si>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</si>
  <si>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</si>
  <si>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2023/11/28-2023/11/30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</si>
  <si>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</si>
  <si>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</si>
  <si>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</si>
  <si>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LA0206/CZ2538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</si>
  <si>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</si>
  <si>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784-38464016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</si>
  <si>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</si>
  <si>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</si>
  <si>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</si>
  <si>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</si>
  <si>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</si>
  <si>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</si>
  <si>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</si>
  <si>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</si>
  <si>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</si>
  <si>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</si>
  <si>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</si>
  <si>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</si>
  <si>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</si>
  <si>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</si>
  <si>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</si>
  <si>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</si>
  <si>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</si>
  <si>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</si>
  <si>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</si>
  <si>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</si>
  <si>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</si>
  <si>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</si>
  <si>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</si>
  <si>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</si>
  <si>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</si>
  <si>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</si>
  <si>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</si>
  <si>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</si>
  <si>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ROYAL DAWN</t>
  </si>
  <si>
    <t>JDD</t>
  </si>
  <si>
    <t>2.50kg</t>
  </si>
  <si>
    <t>2J</t>
  </si>
  <si>
    <t>3J</t>
  </si>
  <si>
    <t>3JD</t>
  </si>
  <si>
    <t>3JDD</t>
  </si>
  <si>
    <t>2JDD</t>
  </si>
  <si>
    <t>J</t>
  </si>
  <si>
    <t>JD</t>
  </si>
  <si>
    <t>XLD</t>
  </si>
  <si>
    <t>2JD</t>
  </si>
  <si>
    <t>XL</t>
  </si>
  <si>
    <t>Damage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</si>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</sst>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1"/>
      <color theme="1"/>
      <name val="Calibri"/>
      <charset val="134"/>
      <scheme val="minor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7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abSelected="1" topLeftCell="A3" workbookViewId="0">
      <selection activeCell="E55" sqref="E55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0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1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s="1" customFormat="1" ht="24" customHeight="1">
      <c r="A8" s="4" t="s">
        <v>2</v>
      </c>
      <c r="B8" s="29" t="s">
        <v>3</v>
      </c>
      <c r="C8" s="29"/>
      <c r="E8" s="15" t="s">
        <v>4</v>
      </c>
      <c r="F8" s="16">
        <v>45257</v>
      </c>
      <c r="G8" s="17"/>
      <c r="H8" s="30" t="s">
        <v>5</v>
      </c>
      <c r="I8" s="30"/>
      <c r="J8" s="16" t="s">
        <v>6</v>
      </c>
      <c r="L8" s="15" t="s">
        <v>7</v>
      </c>
      <c r="M8" s="5" t="s">
        <v>8</v>
      </c>
    </row>
    <row r="9" spans="1:13" s="1" customFormat="1" ht="24" customHeight="1">
      <c r="A9" s="4" t="s">
        <v>9</v>
      </c>
      <c r="B9" s="29" t="s">
        <v>10</v>
      </c>
      <c r="C9" s="29"/>
      <c r="E9" s="15" t="s">
        <v>11</v>
      </c>
      <c r="F9" s="5" t="s">
        <v>12</v>
      </c>
      <c r="G9" s="18"/>
      <c r="H9" s="30" t="s">
        <v>13</v>
      </c>
      <c r="I9" s="30"/>
      <c r="J9" s="5" t="s">
        <v>14</v>
      </c>
    </row>
    <row r="10" spans="1:13" ht="24" customHeight="1"/>
    <row r="11" spans="1:13" s="2" customFormat="1" ht="24" customHeight="1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6" t="s">
        <v>26</v>
      </c>
      <c r="M11" s="6" t="s">
        <v>27</v>
      </c>
    </row>
    <row r="12" spans="1:13" s="2" customFormat="1" ht="24" customHeight="1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7" t="s">
        <v>36</v>
      </c>
      <c r="J12" s="7" t="s">
        <v>37</v>
      </c>
      <c r="K12" s="7" t="s">
        <v>38</v>
      </c>
      <c r="L12" s="7" t="s">
        <v>39</v>
      </c>
      <c r="M12" s="7" t="s">
        <v>40</v>
      </c>
    </row>
    <row r="13" spans="1:13" s="2" customFormat="1" ht="24" customHeight="1">
      <c r="A13" s="8">
        <v>45258</v>
      </c>
      <c r="B13" s="9">
        <v>1515959</v>
      </c>
      <c r="C13" s="9" t="s">
        <v>41</v>
      </c>
      <c r="D13" s="9">
        <v>121064</v>
      </c>
      <c r="E13" s="9">
        <v>91329</v>
      </c>
      <c r="F13" s="9" t="s">
        <v>42</v>
      </c>
      <c r="G13" s="9">
        <v>2</v>
      </c>
      <c r="H13" s="9" t="s">
        <v>43</v>
      </c>
      <c r="I13" s="21">
        <v>240</v>
      </c>
      <c r="J13" s="21">
        <f>G13*I13</f>
        <v>480</v>
      </c>
      <c r="K13" s="19">
        <f>J13/$M$8</f>
        <v>65.753424657534254</v>
      </c>
      <c r="L13" s="19">
        <f>K13/G13-$E$66</f>
        <v>9.0926437801564042</v>
      </c>
      <c r="M13" s="19">
        <f>L13*G13</f>
        <v>18.185287560312808</v>
      </c>
    </row>
    <row r="14" spans="1:13" s="2" customFormat="1" ht="24" customHeight="1">
      <c r="A14" s="8">
        <v>45258</v>
      </c>
      <c r="B14" s="9">
        <v>1515834</v>
      </c>
      <c r="C14" s="9" t="s">
        <v>41</v>
      </c>
      <c r="D14" s="9">
        <v>121064</v>
      </c>
      <c r="E14" s="9">
        <v>91329</v>
      </c>
      <c r="F14" s="9" t="s">
        <v>44</v>
      </c>
      <c r="G14" s="9">
        <v>1</v>
      </c>
      <c r="H14" s="9" t="s">
        <v>43</v>
      </c>
      <c r="I14" s="21">
        <v>230</v>
      </c>
      <c r="J14" s="21">
        <f t="shared" ref="J14:J27" si="0">G14*I14</f>
        <v>230</v>
      </c>
      <c r="K14" s="19">
        <f>J14/$M$8</f>
        <v>31.506849315068493</v>
      </c>
      <c r="L14" s="19">
        <f t="shared" ref="L14:L27" si="1">K14/G14-$E$66</f>
        <v>7.7227807664577703</v>
      </c>
      <c r="M14" s="19">
        <f t="shared" ref="M14:M27" si="2">L14*G14</f>
        <v>7.7227807664577703</v>
      </c>
    </row>
    <row r="15" spans="1:13" s="2" customFormat="1" ht="24" customHeight="1">
      <c r="A15" s="8">
        <v>45258</v>
      </c>
      <c r="B15" s="9">
        <v>1515959</v>
      </c>
      <c r="C15" s="9" t="s">
        <v>41</v>
      </c>
      <c r="D15" s="9">
        <v>121064</v>
      </c>
      <c r="E15" s="9">
        <v>91329</v>
      </c>
      <c r="F15" s="9" t="s">
        <v>42</v>
      </c>
      <c r="G15" s="9">
        <v>1</v>
      </c>
      <c r="H15" s="9" t="s">
        <v>43</v>
      </c>
      <c r="I15" s="21">
        <v>210</v>
      </c>
      <c r="J15" s="21">
        <f t="shared" si="0"/>
        <v>210</v>
      </c>
      <c r="K15" s="19">
        <f t="shared" ref="K15:K27" si="3">J15/$M$8</f>
        <v>28.767123287671232</v>
      </c>
      <c r="L15" s="19">
        <f t="shared" si="1"/>
        <v>4.9830547390605098</v>
      </c>
      <c r="M15" s="19">
        <f t="shared" si="2"/>
        <v>4.9830547390605098</v>
      </c>
    </row>
    <row r="16" spans="1:13" s="2" customFormat="1" ht="24" customHeight="1">
      <c r="A16" s="8">
        <v>45258</v>
      </c>
      <c r="B16" s="9">
        <v>1515833</v>
      </c>
      <c r="C16" s="9" t="s">
        <v>41</v>
      </c>
      <c r="D16" s="9">
        <v>121064</v>
      </c>
      <c r="E16" s="9">
        <v>91329</v>
      </c>
      <c r="F16" s="9" t="s">
        <v>45</v>
      </c>
      <c r="G16" s="9">
        <v>57</v>
      </c>
      <c r="H16" s="9" t="s">
        <v>43</v>
      </c>
      <c r="I16" s="21">
        <v>340</v>
      </c>
      <c r="J16" s="21">
        <f t="shared" si="0"/>
        <v>19380</v>
      </c>
      <c r="K16" s="19">
        <f t="shared" si="3"/>
        <v>2654.7945205479455</v>
      </c>
      <c r="L16" s="19">
        <f t="shared" si="1"/>
        <v>22.791273917142707</v>
      </c>
      <c r="M16" s="19">
        <f t="shared" si="2"/>
        <v>1299.1026132771342</v>
      </c>
    </row>
    <row r="17" spans="1:13" s="2" customFormat="1" ht="24" customHeight="1">
      <c r="A17" s="8">
        <v>45258</v>
      </c>
      <c r="B17" s="9">
        <v>1515833</v>
      </c>
      <c r="C17" s="9" t="s">
        <v>41</v>
      </c>
      <c r="D17" s="9">
        <v>121064</v>
      </c>
      <c r="E17" s="9">
        <v>91329</v>
      </c>
      <c r="F17" s="9" t="s">
        <v>46</v>
      </c>
      <c r="G17" s="9">
        <v>133</v>
      </c>
      <c r="H17" s="9" t="s">
        <v>43</v>
      </c>
      <c r="I17" s="21">
        <v>330</v>
      </c>
      <c r="J17" s="21">
        <f t="shared" si="0"/>
        <v>43890</v>
      </c>
      <c r="K17" s="19">
        <f t="shared" si="3"/>
        <v>6012.3287671232874</v>
      </c>
      <c r="L17" s="19">
        <f t="shared" si="1"/>
        <v>21.421410903444073</v>
      </c>
      <c r="M17" s="19">
        <f t="shared" si="2"/>
        <v>2849.0476501580615</v>
      </c>
    </row>
    <row r="18" spans="1:13" s="2" customFormat="1" ht="24" customHeight="1">
      <c r="A18" s="8">
        <v>45258</v>
      </c>
      <c r="B18" s="9">
        <v>1515834</v>
      </c>
      <c r="C18" s="9" t="s">
        <v>41</v>
      </c>
      <c r="D18" s="9">
        <v>121064</v>
      </c>
      <c r="E18" s="9">
        <v>91329</v>
      </c>
      <c r="F18" s="9" t="s">
        <v>47</v>
      </c>
      <c r="G18" s="9">
        <v>10</v>
      </c>
      <c r="H18" s="9" t="s">
        <v>43</v>
      </c>
      <c r="I18" s="21">
        <v>360</v>
      </c>
      <c r="J18" s="21">
        <f t="shared" si="0"/>
        <v>3600</v>
      </c>
      <c r="K18" s="19">
        <f t="shared" si="3"/>
        <v>493.15068493150687</v>
      </c>
      <c r="L18" s="19">
        <f t="shared" si="1"/>
        <v>25.530999944539968</v>
      </c>
      <c r="M18" s="19">
        <f t="shared" si="2"/>
        <v>255.30999944539968</v>
      </c>
    </row>
    <row r="19" spans="1:13" s="2" customFormat="1" ht="24" customHeight="1">
      <c r="A19" s="8">
        <v>45258</v>
      </c>
      <c r="B19" s="9">
        <v>1515832</v>
      </c>
      <c r="C19" s="9" t="s">
        <v>41</v>
      </c>
      <c r="D19" s="9">
        <v>121064</v>
      </c>
      <c r="E19" s="9">
        <v>91329</v>
      </c>
      <c r="F19" s="9" t="s">
        <v>48</v>
      </c>
      <c r="G19" s="9">
        <v>10</v>
      </c>
      <c r="H19" s="9" t="s">
        <v>43</v>
      </c>
      <c r="I19" s="21">
        <v>310</v>
      </c>
      <c r="J19" s="21">
        <f t="shared" si="0"/>
        <v>3100</v>
      </c>
      <c r="K19" s="19">
        <f t="shared" si="3"/>
        <v>424.65753424657538</v>
      </c>
      <c r="L19" s="19">
        <f t="shared" si="1"/>
        <v>18.681684876046813</v>
      </c>
      <c r="M19" s="19">
        <f t="shared" si="2"/>
        <v>186.81684876046813</v>
      </c>
    </row>
    <row r="20" spans="1:13" s="2" customFormat="1" ht="24" customHeight="1">
      <c r="A20" s="8">
        <v>45258</v>
      </c>
      <c r="B20" s="9">
        <v>1515834</v>
      </c>
      <c r="C20" s="9" t="s">
        <v>41</v>
      </c>
      <c r="D20" s="9">
        <v>121064</v>
      </c>
      <c r="E20" s="9">
        <v>91329</v>
      </c>
      <c r="F20" s="9" t="s">
        <v>44</v>
      </c>
      <c r="G20" s="9">
        <v>30</v>
      </c>
      <c r="H20" s="9" t="s">
        <v>43</v>
      </c>
      <c r="I20" s="21">
        <v>290</v>
      </c>
      <c r="J20" s="21">
        <f t="shared" si="0"/>
        <v>8700</v>
      </c>
      <c r="K20" s="19">
        <f t="shared" si="3"/>
        <v>1191.7808219178082</v>
      </c>
      <c r="L20" s="19">
        <f t="shared" si="1"/>
        <v>15.941958848649552</v>
      </c>
      <c r="M20" s="19">
        <f t="shared" si="2"/>
        <v>478.25876545948654</v>
      </c>
    </row>
    <row r="21" spans="1:13" s="2" customFormat="1" ht="24" customHeight="1">
      <c r="A21" s="8">
        <v>45258</v>
      </c>
      <c r="B21" s="9">
        <v>1515832</v>
      </c>
      <c r="C21" s="9" t="s">
        <v>41</v>
      </c>
      <c r="D21" s="9">
        <v>121064</v>
      </c>
      <c r="E21" s="9">
        <v>91329</v>
      </c>
      <c r="F21" s="9" t="s">
        <v>48</v>
      </c>
      <c r="G21" s="9">
        <v>9</v>
      </c>
      <c r="H21" s="9" t="s">
        <v>43</v>
      </c>
      <c r="I21" s="21">
        <v>300</v>
      </c>
      <c r="J21" s="21">
        <f t="shared" si="0"/>
        <v>2700</v>
      </c>
      <c r="K21" s="19">
        <f t="shared" si="3"/>
        <v>369.86301369863014</v>
      </c>
      <c r="L21" s="19">
        <f t="shared" si="1"/>
        <v>17.311821862348179</v>
      </c>
      <c r="M21" s="19">
        <f t="shared" si="2"/>
        <v>155.80639676113361</v>
      </c>
    </row>
    <row r="22" spans="1:13" s="2" customFormat="1" ht="24" customHeight="1">
      <c r="A22" s="8">
        <v>45258</v>
      </c>
      <c r="B22" s="9">
        <v>1515833</v>
      </c>
      <c r="C22" s="9" t="s">
        <v>41</v>
      </c>
      <c r="D22" s="9">
        <v>121064</v>
      </c>
      <c r="E22" s="9">
        <v>91329</v>
      </c>
      <c r="F22" s="9" t="s">
        <v>46</v>
      </c>
      <c r="G22" s="9">
        <v>4</v>
      </c>
      <c r="H22" s="9" t="s">
        <v>43</v>
      </c>
      <c r="I22" s="21">
        <v>360</v>
      </c>
      <c r="J22" s="21">
        <f t="shared" si="0"/>
        <v>1440</v>
      </c>
      <c r="K22" s="19">
        <f t="shared" si="3"/>
        <v>197.26027397260273</v>
      </c>
      <c r="L22" s="19">
        <f t="shared" si="1"/>
        <v>25.53099994453996</v>
      </c>
      <c r="M22" s="19">
        <f t="shared" si="2"/>
        <v>102.12399977815984</v>
      </c>
    </row>
    <row r="23" spans="1:13" s="2" customFormat="1" ht="24" customHeight="1">
      <c r="A23" s="8">
        <v>45258</v>
      </c>
      <c r="B23" s="9">
        <v>1515959</v>
      </c>
      <c r="C23" s="9" t="s">
        <v>41</v>
      </c>
      <c r="D23" s="9">
        <v>121064</v>
      </c>
      <c r="E23" s="9">
        <v>91329</v>
      </c>
      <c r="F23" s="9" t="s">
        <v>49</v>
      </c>
      <c r="G23" s="9">
        <v>112</v>
      </c>
      <c r="H23" s="9" t="s">
        <v>43</v>
      </c>
      <c r="I23" s="21">
        <v>230</v>
      </c>
      <c r="J23" s="21">
        <f t="shared" si="0"/>
        <v>25760</v>
      </c>
      <c r="K23" s="19">
        <f t="shared" si="3"/>
        <v>3528.7671232876714</v>
      </c>
      <c r="L23" s="19">
        <f t="shared" si="1"/>
        <v>7.7227807664577739</v>
      </c>
      <c r="M23" s="19">
        <f t="shared" si="2"/>
        <v>864.95144584327068</v>
      </c>
    </row>
    <row r="24" spans="1:13" s="2" customFormat="1" ht="24" customHeight="1">
      <c r="A24" s="8">
        <v>45258</v>
      </c>
      <c r="B24" s="9">
        <v>1515958</v>
      </c>
      <c r="C24" s="9" t="s">
        <v>41</v>
      </c>
      <c r="D24" s="9">
        <v>121064</v>
      </c>
      <c r="E24" s="9">
        <v>91329</v>
      </c>
      <c r="F24" s="9" t="s">
        <v>49</v>
      </c>
      <c r="G24" s="9">
        <v>26</v>
      </c>
      <c r="H24" s="9" t="s">
        <v>43</v>
      </c>
      <c r="I24" s="21">
        <v>230</v>
      </c>
      <c r="J24" s="21">
        <f t="shared" si="0"/>
        <v>5980</v>
      </c>
      <c r="K24" s="19">
        <f t="shared" si="3"/>
        <v>819.17808219178085</v>
      </c>
      <c r="L24" s="19">
        <f t="shared" si="1"/>
        <v>7.7227807664577703</v>
      </c>
      <c r="M24" s="19">
        <f t="shared" si="2"/>
        <v>200.79229992790204</v>
      </c>
    </row>
    <row r="25" spans="1:13" s="2" customFormat="1" ht="24" customHeight="1">
      <c r="A25" s="8">
        <v>45258</v>
      </c>
      <c r="B25" s="9">
        <v>1515834</v>
      </c>
      <c r="C25" s="9" t="s">
        <v>41</v>
      </c>
      <c r="D25" s="9">
        <v>121064</v>
      </c>
      <c r="E25" s="9">
        <v>91329</v>
      </c>
      <c r="F25" s="9" t="s">
        <v>50</v>
      </c>
      <c r="G25" s="9">
        <v>212</v>
      </c>
      <c r="H25" s="9" t="s">
        <v>43</v>
      </c>
      <c r="I25" s="21">
        <v>250</v>
      </c>
      <c r="J25" s="21">
        <f t="shared" si="0"/>
        <v>53000</v>
      </c>
      <c r="K25" s="19">
        <f t="shared" si="3"/>
        <v>7260.2739726027403</v>
      </c>
      <c r="L25" s="19">
        <f t="shared" si="1"/>
        <v>10.462506793855031</v>
      </c>
      <c r="M25" s="19">
        <f t="shared" si="2"/>
        <v>2218.0514402972667</v>
      </c>
    </row>
    <row r="26" spans="1:13" s="2" customFormat="1" ht="24" customHeight="1">
      <c r="A26" s="8">
        <v>45258</v>
      </c>
      <c r="B26" s="9">
        <v>1515958</v>
      </c>
      <c r="C26" s="9" t="s">
        <v>41</v>
      </c>
      <c r="D26" s="9">
        <v>121064</v>
      </c>
      <c r="E26" s="9">
        <v>91329</v>
      </c>
      <c r="F26" s="9" t="s">
        <v>50</v>
      </c>
      <c r="G26" s="9">
        <v>40</v>
      </c>
      <c r="H26" s="9" t="s">
        <v>43</v>
      </c>
      <c r="I26" s="21">
        <v>250</v>
      </c>
      <c r="J26" s="21">
        <f t="shared" si="0"/>
        <v>10000</v>
      </c>
      <c r="K26" s="19">
        <f t="shared" si="3"/>
        <v>1369.8630136986301</v>
      </c>
      <c r="L26" s="19">
        <f t="shared" si="1"/>
        <v>10.462506793855031</v>
      </c>
      <c r="M26" s="19">
        <f t="shared" si="2"/>
        <v>418.50027175420121</v>
      </c>
    </row>
    <row r="27" spans="1:13" s="2" customFormat="1" ht="24" customHeight="1">
      <c r="A27" s="8">
        <v>45258</v>
      </c>
      <c r="B27" s="9">
        <v>1515832</v>
      </c>
      <c r="C27" s="9" t="s">
        <v>41</v>
      </c>
      <c r="D27" s="9">
        <v>121064</v>
      </c>
      <c r="E27" s="9">
        <v>91329</v>
      </c>
      <c r="F27" s="9" t="s">
        <v>48</v>
      </c>
      <c r="G27" s="9">
        <v>1</v>
      </c>
      <c r="H27" s="9" t="s">
        <v>43</v>
      </c>
      <c r="I27" s="21">
        <v>320</v>
      </c>
      <c r="J27" s="21">
        <f t="shared" si="0"/>
        <v>320</v>
      </c>
      <c r="K27" s="19">
        <f t="shared" si="3"/>
        <v>43.835616438356162</v>
      </c>
      <c r="L27" s="19">
        <f t="shared" si="1"/>
        <v>20.051547889745439</v>
      </c>
      <c r="M27" s="19">
        <f t="shared" si="2"/>
        <v>20.051547889745439</v>
      </c>
    </row>
    <row r="28" spans="1:13" s="2" customFormat="1" ht="24" customHeight="1">
      <c r="A28" s="8">
        <v>45258</v>
      </c>
      <c r="B28" s="9">
        <v>1515832</v>
      </c>
      <c r="C28" s="9" t="s">
        <v>41</v>
      </c>
      <c r="D28" s="9">
        <v>121064</v>
      </c>
      <c r="E28" s="9">
        <v>91329</v>
      </c>
      <c r="F28" s="9" t="s">
        <v>48</v>
      </c>
      <c r="G28" s="9">
        <v>1</v>
      </c>
      <c r="H28" s="9" t="s">
        <v>43</v>
      </c>
      <c r="I28" s="21">
        <v>210</v>
      </c>
      <c r="J28" s="21">
        <f t="shared" ref="J28:J46" si="4">G28*I28</f>
        <v>210</v>
      </c>
      <c r="K28" s="19">
        <f t="shared" ref="K28:K46" si="5">J28/$M$8</f>
        <v>28.767123287671232</v>
      </c>
      <c r="L28" s="19">
        <f t="shared" ref="L28:L46" si="6">K28/G28-$E$66</f>
        <v>4.9830547390605098</v>
      </c>
      <c r="M28" s="19">
        <f t="shared" ref="M28:M46" si="7">L28*G28</f>
        <v>4.9830547390605098</v>
      </c>
    </row>
    <row r="29" spans="1:13" s="2" customFormat="1" ht="24" customHeight="1">
      <c r="A29" s="8">
        <v>45258</v>
      </c>
      <c r="B29" s="9">
        <v>1515959</v>
      </c>
      <c r="C29" s="9" t="s">
        <v>41</v>
      </c>
      <c r="D29" s="9">
        <v>121064</v>
      </c>
      <c r="E29" s="9">
        <v>91329</v>
      </c>
      <c r="F29" s="9" t="s">
        <v>42</v>
      </c>
      <c r="G29" s="9">
        <v>1</v>
      </c>
      <c r="H29" s="9" t="s">
        <v>43</v>
      </c>
      <c r="I29" s="21">
        <v>260</v>
      </c>
      <c r="J29" s="21">
        <f t="shared" si="4"/>
        <v>260</v>
      </c>
      <c r="K29" s="19">
        <f t="shared" si="5"/>
        <v>35.616438356164387</v>
      </c>
      <c r="L29" s="19">
        <f t="shared" si="6"/>
        <v>11.832369807553665</v>
      </c>
      <c r="M29" s="19">
        <f t="shared" si="7"/>
        <v>11.832369807553665</v>
      </c>
    </row>
    <row r="30" spans="1:13" s="2" customFormat="1" ht="24" customHeight="1">
      <c r="A30" s="8">
        <v>45258</v>
      </c>
      <c r="B30" s="9">
        <v>1515958</v>
      </c>
      <c r="C30" s="9" t="s">
        <v>41</v>
      </c>
      <c r="D30" s="9">
        <v>121064</v>
      </c>
      <c r="E30" s="9">
        <v>91329</v>
      </c>
      <c r="F30" s="9" t="s">
        <v>42</v>
      </c>
      <c r="G30" s="9">
        <v>52</v>
      </c>
      <c r="H30" s="9" t="s">
        <v>43</v>
      </c>
      <c r="I30" s="21">
        <v>260</v>
      </c>
      <c r="J30" s="21">
        <f t="shared" si="4"/>
        <v>13520</v>
      </c>
      <c r="K30" s="19">
        <f t="shared" si="5"/>
        <v>1852.0547945205481</v>
      </c>
      <c r="L30" s="19">
        <f t="shared" si="6"/>
        <v>11.832369807553665</v>
      </c>
      <c r="M30" s="19">
        <f t="shared" si="7"/>
        <v>615.28322999279055</v>
      </c>
    </row>
    <row r="31" spans="1:13" s="2" customFormat="1" ht="24" customHeight="1">
      <c r="A31" s="8">
        <v>45258</v>
      </c>
      <c r="B31" s="9">
        <v>1515958</v>
      </c>
      <c r="C31" s="9" t="s">
        <v>41</v>
      </c>
      <c r="D31" s="9">
        <v>121064</v>
      </c>
      <c r="E31" s="9">
        <v>91329</v>
      </c>
      <c r="F31" s="9" t="s">
        <v>51</v>
      </c>
      <c r="G31" s="9">
        <v>43</v>
      </c>
      <c r="H31" s="9" t="s">
        <v>43</v>
      </c>
      <c r="I31" s="21">
        <v>210</v>
      </c>
      <c r="J31" s="21">
        <f t="shared" si="4"/>
        <v>9030</v>
      </c>
      <c r="K31" s="19">
        <f t="shared" si="5"/>
        <v>1236.986301369863</v>
      </c>
      <c r="L31" s="19">
        <f t="shared" si="6"/>
        <v>4.9830547390605098</v>
      </c>
      <c r="M31" s="19">
        <f t="shared" si="7"/>
        <v>214.27135377960192</v>
      </c>
    </row>
    <row r="32" spans="1:13" s="2" customFormat="1" ht="24" customHeight="1">
      <c r="A32" s="8">
        <v>45258</v>
      </c>
      <c r="B32" s="9">
        <v>1515832</v>
      </c>
      <c r="C32" s="9" t="s">
        <v>41</v>
      </c>
      <c r="D32" s="9">
        <v>121064</v>
      </c>
      <c r="E32" s="9">
        <v>91329</v>
      </c>
      <c r="F32" s="9" t="s">
        <v>48</v>
      </c>
      <c r="G32" s="9">
        <v>51</v>
      </c>
      <c r="H32" s="9" t="s">
        <v>43</v>
      </c>
      <c r="I32" s="21">
        <v>280</v>
      </c>
      <c r="J32" s="21">
        <f t="shared" si="4"/>
        <v>14280</v>
      </c>
      <c r="K32" s="19">
        <f t="shared" si="5"/>
        <v>1956.1643835616439</v>
      </c>
      <c r="L32" s="19">
        <f t="shared" si="6"/>
        <v>14.572095834950925</v>
      </c>
      <c r="M32" s="19">
        <f t="shared" si="7"/>
        <v>743.17688758249722</v>
      </c>
    </row>
    <row r="33" spans="1:13" s="2" customFormat="1" ht="24" customHeight="1">
      <c r="A33" s="8">
        <v>45258</v>
      </c>
      <c r="B33" s="9">
        <v>1515834</v>
      </c>
      <c r="C33" s="9" t="s">
        <v>41</v>
      </c>
      <c r="D33" s="9">
        <v>121064</v>
      </c>
      <c r="E33" s="9">
        <v>91329</v>
      </c>
      <c r="F33" s="9" t="s">
        <v>44</v>
      </c>
      <c r="G33" s="9">
        <v>5</v>
      </c>
      <c r="H33" s="9" t="s">
        <v>43</v>
      </c>
      <c r="I33" s="21">
        <v>280</v>
      </c>
      <c r="J33" s="21">
        <f t="shared" si="4"/>
        <v>1400</v>
      </c>
      <c r="K33" s="19">
        <f t="shared" si="5"/>
        <v>191.78082191780823</v>
      </c>
      <c r="L33" s="19">
        <f t="shared" si="6"/>
        <v>14.572095834950925</v>
      </c>
      <c r="M33" s="19">
        <f t="shared" si="7"/>
        <v>72.86047917475463</v>
      </c>
    </row>
    <row r="34" spans="1:13" s="2" customFormat="1" ht="24" customHeight="1">
      <c r="A34" s="8">
        <v>45258</v>
      </c>
      <c r="B34" s="9">
        <v>1515958</v>
      </c>
      <c r="C34" s="9" t="s">
        <v>41</v>
      </c>
      <c r="D34" s="9">
        <v>121064</v>
      </c>
      <c r="E34" s="9">
        <v>91329</v>
      </c>
      <c r="F34" s="9" t="s">
        <v>44</v>
      </c>
      <c r="G34" s="9">
        <v>78</v>
      </c>
      <c r="H34" s="9" t="s">
        <v>43</v>
      </c>
      <c r="I34" s="21">
        <v>280</v>
      </c>
      <c r="J34" s="21">
        <f t="shared" si="4"/>
        <v>21840</v>
      </c>
      <c r="K34" s="19">
        <f t="shared" si="5"/>
        <v>2991.7808219178082</v>
      </c>
      <c r="L34" s="19">
        <f t="shared" si="6"/>
        <v>14.572095834950918</v>
      </c>
      <c r="M34" s="19">
        <f t="shared" si="7"/>
        <v>1136.6234751261716</v>
      </c>
    </row>
    <row r="35" spans="1:13" s="2" customFormat="1" ht="24" customHeight="1">
      <c r="A35" s="8">
        <v>45258</v>
      </c>
      <c r="B35" s="9">
        <v>1515833</v>
      </c>
      <c r="C35" s="9" t="s">
        <v>41</v>
      </c>
      <c r="D35" s="9">
        <v>121064</v>
      </c>
      <c r="E35" s="9">
        <v>91329</v>
      </c>
      <c r="F35" s="9" t="s">
        <v>47</v>
      </c>
      <c r="G35" s="9">
        <v>20</v>
      </c>
      <c r="H35" s="9" t="s">
        <v>43</v>
      </c>
      <c r="I35" s="21">
        <v>360</v>
      </c>
      <c r="J35" s="21">
        <f t="shared" si="4"/>
        <v>7200</v>
      </c>
      <c r="K35" s="19">
        <f t="shared" si="5"/>
        <v>986.30136986301375</v>
      </c>
      <c r="L35" s="19">
        <f t="shared" si="6"/>
        <v>25.530999944539968</v>
      </c>
      <c r="M35" s="19">
        <f t="shared" si="7"/>
        <v>510.61999889079937</v>
      </c>
    </row>
    <row r="36" spans="1:13" s="2" customFormat="1" ht="24" customHeight="1">
      <c r="A36" s="8">
        <v>45258</v>
      </c>
      <c r="B36" s="9">
        <v>1515833</v>
      </c>
      <c r="C36" s="9" t="s">
        <v>41</v>
      </c>
      <c r="D36" s="9">
        <v>121064</v>
      </c>
      <c r="E36" s="9">
        <v>91329</v>
      </c>
      <c r="F36" s="9" t="s">
        <v>47</v>
      </c>
      <c r="G36" s="9">
        <v>4</v>
      </c>
      <c r="H36" s="9" t="s">
        <v>43</v>
      </c>
      <c r="I36" s="21">
        <v>370</v>
      </c>
      <c r="J36" s="21">
        <f t="shared" si="4"/>
        <v>1480</v>
      </c>
      <c r="K36" s="19">
        <f t="shared" si="5"/>
        <v>202.73972602739727</v>
      </c>
      <c r="L36" s="19">
        <f t="shared" si="6"/>
        <v>26.900862958238594</v>
      </c>
      <c r="M36" s="19">
        <f t="shared" si="7"/>
        <v>107.60345183295438</v>
      </c>
    </row>
    <row r="37" spans="1:13" s="2" customFormat="1" ht="24" customHeight="1">
      <c r="A37" s="8">
        <v>45258</v>
      </c>
      <c r="B37" s="9">
        <v>1515958</v>
      </c>
      <c r="C37" s="9" t="s">
        <v>41</v>
      </c>
      <c r="D37" s="9">
        <v>121064</v>
      </c>
      <c r="E37" s="9">
        <v>91329</v>
      </c>
      <c r="F37" s="9" t="s">
        <v>49</v>
      </c>
      <c r="G37" s="9">
        <v>15</v>
      </c>
      <c r="H37" s="9" t="s">
        <v>43</v>
      </c>
      <c r="I37" s="21">
        <v>240</v>
      </c>
      <c r="J37" s="21">
        <f t="shared" si="4"/>
        <v>3600</v>
      </c>
      <c r="K37" s="19">
        <f t="shared" si="5"/>
        <v>493.15068493150687</v>
      </c>
      <c r="L37" s="19">
        <f t="shared" si="6"/>
        <v>9.0926437801564042</v>
      </c>
      <c r="M37" s="19">
        <f t="shared" si="7"/>
        <v>136.38965670234606</v>
      </c>
    </row>
    <row r="38" spans="1:13" s="2" customFormat="1" ht="24" customHeight="1">
      <c r="A38" s="8">
        <v>45258</v>
      </c>
      <c r="B38" s="9">
        <v>1515832</v>
      </c>
      <c r="C38" s="9" t="s">
        <v>41</v>
      </c>
      <c r="D38" s="9">
        <v>121064</v>
      </c>
      <c r="E38" s="9">
        <v>91329</v>
      </c>
      <c r="F38" s="9" t="s">
        <v>52</v>
      </c>
      <c r="G38" s="9">
        <v>208</v>
      </c>
      <c r="H38" s="9" t="s">
        <v>43</v>
      </c>
      <c r="I38" s="21">
        <v>300</v>
      </c>
      <c r="J38" s="21">
        <f t="shared" si="4"/>
        <v>62400</v>
      </c>
      <c r="K38" s="19">
        <f t="shared" si="5"/>
        <v>8547.9452054794529</v>
      </c>
      <c r="L38" s="19">
        <f t="shared" si="6"/>
        <v>17.311821862348186</v>
      </c>
      <c r="M38" s="19">
        <f t="shared" si="7"/>
        <v>3600.8589473684228</v>
      </c>
    </row>
    <row r="39" spans="1:13" s="2" customFormat="1" ht="24" customHeight="1">
      <c r="A39" s="8">
        <v>45258</v>
      </c>
      <c r="B39" s="9">
        <v>1515834</v>
      </c>
      <c r="C39" s="9" t="s">
        <v>41</v>
      </c>
      <c r="D39" s="9">
        <v>121064</v>
      </c>
      <c r="E39" s="9">
        <v>91329</v>
      </c>
      <c r="F39" s="9" t="s">
        <v>48</v>
      </c>
      <c r="G39" s="9">
        <v>22</v>
      </c>
      <c r="H39" s="9" t="s">
        <v>43</v>
      </c>
      <c r="I39" s="21">
        <v>300</v>
      </c>
      <c r="J39" s="21">
        <f t="shared" si="4"/>
        <v>6600</v>
      </c>
      <c r="K39" s="19">
        <f t="shared" si="5"/>
        <v>904.10958904109589</v>
      </c>
      <c r="L39" s="19">
        <f t="shared" si="6"/>
        <v>17.311821862348179</v>
      </c>
      <c r="M39" s="19">
        <f t="shared" si="7"/>
        <v>380.86008097165995</v>
      </c>
    </row>
    <row r="40" spans="1:13" s="2" customFormat="1" ht="24" customHeight="1">
      <c r="A40" s="8">
        <v>45258</v>
      </c>
      <c r="B40" s="9">
        <v>1515958</v>
      </c>
      <c r="C40" s="9" t="s">
        <v>41</v>
      </c>
      <c r="D40" s="9">
        <v>121064</v>
      </c>
      <c r="E40" s="9">
        <v>91329</v>
      </c>
      <c r="F40" s="9" t="s">
        <v>53</v>
      </c>
      <c r="G40" s="9">
        <v>15</v>
      </c>
      <c r="H40" s="9" t="s">
        <v>43</v>
      </c>
      <c r="I40" s="21">
        <v>200</v>
      </c>
      <c r="J40" s="21">
        <f t="shared" si="4"/>
        <v>3000</v>
      </c>
      <c r="K40" s="19">
        <f t="shared" si="5"/>
        <v>410.95890410958907</v>
      </c>
      <c r="L40" s="19">
        <f t="shared" si="6"/>
        <v>3.613191725361883</v>
      </c>
      <c r="M40" s="19">
        <f t="shared" si="7"/>
        <v>54.197875880428242</v>
      </c>
    </row>
    <row r="41" spans="1:13" s="2" customFormat="1" ht="24" customHeight="1">
      <c r="A41" s="8">
        <v>45258</v>
      </c>
      <c r="B41" s="9">
        <v>1515958</v>
      </c>
      <c r="C41" s="9" t="s">
        <v>41</v>
      </c>
      <c r="D41" s="9">
        <v>121064</v>
      </c>
      <c r="E41" s="9">
        <v>91329</v>
      </c>
      <c r="F41" s="9" t="s">
        <v>42</v>
      </c>
      <c r="G41" s="9">
        <v>10</v>
      </c>
      <c r="H41" s="9" t="s">
        <v>43</v>
      </c>
      <c r="I41" s="21">
        <v>270</v>
      </c>
      <c r="J41" s="21">
        <f t="shared" si="4"/>
        <v>2700</v>
      </c>
      <c r="K41" s="19">
        <f t="shared" si="5"/>
        <v>369.86301369863014</v>
      </c>
      <c r="L41" s="19">
        <f t="shared" si="6"/>
        <v>13.202232821252291</v>
      </c>
      <c r="M41" s="19">
        <f t="shared" si="7"/>
        <v>132.02232821252292</v>
      </c>
    </row>
    <row r="42" spans="1:13" s="2" customFormat="1" ht="24" customHeight="1">
      <c r="A42" s="8">
        <v>45259</v>
      </c>
      <c r="B42" s="9">
        <v>1515833</v>
      </c>
      <c r="C42" s="9" t="s">
        <v>41</v>
      </c>
      <c r="D42" s="9">
        <v>121064</v>
      </c>
      <c r="E42" s="9">
        <v>91329</v>
      </c>
      <c r="F42" s="9" t="s">
        <v>47</v>
      </c>
      <c r="G42" s="9">
        <v>1</v>
      </c>
      <c r="H42" s="9" t="s">
        <v>43</v>
      </c>
      <c r="I42" s="21">
        <v>100</v>
      </c>
      <c r="J42" s="21">
        <f t="shared" si="4"/>
        <v>100</v>
      </c>
      <c r="K42" s="19">
        <f t="shared" si="5"/>
        <v>13.698630136986301</v>
      </c>
      <c r="L42" s="19">
        <f t="shared" si="6"/>
        <v>-10.085438411624422</v>
      </c>
      <c r="M42" s="19">
        <f t="shared" si="7"/>
        <v>-10.085438411624422</v>
      </c>
    </row>
    <row r="43" spans="1:13" s="2" customFormat="1" ht="24" customHeight="1">
      <c r="A43" s="8">
        <v>45259</v>
      </c>
      <c r="B43" s="9">
        <v>1515958</v>
      </c>
      <c r="C43" s="9" t="s">
        <v>41</v>
      </c>
      <c r="D43" s="9">
        <v>121064</v>
      </c>
      <c r="E43" s="9">
        <v>91329</v>
      </c>
      <c r="F43" s="9" t="s">
        <v>44</v>
      </c>
      <c r="G43" s="9">
        <v>1</v>
      </c>
      <c r="H43" s="9" t="s">
        <v>43</v>
      </c>
      <c r="I43" s="21">
        <v>100</v>
      </c>
      <c r="J43" s="21">
        <f t="shared" si="4"/>
        <v>100</v>
      </c>
      <c r="K43" s="19">
        <f t="shared" si="5"/>
        <v>13.698630136986301</v>
      </c>
      <c r="L43" s="19">
        <f t="shared" si="6"/>
        <v>-10.085438411624422</v>
      </c>
      <c r="M43" s="19">
        <f t="shared" si="7"/>
        <v>-10.085438411624422</v>
      </c>
    </row>
    <row r="44" spans="1:13" s="2" customFormat="1" ht="24" customHeight="1">
      <c r="A44" s="8">
        <v>45259</v>
      </c>
      <c r="B44" s="9">
        <v>1515833</v>
      </c>
      <c r="C44" s="9" t="s">
        <v>41</v>
      </c>
      <c r="D44" s="9">
        <v>121064</v>
      </c>
      <c r="E44" s="9">
        <v>91329</v>
      </c>
      <c r="F44" s="9" t="s">
        <v>45</v>
      </c>
      <c r="G44" s="9">
        <v>1</v>
      </c>
      <c r="H44" s="9" t="s">
        <v>43</v>
      </c>
      <c r="I44" s="21">
        <v>100</v>
      </c>
      <c r="J44" s="21">
        <f t="shared" si="4"/>
        <v>100</v>
      </c>
      <c r="K44" s="19">
        <f t="shared" si="5"/>
        <v>13.698630136986301</v>
      </c>
      <c r="L44" s="19">
        <f t="shared" si="6"/>
        <v>-10.085438411624422</v>
      </c>
      <c r="M44" s="19">
        <f t="shared" si="7"/>
        <v>-10.085438411624422</v>
      </c>
    </row>
    <row r="45" spans="1:13" s="2" customFormat="1" ht="24" customHeight="1">
      <c r="A45" s="8">
        <v>45260</v>
      </c>
      <c r="B45" s="9">
        <v>1515833</v>
      </c>
      <c r="C45" s="9" t="s">
        <v>41</v>
      </c>
      <c r="D45" s="9">
        <v>121064</v>
      </c>
      <c r="E45" s="9">
        <v>91329</v>
      </c>
      <c r="F45" s="9" t="s">
        <v>47</v>
      </c>
      <c r="G45" s="9">
        <v>3</v>
      </c>
      <c r="H45" s="9" t="s">
        <v>43</v>
      </c>
      <c r="I45" s="21">
        <v>330</v>
      </c>
      <c r="J45" s="21">
        <f t="shared" si="4"/>
        <v>990</v>
      </c>
      <c r="K45" s="19">
        <f t="shared" si="5"/>
        <v>135.61643835616439</v>
      </c>
      <c r="L45" s="19">
        <f t="shared" si="6"/>
        <v>21.421410903444073</v>
      </c>
      <c r="M45" s="19">
        <f t="shared" si="7"/>
        <v>64.264232710332223</v>
      </c>
    </row>
    <row r="46" spans="1:13" s="2" customFormat="1" ht="24" customHeight="1">
      <c r="A46" s="8">
        <v>45260</v>
      </c>
      <c r="B46" s="9">
        <v>1515833</v>
      </c>
      <c r="C46" s="9" t="s">
        <v>41</v>
      </c>
      <c r="D46" s="9">
        <v>121064</v>
      </c>
      <c r="E46" s="9">
        <v>91329</v>
      </c>
      <c r="F46" s="9" t="s">
        <v>47</v>
      </c>
      <c r="G46" s="9">
        <v>56</v>
      </c>
      <c r="H46" s="9" t="s">
        <v>43</v>
      </c>
      <c r="I46" s="21">
        <v>310</v>
      </c>
      <c r="J46" s="21">
        <f t="shared" si="4"/>
        <v>17360</v>
      </c>
      <c r="K46" s="19">
        <f t="shared" si="5"/>
        <v>2378.0821917808221</v>
      </c>
      <c r="L46" s="19">
        <f t="shared" si="6"/>
        <v>18.681684876046813</v>
      </c>
      <c r="M46" s="19">
        <f t="shared" si="7"/>
        <v>1046.1743530586216</v>
      </c>
    </row>
    <row r="47" spans="1:13" s="2" customFormat="1" ht="24" customHeight="1">
      <c r="A47" s="9"/>
      <c r="B47" s="9"/>
      <c r="C47" s="9"/>
      <c r="D47" s="9"/>
      <c r="E47" s="9"/>
      <c r="F47" s="9"/>
      <c r="G47" s="9"/>
      <c r="H47" s="9"/>
      <c r="I47" s="22"/>
      <c r="J47" s="21"/>
      <c r="K47" s="19"/>
      <c r="L47" s="19"/>
      <c r="M47" s="19"/>
    </row>
    <row r="48" spans="1:13" s="2" customFormat="1" ht="24" customHeight="1">
      <c r="A48" s="9" t="s">
        <v>54</v>
      </c>
      <c r="B48" s="9">
        <v>1515833</v>
      </c>
      <c r="C48" s="9" t="s">
        <v>41</v>
      </c>
      <c r="D48" s="9">
        <v>121064</v>
      </c>
      <c r="E48" s="9">
        <v>91329</v>
      </c>
      <c r="F48" s="9" t="s">
        <v>47</v>
      </c>
      <c r="G48" s="9">
        <v>1</v>
      </c>
      <c r="H48" s="9" t="s">
        <v>43</v>
      </c>
      <c r="I48" s="22" t="s">
        <v>55</v>
      </c>
      <c r="J48" s="21"/>
      <c r="K48" s="19"/>
      <c r="L48" s="19"/>
      <c r="M48" s="19"/>
    </row>
    <row r="49" spans="1:15" s="2" customFormat="1" ht="24" customHeight="1">
      <c r="A49" s="10"/>
      <c r="B49" s="10"/>
      <c r="C49" s="10"/>
      <c r="D49" s="10"/>
      <c r="E49" s="10"/>
      <c r="F49" s="10"/>
      <c r="G49" s="10"/>
      <c r="H49" s="10"/>
      <c r="I49" s="21"/>
      <c r="J49" s="21"/>
      <c r="K49" s="23"/>
      <c r="L49" s="23"/>
      <c r="M49" s="23"/>
    </row>
    <row r="50" spans="1:15" s="2" customFormat="1" ht="24" customHeight="1">
      <c r="A50" s="11" t="s">
        <v>55</v>
      </c>
      <c r="B50" s="11" t="s">
        <v>55</v>
      </c>
      <c r="C50" s="11" t="s">
        <v>56</v>
      </c>
      <c r="D50" s="11" t="s">
        <v>55</v>
      </c>
      <c r="E50" s="11" t="s">
        <v>55</v>
      </c>
      <c r="F50" s="11" t="s">
        <v>55</v>
      </c>
      <c r="G50" s="11">
        <f>SUM(G13:G49)</f>
        <v>1236</v>
      </c>
      <c r="H50" s="11"/>
      <c r="I50" s="24"/>
      <c r="J50" s="25">
        <f>SUM(J13:J49)</f>
        <v>344960</v>
      </c>
      <c r="K50" s="26">
        <f>SUM(K13:K49)</f>
        <v>47254.794520547926</v>
      </c>
      <c r="L50" s="26">
        <f>K50/G50-E66</f>
        <v>14.447965853127084</v>
      </c>
      <c r="M50" s="26">
        <f>SUM(M13:M49)</f>
        <v>17881.469863013699</v>
      </c>
    </row>
    <row r="51" spans="1:15" ht="16">
      <c r="J51" s="27"/>
      <c r="K51" s="27"/>
      <c r="L51" s="27"/>
      <c r="M51" s="27"/>
      <c r="O51" s="2"/>
    </row>
    <row r="52" spans="1:15" s="1" customFormat="1" ht="22" customHeight="1">
      <c r="A52" s="31" t="s">
        <v>57</v>
      </c>
      <c r="B52" s="31"/>
      <c r="C52" s="31"/>
      <c r="D52" s="12" t="s">
        <v>58</v>
      </c>
      <c r="E52" s="12" t="s">
        <v>59</v>
      </c>
      <c r="G52" s="35" t="s">
        <v>60</v>
      </c>
      <c r="H52" s="35"/>
      <c r="I52" s="35"/>
      <c r="J52" s="35"/>
      <c r="K52" s="35"/>
      <c r="L52" s="35"/>
      <c r="M52" s="35"/>
      <c r="O52" s="2"/>
    </row>
    <row r="53" spans="1:15" s="1" customFormat="1" ht="22" customHeight="1">
      <c r="A53" s="31" t="s">
        <v>61</v>
      </c>
      <c r="B53" s="31"/>
      <c r="C53" s="31"/>
      <c r="D53" s="13">
        <f>J50*0.09</f>
        <v>31046.399999999998</v>
      </c>
      <c r="E53" s="19">
        <f>D53/$M$8</f>
        <v>4252.9315068493152</v>
      </c>
      <c r="G53" s="35"/>
      <c r="H53" s="35"/>
      <c r="I53" s="35"/>
      <c r="J53" s="35"/>
      <c r="K53" s="35"/>
      <c r="L53" s="35"/>
      <c r="M53" s="35"/>
      <c r="O53" s="2"/>
    </row>
    <row r="54" spans="1:15" s="1" customFormat="1" ht="22" customHeight="1">
      <c r="A54" s="31" t="s">
        <v>62</v>
      </c>
      <c r="B54" s="31"/>
      <c r="C54" s="31"/>
      <c r="D54" s="13">
        <f>3522*4.8*7.3</f>
        <v>123410.87999999999</v>
      </c>
      <c r="E54" s="19">
        <f t="shared" ref="E54:E61" si="8">D54/$M$8</f>
        <v>16905.599999999999</v>
      </c>
      <c r="G54" s="35"/>
      <c r="H54" s="35"/>
      <c r="I54" s="35"/>
      <c r="J54" s="35"/>
      <c r="K54" s="35"/>
      <c r="L54" s="35"/>
      <c r="M54" s="35"/>
      <c r="O54" s="2"/>
    </row>
    <row r="55" spans="1:15" s="1" customFormat="1" ht="22" customHeight="1">
      <c r="A55" s="31" t="s">
        <v>63</v>
      </c>
      <c r="B55" s="31"/>
      <c r="C55" s="31"/>
      <c r="D55" s="13">
        <v>24384.19</v>
      </c>
      <c r="E55" s="19">
        <f t="shared" si="8"/>
        <v>3340.2999999999997</v>
      </c>
      <c r="G55" s="35"/>
      <c r="H55" s="35"/>
      <c r="I55" s="35"/>
      <c r="J55" s="35"/>
      <c r="K55" s="35"/>
      <c r="L55" s="35"/>
      <c r="M55" s="35"/>
      <c r="O55" s="2"/>
    </row>
    <row r="56" spans="1:15" s="1" customFormat="1" ht="22" customHeight="1">
      <c r="A56" s="31" t="s">
        <v>64</v>
      </c>
      <c r="B56" s="31"/>
      <c r="C56" s="31"/>
      <c r="D56" s="13">
        <v>4212</v>
      </c>
      <c r="E56" s="19">
        <f t="shared" si="8"/>
        <v>576.98630136986299</v>
      </c>
      <c r="G56" s="35"/>
      <c r="H56" s="35"/>
      <c r="I56" s="35"/>
      <c r="J56" s="35"/>
      <c r="K56" s="35"/>
      <c r="L56" s="35"/>
      <c r="M56" s="35"/>
      <c r="O56" s="2"/>
    </row>
    <row r="57" spans="1:15" s="1" customFormat="1" ht="22" customHeight="1">
      <c r="A57" s="31" t="s">
        <v>65</v>
      </c>
      <c r="B57" s="31"/>
      <c r="C57" s="31"/>
      <c r="D57" s="13">
        <v>360</v>
      </c>
      <c r="E57" s="19">
        <f t="shared" si="8"/>
        <v>49.315068493150683</v>
      </c>
      <c r="G57" s="35"/>
      <c r="H57" s="35"/>
      <c r="I57" s="35"/>
      <c r="J57" s="35"/>
      <c r="K57" s="35"/>
      <c r="L57" s="35"/>
      <c r="M57" s="35"/>
      <c r="O57" s="2"/>
    </row>
    <row r="58" spans="1:15" s="1" customFormat="1" ht="22" customHeight="1">
      <c r="A58" s="31" t="s">
        <v>66</v>
      </c>
      <c r="B58" s="31"/>
      <c r="C58" s="31"/>
      <c r="D58" s="13">
        <v>1200</v>
      </c>
      <c r="E58" s="19">
        <f t="shared" si="8"/>
        <v>164.38356164383563</v>
      </c>
      <c r="G58" s="35"/>
      <c r="H58" s="35"/>
      <c r="I58" s="35"/>
      <c r="J58" s="35"/>
      <c r="K58" s="35"/>
      <c r="L58" s="35"/>
      <c r="M58" s="35"/>
      <c r="O58" s="2"/>
    </row>
    <row r="59" spans="1:15" s="1" customFormat="1" ht="22" customHeight="1">
      <c r="A59" s="31" t="s">
        <v>67</v>
      </c>
      <c r="B59" s="31"/>
      <c r="C59" s="31"/>
      <c r="D59" s="13">
        <v>1450</v>
      </c>
      <c r="E59" s="19">
        <f t="shared" si="8"/>
        <v>198.63013698630138</v>
      </c>
      <c r="G59" s="35"/>
      <c r="H59" s="35"/>
      <c r="I59" s="35"/>
      <c r="J59" s="35"/>
      <c r="K59" s="35"/>
      <c r="L59" s="35"/>
      <c r="M59" s="35"/>
      <c r="O59" s="2"/>
    </row>
    <row r="60" spans="1:15" s="1" customFormat="1" ht="22" customHeight="1">
      <c r="A60" s="31" t="s">
        <v>68</v>
      </c>
      <c r="B60" s="31"/>
      <c r="C60" s="31"/>
      <c r="D60" s="13">
        <v>765</v>
      </c>
      <c r="E60" s="19">
        <f t="shared" si="8"/>
        <v>104.79452054794521</v>
      </c>
      <c r="G60" s="35"/>
      <c r="H60" s="35"/>
      <c r="I60" s="35"/>
      <c r="J60" s="35"/>
      <c r="K60" s="35"/>
      <c r="L60" s="35"/>
      <c r="M60" s="35"/>
      <c r="O60" s="2"/>
    </row>
    <row r="61" spans="1:15" s="1" customFormat="1" ht="22" customHeight="1">
      <c r="A61" s="31" t="s">
        <v>69</v>
      </c>
      <c r="B61" s="31"/>
      <c r="C61" s="31"/>
      <c r="D61" s="13">
        <f>SUM(D53:D60)</f>
        <v>186828.47</v>
      </c>
      <c r="E61" s="19">
        <f t="shared" si="8"/>
        <v>25592.941095890412</v>
      </c>
      <c r="G61" s="35"/>
      <c r="H61" s="35"/>
      <c r="I61" s="35"/>
      <c r="J61" s="35"/>
      <c r="K61" s="35"/>
      <c r="L61" s="35"/>
      <c r="M61" s="35"/>
      <c r="O61" s="2"/>
    </row>
    <row r="62" spans="1:15" s="1" customFormat="1" ht="22" customHeight="1">
      <c r="A62" s="1" t="s">
        <v>55</v>
      </c>
      <c r="B62" s="1" t="s">
        <v>55</v>
      </c>
      <c r="C62" s="1" t="s">
        <v>55</v>
      </c>
      <c r="D62" s="14"/>
      <c r="E62" s="20" t="s">
        <v>55</v>
      </c>
      <c r="G62" s="35"/>
      <c r="H62" s="35"/>
      <c r="I62" s="35"/>
      <c r="J62" s="35"/>
      <c r="K62" s="35"/>
      <c r="L62" s="35"/>
      <c r="M62" s="35"/>
      <c r="O62" s="2"/>
    </row>
    <row r="63" spans="1:15" s="1" customFormat="1" ht="22" customHeight="1">
      <c r="A63" s="31" t="s">
        <v>70</v>
      </c>
      <c r="B63" s="31"/>
      <c r="C63" s="31"/>
      <c r="D63" s="13">
        <f>J50*0.08</f>
        <v>27596.799999999999</v>
      </c>
      <c r="E63" s="19">
        <f>D63/$M$8</f>
        <v>3780.3835616438355</v>
      </c>
      <c r="G63" s="35"/>
      <c r="H63" s="35"/>
      <c r="I63" s="35"/>
      <c r="J63" s="35"/>
      <c r="K63" s="35"/>
      <c r="L63" s="35"/>
      <c r="M63" s="35"/>
      <c r="O63" s="2"/>
    </row>
    <row r="64" spans="1:15" s="1" customFormat="1" ht="22" customHeight="1">
      <c r="A64" s="1" t="s">
        <v>55</v>
      </c>
      <c r="B64" s="1" t="s">
        <v>55</v>
      </c>
      <c r="C64" s="1" t="s">
        <v>55</v>
      </c>
      <c r="D64" s="14"/>
      <c r="E64" s="20" t="s">
        <v>55</v>
      </c>
      <c r="G64" s="35"/>
      <c r="H64" s="35"/>
      <c r="I64" s="35"/>
      <c r="J64" s="35"/>
      <c r="K64" s="35"/>
      <c r="L64" s="35"/>
      <c r="M64" s="35"/>
      <c r="O64" s="2"/>
    </row>
    <row r="65" spans="1:15" s="1" customFormat="1" ht="22" customHeight="1">
      <c r="A65" s="32" t="s">
        <v>71</v>
      </c>
      <c r="B65" s="32"/>
      <c r="C65" s="32"/>
      <c r="D65" s="13">
        <f>D61+D63</f>
        <v>214425.27</v>
      </c>
      <c r="E65" s="19">
        <f>D65/$M$8</f>
        <v>29373.324657534245</v>
      </c>
      <c r="G65" s="35"/>
      <c r="H65" s="35"/>
      <c r="I65" s="35"/>
      <c r="J65" s="35"/>
      <c r="K65" s="35"/>
      <c r="L65" s="35"/>
      <c r="M65" s="35"/>
      <c r="O65" s="2"/>
    </row>
    <row r="66" spans="1:15" s="1" customFormat="1" ht="22" customHeight="1">
      <c r="A66" s="32" t="s">
        <v>72</v>
      </c>
      <c r="B66" s="32"/>
      <c r="C66" s="32"/>
      <c r="D66" s="13">
        <f>D65/(G50-1)</f>
        <v>173.62370040485828</v>
      </c>
      <c r="E66" s="19">
        <f>D66/$M$8</f>
        <v>23.784068548610723</v>
      </c>
      <c r="G66" s="35"/>
      <c r="H66" s="35"/>
      <c r="I66" s="35"/>
      <c r="J66" s="35"/>
      <c r="K66" s="35"/>
      <c r="L66" s="35"/>
      <c r="M66" s="35"/>
      <c r="O66" s="2"/>
    </row>
    <row r="67" spans="1:15" ht="16">
      <c r="O67" s="2"/>
    </row>
    <row r="68" spans="1:15" ht="16">
      <c r="O68" s="2"/>
    </row>
    <row r="69" spans="1:15" ht="16">
      <c r="O69" s="2"/>
    </row>
    <row r="70" spans="1:15" ht="16">
      <c r="O70" s="2"/>
    </row>
    <row r="71" spans="1:15" ht="16">
      <c r="O71" s="2"/>
    </row>
    <row r="72" spans="1:15" ht="16">
      <c r="O72" s="2"/>
    </row>
    <row r="73" spans="1:15" ht="16">
      <c r="O73" s="2"/>
    </row>
    <row r="74" spans="1:15" ht="16">
      <c r="O74" s="2"/>
    </row>
    <row r="75" spans="1:15" ht="16">
      <c r="O75" s="2"/>
    </row>
    <row r="76" spans="1:15" ht="16">
      <c r="O76" s="2"/>
    </row>
    <row r="77" spans="1:15" ht="16">
      <c r="O77" s="2"/>
    </row>
    <row r="78" spans="1:15" ht="16">
      <c r="O78" s="2"/>
    </row>
    <row r="80" spans="1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  <row r="89" spans="15:15" ht="16">
      <c r="O89" s="1"/>
    </row>
    <row r="90" spans="15:15" ht="16">
      <c r="O90" s="1"/>
    </row>
    <row r="91" spans="15:15" ht="16">
      <c r="O91" s="1"/>
    </row>
    <row r="92" spans="15:15" ht="16">
      <c r="O92" s="1"/>
    </row>
    <row r="93" spans="15:15" ht="16">
      <c r="O93" s="1"/>
    </row>
    <row r="94" spans="15:15" ht="16">
      <c r="O94" s="1"/>
    </row>
  </sheetData>
  <autoFilter ref="A12:M46" xr:uid="{00000000-0009-0000-0000-000000000000}"/>
  <mergeCells count="21">
    <mergeCell ref="A63:C63"/>
    <mergeCell ref="A65:C65"/>
    <mergeCell ref="A66:C66"/>
    <mergeCell ref="A1:M3"/>
    <mergeCell ref="A4:M6"/>
    <mergeCell ref="G52:M66"/>
    <mergeCell ref="A57:C57"/>
    <mergeCell ref="A58:C58"/>
    <mergeCell ref="A59:C59"/>
    <mergeCell ref="A60:C60"/>
    <mergeCell ref="A61:C61"/>
    <mergeCell ref="A52:C52"/>
    <mergeCell ref="A53:C53"/>
    <mergeCell ref="A54:C54"/>
    <mergeCell ref="A55:C55"/>
    <mergeCell ref="A56:C56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784-38464016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2023-11-25T03:12:00Z</dcterms:created>
  <dcterms:modified xsi:type="dcterms:W3CDTF">2024-03-22T13:10:19Z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