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3.Harvest-Time/"/>
    </mc:Choice>
  </mc:AlternateContent>
  <xr:revisionPtr revIDLastSave="0" documentId="13_ncr:1_{477F9DA0-61A9-4B42-A1A9-01666FA7D738}" xr6:coauthVersionLast="47" xr6:coauthVersionMax="47" xr10:uidLastSave="{00000000-0000-0000-0000-000000000000}"/>
  <bookViews>
    <workbookView xWindow="0" yWindow="500" windowWidth="36000" windowHeight="19120" xr2:uid="{00000000-000D-0000-FFFF-FFFF00000000}"/>
  </bookViews>
  <sheets>
    <sheet name="MEDU9677973" sheetId="2" r:id="rId1"/>
  </sheets>
  <definedNames>
    <definedName name="_xlnm._FilterDatabase" localSheetId="0" hidden="1">MEDU9677973!$A$12:$M$58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2" l="1"/>
  <c r="E67" i="2"/>
  <c r="E66" i="2"/>
  <c r="E65" i="2"/>
  <c r="E64" i="2"/>
  <c r="E63" i="2"/>
  <c r="E62" i="2"/>
  <c r="G58" i="2"/>
  <c r="J56" i="2"/>
  <c r="K56" i="2" s="1"/>
  <c r="J55" i="2"/>
  <c r="K55" i="2" s="1"/>
  <c r="J54" i="2"/>
  <c r="K54" i="2" s="1"/>
  <c r="J53" i="2"/>
  <c r="K53" i="2" s="1"/>
  <c r="J52" i="2"/>
  <c r="K52" i="2" s="1"/>
  <c r="J51" i="2"/>
  <c r="K51" i="2" s="1"/>
  <c r="J50" i="2"/>
  <c r="K50" i="2" s="1"/>
  <c r="J49" i="2"/>
  <c r="K49" i="2" s="1"/>
  <c r="J48" i="2"/>
  <c r="K48" i="2" s="1"/>
  <c r="J47" i="2"/>
  <c r="K47" i="2" s="1"/>
  <c r="J46" i="2"/>
  <c r="K46" i="2" s="1"/>
  <c r="J45" i="2"/>
  <c r="K45" i="2" s="1"/>
  <c r="J44" i="2"/>
  <c r="K44" i="2" s="1"/>
  <c r="J43" i="2"/>
  <c r="K43" i="2" s="1"/>
  <c r="J42" i="2"/>
  <c r="K42" i="2" s="1"/>
  <c r="J41" i="2"/>
  <c r="K41" i="2" s="1"/>
  <c r="J40" i="2"/>
  <c r="K40" i="2" s="1"/>
  <c r="J39" i="2"/>
  <c r="K39" i="2" s="1"/>
  <c r="J38" i="2"/>
  <c r="K38" i="2" s="1"/>
  <c r="J37" i="2"/>
  <c r="K37" i="2" s="1"/>
  <c r="J36" i="2"/>
  <c r="K36" i="2" s="1"/>
  <c r="J35" i="2"/>
  <c r="K35" i="2" s="1"/>
  <c r="J34" i="2"/>
  <c r="K34" i="2" s="1"/>
  <c r="J33" i="2"/>
  <c r="K33" i="2" s="1"/>
  <c r="J32" i="2"/>
  <c r="K32" i="2" s="1"/>
  <c r="J31" i="2"/>
  <c r="K31" i="2" s="1"/>
  <c r="J30" i="2"/>
  <c r="K30" i="2" s="1"/>
  <c r="J29" i="2"/>
  <c r="K29" i="2" s="1"/>
  <c r="J28" i="2"/>
  <c r="K28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J20" i="2"/>
  <c r="K20" i="2" s="1"/>
  <c r="J19" i="2"/>
  <c r="K19" i="2" s="1"/>
  <c r="J18" i="2"/>
  <c r="K18" i="2" s="1"/>
  <c r="J17" i="2"/>
  <c r="K17" i="2" s="1"/>
  <c r="J16" i="2"/>
  <c r="K16" i="2" s="1"/>
  <c r="J15" i="2"/>
  <c r="K15" i="2" s="1"/>
  <c r="J14" i="2"/>
  <c r="K14" i="2" s="1"/>
  <c r="J13" i="2"/>
  <c r="J58" i="2" l="1"/>
  <c r="D71" i="2" s="1"/>
  <c r="E71" i="2" s="1"/>
  <c r="K13" i="2"/>
  <c r="D61" i="2" l="1"/>
  <c r="K58" i="2"/>
  <c r="E61" i="2"/>
  <c r="D69" i="2"/>
  <c r="E69" i="2" l="1"/>
  <c r="D73" i="2"/>
  <c r="D74" i="2" l="1"/>
  <c r="E74" i="2" s="1"/>
  <c r="E73" i="2"/>
  <c r="L56" i="2" l="1"/>
  <c r="M56" i="2" s="1"/>
  <c r="L50" i="2"/>
  <c r="M50" i="2" s="1"/>
  <c r="L18" i="2"/>
  <c r="M18" i="2" s="1"/>
  <c r="L54" i="2"/>
  <c r="M54" i="2" s="1"/>
  <c r="L28" i="2"/>
  <c r="M28" i="2" s="1"/>
  <c r="L15" i="2"/>
  <c r="M15" i="2" s="1"/>
  <c r="L38" i="2"/>
  <c r="M38" i="2" s="1"/>
  <c r="L48" i="2"/>
  <c r="M48" i="2" s="1"/>
  <c r="L35" i="2"/>
  <c r="M35" i="2" s="1"/>
  <c r="L21" i="2"/>
  <c r="M21" i="2" s="1"/>
  <c r="L23" i="2"/>
  <c r="M23" i="2" s="1"/>
  <c r="L19" i="2"/>
  <c r="M19" i="2" s="1"/>
  <c r="L16" i="2"/>
  <c r="M16" i="2" s="1"/>
  <c r="L31" i="2"/>
  <c r="M31" i="2" s="1"/>
  <c r="L33" i="2"/>
  <c r="M33" i="2" s="1"/>
  <c r="L29" i="2"/>
  <c r="M29" i="2" s="1"/>
  <c r="L36" i="2"/>
  <c r="M36" i="2" s="1"/>
  <c r="L41" i="2"/>
  <c r="M41" i="2" s="1"/>
  <c r="L43" i="2"/>
  <c r="M43" i="2" s="1"/>
  <c r="L39" i="2"/>
  <c r="M39" i="2" s="1"/>
  <c r="L46" i="2"/>
  <c r="M46" i="2" s="1"/>
  <c r="L51" i="2"/>
  <c r="M51" i="2" s="1"/>
  <c r="L53" i="2"/>
  <c r="M53" i="2" s="1"/>
  <c r="L25" i="2"/>
  <c r="M25" i="2" s="1"/>
  <c r="L49" i="2"/>
  <c r="M49" i="2" s="1"/>
  <c r="L17" i="2"/>
  <c r="M17" i="2" s="1"/>
  <c r="L22" i="2"/>
  <c r="M22" i="2" s="1"/>
  <c r="L14" i="2"/>
  <c r="M14" i="2" s="1"/>
  <c r="L45" i="2"/>
  <c r="M45" i="2" s="1"/>
  <c r="L20" i="2"/>
  <c r="M20" i="2" s="1"/>
  <c r="L27" i="2"/>
  <c r="M27" i="2" s="1"/>
  <c r="L32" i="2"/>
  <c r="M32" i="2" s="1"/>
  <c r="L24" i="2"/>
  <c r="M24" i="2" s="1"/>
  <c r="L55" i="2"/>
  <c r="M55" i="2" s="1"/>
  <c r="L30" i="2"/>
  <c r="M30" i="2" s="1"/>
  <c r="L37" i="2"/>
  <c r="M37" i="2" s="1"/>
  <c r="L42" i="2"/>
  <c r="M42" i="2" s="1"/>
  <c r="L34" i="2"/>
  <c r="M34" i="2" s="1"/>
  <c r="L26" i="2"/>
  <c r="M26" i="2" s="1"/>
  <c r="L40" i="2"/>
  <c r="M40" i="2" s="1"/>
  <c r="L47" i="2"/>
  <c r="M47" i="2" s="1"/>
  <c r="L52" i="2"/>
  <c r="M52" i="2" s="1"/>
  <c r="L44" i="2"/>
  <c r="M44" i="2" s="1"/>
  <c r="L13" i="2"/>
  <c r="M13" i="2" s="1"/>
  <c r="L58" i="2"/>
  <c r="M62" i="2" l="1"/>
  <c r="M58" i="2"/>
  <c r="M61" i="2"/>
</calcChain>
</file>

<file path=xl/sharedStrings.xml><?xml version="1.0" encoding="utf-8"?>
<sst xmlns="http://schemas.openxmlformats.org/spreadsheetml/2006/main" count="212" uniqueCount="64">
  <si>
    <t>Sales Summary</t>
  </si>
  <si>
    <r>
      <rPr>
        <sz val="18"/>
        <rFont val="宋体"/>
        <charset val="134"/>
      </rPr>
      <t>销售报告</t>
    </r>
  </si>
  <si>
    <r>
      <rPr>
        <sz val="12"/>
        <rFont val="宋体"/>
        <charset val="134"/>
      </rPr>
      <t>供应商</t>
    </r>
    <r>
      <rPr>
        <sz val="12"/>
        <rFont val="Times New Roman"/>
        <family val="1"/>
      </rPr>
      <t xml:space="preserve"> Supplier:</t>
    </r>
  </si>
  <si>
    <t>OCHO FUEGOS SPA</t>
  </si>
  <si>
    <r>
      <rPr>
        <sz val="12"/>
        <rFont val="宋体"/>
        <charset val="134"/>
      </rPr>
      <t>到货日期</t>
    </r>
    <r>
      <rPr>
        <sz val="12"/>
        <rFont val="Times New Roman"/>
        <family val="1"/>
      </rPr>
      <t xml:space="preserve"> Arrival Date:</t>
    </r>
  </si>
  <si>
    <r>
      <rPr>
        <sz val="12"/>
        <rFont val="宋体"/>
        <charset val="134"/>
      </rPr>
      <t>销售日期</t>
    </r>
    <r>
      <rPr>
        <sz val="12"/>
        <rFont val="Times New Roman"/>
        <family val="1"/>
      </rPr>
      <t xml:space="preserve"> Date of Sale:</t>
    </r>
  </si>
  <si>
    <r>
      <rPr>
        <sz val="12"/>
        <rFont val="宋体"/>
        <charset val="134"/>
      </rPr>
      <t>汇率</t>
    </r>
    <r>
      <rPr>
        <sz val="12"/>
        <rFont val="Times New Roman"/>
        <family val="1"/>
      </rPr>
      <t>FX Rate:</t>
    </r>
  </si>
  <si>
    <r>
      <rPr>
        <sz val="12"/>
        <color theme="1"/>
        <rFont val="宋体"/>
        <charset val="134"/>
      </rPr>
      <t>航次号</t>
    </r>
    <r>
      <rPr>
        <sz val="12"/>
        <color theme="1"/>
        <rFont val="Times New Roman"/>
        <family val="1"/>
      </rPr>
      <t>Voyage No:</t>
    </r>
  </si>
  <si>
    <t>SEASPAN RAPTOR - 2345W</t>
  </si>
  <si>
    <r>
      <rPr>
        <sz val="12"/>
        <color theme="1"/>
        <rFont val="宋体"/>
        <charset val="134"/>
      </rPr>
      <t>柜号</t>
    </r>
    <r>
      <rPr>
        <sz val="12"/>
        <color theme="1"/>
        <rFont val="Times New Roman"/>
        <family val="1"/>
      </rPr>
      <t xml:space="preserve"> Container No:</t>
    </r>
  </si>
  <si>
    <t>MEDU9677973</t>
  </si>
  <si>
    <r>
      <rPr>
        <sz val="12"/>
        <rFont val="宋体"/>
        <charset val="134"/>
      </rPr>
      <t>销售地点</t>
    </r>
    <r>
      <rPr>
        <sz val="12"/>
        <rFont val="Times New Roman"/>
        <family val="1"/>
      </rPr>
      <t xml:space="preserve"> Sales Location:</t>
    </r>
  </si>
  <si>
    <t>Zhengzhou</t>
  </si>
  <si>
    <r>
      <rPr>
        <sz val="12"/>
        <rFont val="宋体"/>
        <charset val="134"/>
      </rPr>
      <t>日期</t>
    </r>
  </si>
  <si>
    <r>
      <rPr>
        <sz val="12"/>
        <rFont val="宋体"/>
        <charset val="134"/>
      </rPr>
      <t>板号</t>
    </r>
  </si>
  <si>
    <r>
      <rPr>
        <sz val="12"/>
        <rFont val="宋体"/>
        <charset val="134"/>
      </rPr>
      <t>品种</t>
    </r>
  </si>
  <si>
    <r>
      <rPr>
        <sz val="12"/>
        <rFont val="宋体"/>
        <charset val="134"/>
      </rPr>
      <t>包装厂</t>
    </r>
  </si>
  <si>
    <r>
      <rPr>
        <sz val="12"/>
        <rFont val="宋体"/>
        <charset val="134"/>
      </rPr>
      <t>果园</t>
    </r>
  </si>
  <si>
    <r>
      <rPr>
        <sz val="12"/>
        <rFont val="宋体"/>
        <charset val="134"/>
      </rPr>
      <t>大小</t>
    </r>
  </si>
  <si>
    <r>
      <rPr>
        <sz val="12"/>
        <rFont val="宋体"/>
        <charset val="134"/>
      </rPr>
      <t>数量</t>
    </r>
  </si>
  <si>
    <r>
      <rPr>
        <sz val="12"/>
        <rFont val="宋体"/>
        <charset val="134"/>
      </rPr>
      <t>规格</t>
    </r>
  </si>
  <si>
    <r>
      <rPr>
        <sz val="12"/>
        <rFont val="宋体"/>
        <charset val="134"/>
      </rPr>
      <t>价格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</si>
  <si>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</si>
  <si>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美金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</si>
  <si>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每箱收益</t>
    </r>
    <r>
      <rPr>
        <sz val="12"/>
        <rFont val="Times New Roman"/>
        <family val="1"/>
      </rPr>
      <t xml:space="preserve"> FOB</t>
    </r>
  </si>
  <si>
    <r>
      <t>总收益</t>
    </r>
    <r>
      <rPr>
        <sz val="12"/>
        <rFont val="Times New Roman"/>
        <family val="1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</si>
  <si>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</si>
  <si>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</si>
  <si>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</si>
  <si>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</si>
  <si>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</si>
  <si>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</si>
  <si>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</si>
  <si>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</si>
  <si>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</si>
  <si>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</si>
  <si>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</si>
  <si>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</si>
  <si>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</si>
  <si>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LAPINS</t>
  </si>
  <si>
    <t>XL</t>
  </si>
  <si>
    <t>10kg</t>
  </si>
  <si>
    <t>SANTINA</t>
  </si>
  <si>
    <t>XLD</t>
  </si>
  <si>
    <t>L</t>
  </si>
  <si>
    <t>LD</t>
  </si>
  <si>
    <t/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</si>
  <si>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 xml:space="preserve"> Total:</t>
    </r>
  </si>
  <si>
    <r>
      <rPr>
        <sz val="12"/>
        <rFont val="宋体"/>
        <charset val="134"/>
      </rPr>
      <t>其他费用</t>
    </r>
    <r>
      <rPr>
        <sz val="12"/>
        <rFont val="Times New Roman"/>
        <family val="1"/>
      </rPr>
      <t xml:space="preserve"> Additional Fees</t>
    </r>
  </si>
  <si>
    <r>
      <rPr>
        <sz val="12"/>
        <rFont val="宋体"/>
        <charset val="134"/>
      </rPr>
      <t>人民币</t>
    </r>
    <r>
      <rPr>
        <sz val="12"/>
        <rFont val="Times New Roman"/>
        <family val="1"/>
      </rPr>
      <t xml:space="preserve"> RMB</t>
    </r>
  </si>
  <si>
    <r>
      <rPr>
        <sz val="12"/>
        <rFont val="宋体"/>
        <charset val="134"/>
      </rPr>
      <t>美金</t>
    </r>
    <r>
      <rPr>
        <sz val="12"/>
        <rFont val="Times New Roman"/>
        <family val="1"/>
      </rPr>
      <t xml:space="preserve"> USD</t>
    </r>
  </si>
  <si>
    <r>
      <rPr>
        <sz val="12"/>
        <rFont val="Times New Roman"/>
        <family val="1"/>
      </rPr>
      <t>Note</t>
    </r>
    <r>
      <rPr>
        <sz val="12"/>
        <rFont val="宋体"/>
        <charset val="134"/>
      </rPr>
      <t>：</t>
    </r>
  </si>
  <si>
    <r>
      <rPr>
        <sz val="12"/>
        <rFont val="宋体"/>
        <charset val="134"/>
      </rPr>
      <t>海关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税金</t>
    </r>
    <r>
      <rPr>
        <sz val="12"/>
        <rFont val="Times New Roman"/>
        <family val="1"/>
      </rPr>
      <t xml:space="preserve"> Customs/VAT</t>
    </r>
  </si>
  <si>
    <r>
      <rPr>
        <sz val="12"/>
        <rFont val="宋体"/>
        <charset val="134"/>
      </rPr>
      <t>海运费</t>
    </r>
    <r>
      <rPr>
        <sz val="12"/>
        <rFont val="Times New Roman"/>
        <family val="1"/>
      </rPr>
      <t xml:space="preserve"> Ocean Freight</t>
    </r>
  </si>
  <si>
    <r>
      <rPr>
        <sz val="12"/>
        <rFont val="宋体-简"/>
        <family val="1"/>
        <charset val="134"/>
      </rPr>
      <t>文件费</t>
    </r>
    <r>
      <rPr>
        <sz val="12"/>
        <rFont val="Times New Roman"/>
        <family val="1"/>
      </rPr>
      <t xml:space="preserve"> Documents Fee</t>
    </r>
  </si>
  <si>
    <r>
      <rPr>
        <sz val="12"/>
        <color theme="1"/>
        <rFont val="宋体"/>
        <charset val="134"/>
      </rPr>
      <t>中检费及杂费</t>
    </r>
    <r>
      <rPr>
        <sz val="12"/>
        <color theme="1"/>
        <rFont val="Times New Roman"/>
        <family val="1"/>
      </rPr>
      <t xml:space="preserve"> Customs Inspection Fee &amp; Misc</t>
    </r>
  </si>
  <si>
    <r>
      <rPr>
        <sz val="12"/>
        <rFont val="宋体-简"/>
        <family val="1"/>
        <charset val="134"/>
      </rPr>
      <t>货代费用</t>
    </r>
    <r>
      <rPr>
        <sz val="12"/>
        <rFont val="Times New Roman"/>
        <family val="1"/>
      </rPr>
      <t xml:space="preserve"> Agent Fee</t>
    </r>
  </si>
  <si>
    <r>
      <rPr>
        <sz val="12"/>
        <rFont val="宋体"/>
        <charset val="134"/>
      </rPr>
      <t>运输费</t>
    </r>
    <r>
      <rPr>
        <sz val="12"/>
        <rFont val="Times New Roman"/>
        <family val="1"/>
      </rPr>
      <t xml:space="preserve"> Trucking Fees</t>
    </r>
  </si>
  <si>
    <r>
      <rPr>
        <sz val="12"/>
        <rFont val="宋体"/>
        <charset val="134"/>
      </rPr>
      <t>市场费用</t>
    </r>
    <r>
      <rPr>
        <sz val="12"/>
        <rFont val="Times New Roman"/>
        <family val="1"/>
      </rPr>
      <t xml:space="preserve"> Market Fees</t>
    </r>
  </si>
  <si>
    <r>
      <rPr>
        <sz val="12"/>
        <rFont val="宋体"/>
        <charset val="134"/>
      </rPr>
      <t>入场费</t>
    </r>
    <r>
      <rPr>
        <sz val="12"/>
        <rFont val="Times New Roman"/>
        <family val="1"/>
      </rPr>
      <t xml:space="preserve"> Market Entry Fees</t>
    </r>
  </si>
  <si>
    <r>
      <rPr>
        <sz val="12"/>
        <rFont val="宋体"/>
        <charset val="134"/>
      </rPr>
      <t>小计</t>
    </r>
    <r>
      <rPr>
        <sz val="12"/>
        <rFont val="Times New Roman"/>
        <family val="1"/>
      </rPr>
      <t xml:space="preserve"> Total Fees</t>
    </r>
  </si>
  <si>
    <r>
      <rPr>
        <sz val="12"/>
        <rFont val="宋体"/>
        <charset val="134"/>
      </rPr>
      <t>销售佣金</t>
    </r>
    <r>
      <rPr>
        <sz val="12"/>
        <rFont val="Times New Roman"/>
        <family val="1"/>
      </rPr>
      <t xml:space="preserve"> Commission (8.00%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</si>
  <si>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总费用</t>
    </r>
    <r>
      <rPr>
        <sz val="12"/>
        <rFont val="Times New Roman"/>
        <family val="1"/>
      </rPr>
      <t xml:space="preserve"> Total Charges</t>
    </r>
  </si>
  <si>
    <r>
      <rPr>
        <sz val="12"/>
        <rFont val="宋体"/>
        <charset val="134"/>
      </rPr>
      <t>每箱平均费用</t>
    </r>
    <r>
      <rPr>
        <sz val="12"/>
        <rFont val="Times New Roman"/>
        <family val="1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</si>
</sst>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5" formatCode="&quot;￥&quot;#,##0.00_);[Red]\(&quot;￥&quot;#,##0.00\)"/>
    <numFmt numFmtId="166" formatCode="&quot;US$&quot;#,##0.00;\-&quot;US$&quot;#,##0.00"/>
    <numFmt numFmtId="167" formatCode="#,##0.00_ "/>
    <numFmt numFmtId="168" formatCode="0.00_ "/>
  </numFmts>
  <fonts count="9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2"/>
      <name val="宋体"/>
      <charset val="134"/>
    </font>
    <font>
      <sz val="12"/>
      <name val="宋体-简"/>
      <family val="1"/>
      <charset val="134"/>
    </font>
    <font>
      <sz val="12"/>
      <color theme="1"/>
      <name val="宋体"/>
      <charset val="134"/>
    </font>
    <font>
      <sz val="18"/>
      <name val="宋体"/>
      <charset val="134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6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66" fontId="1" fillId="3" borderId="3" xfId="0" applyNumberFormat="1" applyFont="1" applyFill="1" applyBorder="1" applyAlignment="1">
      <alignment horizontal="right" vertical="center"/>
    </xf>
    <xf numFmtId="167" fontId="2" fillId="0" borderId="0" xfId="0" applyNumberFormat="1" applyFont="1"/>
    <xf numFmtId="0" fontId="1" fillId="0" borderId="3" xfId="0" applyFont="1" applyBorder="1" applyAlignment="1">
      <alignment horizontal="center" vertical="top"/>
    </xf>
    <xf numFmtId="168" fontId="1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165" fontId="1" fillId="0" borderId="0" xfId="0" applyNumberFormat="1" applyFont="1"/>
    <xf numFmtId="166" fontId="1" fillId="0" borderId="0" xfId="0" applyNumberFormat="1" applyFont="1"/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2"/>
  <sheetViews>
    <sheetView tabSelected="1" workbookViewId="0">
      <selection activeCell="D67" sqref="D67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30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1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s="1" customFormat="1" ht="24" customHeight="1">
      <c r="A8" s="4" t="s">
        <v>2</v>
      </c>
      <c r="B8" s="39" t="s">
        <v>3</v>
      </c>
      <c r="C8" s="39"/>
      <c r="E8" s="4" t="s">
        <v>4</v>
      </c>
      <c r="F8" s="14">
        <v>45308</v>
      </c>
      <c r="G8" s="15"/>
      <c r="H8" s="40" t="s">
        <v>5</v>
      </c>
      <c r="I8" s="40"/>
      <c r="J8" s="14">
        <v>45310</v>
      </c>
      <c r="L8" s="4" t="s">
        <v>6</v>
      </c>
      <c r="M8" s="26">
        <v>7.25</v>
      </c>
    </row>
    <row r="9" spans="1:13" s="1" customFormat="1" ht="24" customHeight="1">
      <c r="A9" s="6" t="s">
        <v>7</v>
      </c>
      <c r="B9" s="39" t="s">
        <v>8</v>
      </c>
      <c r="C9" s="39"/>
      <c r="E9" s="16" t="s">
        <v>9</v>
      </c>
      <c r="F9" s="5" t="s">
        <v>10</v>
      </c>
      <c r="G9" s="17"/>
      <c r="H9" s="40" t="s">
        <v>11</v>
      </c>
      <c r="I9" s="40"/>
      <c r="J9" s="5" t="s">
        <v>12</v>
      </c>
    </row>
    <row r="10" spans="1:13" ht="24" customHeight="1"/>
    <row r="11" spans="1:13" s="2" customFormat="1" ht="24" customHeight="1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7" t="s">
        <v>23</v>
      </c>
      <c r="L11" s="7" t="s">
        <v>24</v>
      </c>
      <c r="M11" s="27" t="s">
        <v>25</v>
      </c>
    </row>
    <row r="12" spans="1:13" s="2" customFormat="1" ht="24" customHeight="1">
      <c r="A12" s="8" t="s">
        <v>26</v>
      </c>
      <c r="B12" s="8" t="s">
        <v>27</v>
      </c>
      <c r="C12" s="8" t="s">
        <v>28</v>
      </c>
      <c r="D12" s="8" t="s">
        <v>29</v>
      </c>
      <c r="E12" s="8" t="s">
        <v>30</v>
      </c>
      <c r="F12" s="8" t="s">
        <v>31</v>
      </c>
      <c r="G12" s="8" t="s">
        <v>32</v>
      </c>
      <c r="H12" s="8" t="s">
        <v>33</v>
      </c>
      <c r="I12" s="8" t="s">
        <v>34</v>
      </c>
      <c r="J12" s="8" t="s">
        <v>35</v>
      </c>
      <c r="K12" s="8" t="s">
        <v>36</v>
      </c>
      <c r="L12" s="8" t="s">
        <v>37</v>
      </c>
      <c r="M12" s="8" t="s">
        <v>38</v>
      </c>
    </row>
    <row r="13" spans="1:13" s="2" customFormat="1" ht="24" customHeight="1">
      <c r="A13" s="9">
        <v>45310</v>
      </c>
      <c r="B13" s="10">
        <v>1511162</v>
      </c>
      <c r="C13" s="10" t="s">
        <v>39</v>
      </c>
      <c r="D13" s="10">
        <v>121064</v>
      </c>
      <c r="E13" s="10">
        <v>114957</v>
      </c>
      <c r="F13" s="10" t="s">
        <v>40</v>
      </c>
      <c r="G13" s="10">
        <v>76</v>
      </c>
      <c r="H13" s="10" t="s">
        <v>41</v>
      </c>
      <c r="I13" s="19">
        <v>340</v>
      </c>
      <c r="J13" s="19">
        <f t="shared" ref="J13:J22" si="0">G13*I13</f>
        <v>25840</v>
      </c>
      <c r="K13" s="18">
        <f t="shared" ref="K13:K22" si="1">J13/$M$8</f>
        <v>3564.1379310344828</v>
      </c>
      <c r="L13" s="18">
        <f>K13/G13-$E$74</f>
        <v>33.565147093596053</v>
      </c>
      <c r="M13" s="18">
        <f t="shared" ref="M13:M22" si="2">L13*G13</f>
        <v>2550.9511791133</v>
      </c>
    </row>
    <row r="14" spans="1:13" s="2" customFormat="1" ht="24" customHeight="1">
      <c r="A14" s="9">
        <v>45310</v>
      </c>
      <c r="B14" s="10">
        <v>1511162</v>
      </c>
      <c r="C14" s="10" t="s">
        <v>39</v>
      </c>
      <c r="D14" s="10">
        <v>121064</v>
      </c>
      <c r="E14" s="10">
        <v>121944</v>
      </c>
      <c r="F14" s="10" t="s">
        <v>40</v>
      </c>
      <c r="G14" s="10">
        <v>36</v>
      </c>
      <c r="H14" s="10" t="s">
        <v>41</v>
      </c>
      <c r="I14" s="19">
        <v>340</v>
      </c>
      <c r="J14" s="19">
        <f t="shared" si="0"/>
        <v>12240</v>
      </c>
      <c r="K14" s="18">
        <f t="shared" si="1"/>
        <v>1688.2758620689656</v>
      </c>
      <c r="L14" s="18">
        <f t="shared" ref="L14:L56" si="3">K14/G14-$E$74</f>
        <v>33.565147093596067</v>
      </c>
      <c r="M14" s="18">
        <f t="shared" si="2"/>
        <v>1208.3452953694584</v>
      </c>
    </row>
    <row r="15" spans="1:13" s="2" customFormat="1" ht="24" customHeight="1">
      <c r="A15" s="9">
        <v>45310</v>
      </c>
      <c r="B15" s="10">
        <v>1511176</v>
      </c>
      <c r="C15" s="10" t="s">
        <v>42</v>
      </c>
      <c r="D15" s="10">
        <v>121064</v>
      </c>
      <c r="E15" s="10">
        <v>121944</v>
      </c>
      <c r="F15" s="10" t="s">
        <v>43</v>
      </c>
      <c r="G15" s="10">
        <v>1</v>
      </c>
      <c r="H15" s="10" t="s">
        <v>41</v>
      </c>
      <c r="I15" s="19">
        <v>360</v>
      </c>
      <c r="J15" s="19">
        <f t="shared" si="0"/>
        <v>360</v>
      </c>
      <c r="K15" s="18">
        <f t="shared" si="1"/>
        <v>49.655172413793103</v>
      </c>
      <c r="L15" s="18">
        <f t="shared" si="3"/>
        <v>36.323767783251228</v>
      </c>
      <c r="M15" s="18">
        <f t="shared" si="2"/>
        <v>36.323767783251228</v>
      </c>
    </row>
    <row r="16" spans="1:13" s="2" customFormat="1" ht="24" customHeight="1">
      <c r="A16" s="9">
        <v>45310</v>
      </c>
      <c r="B16" s="10">
        <v>1511176</v>
      </c>
      <c r="C16" s="10" t="s">
        <v>39</v>
      </c>
      <c r="D16" s="10">
        <v>121064</v>
      </c>
      <c r="E16" s="10">
        <v>114957</v>
      </c>
      <c r="F16" s="10" t="s">
        <v>43</v>
      </c>
      <c r="G16" s="10">
        <v>43</v>
      </c>
      <c r="H16" s="10" t="s">
        <v>41</v>
      </c>
      <c r="I16" s="19">
        <v>360</v>
      </c>
      <c r="J16" s="19">
        <f t="shared" si="0"/>
        <v>15480</v>
      </c>
      <c r="K16" s="18">
        <f t="shared" si="1"/>
        <v>2135.1724137931033</v>
      </c>
      <c r="L16" s="18">
        <f t="shared" si="3"/>
        <v>36.323767783251228</v>
      </c>
      <c r="M16" s="18">
        <f t="shared" si="2"/>
        <v>1561.9220146798027</v>
      </c>
    </row>
    <row r="17" spans="1:13" s="2" customFormat="1" ht="24" customHeight="1">
      <c r="A17" s="9">
        <v>45310</v>
      </c>
      <c r="B17" s="10">
        <v>1511176</v>
      </c>
      <c r="C17" s="10" t="s">
        <v>39</v>
      </c>
      <c r="D17" s="10">
        <v>121064</v>
      </c>
      <c r="E17" s="10">
        <v>121944</v>
      </c>
      <c r="F17" s="10" t="s">
        <v>43</v>
      </c>
      <c r="G17" s="10">
        <v>68</v>
      </c>
      <c r="H17" s="10" t="s">
        <v>41</v>
      </c>
      <c r="I17" s="19">
        <v>360</v>
      </c>
      <c r="J17" s="19">
        <f t="shared" si="0"/>
        <v>24480</v>
      </c>
      <c r="K17" s="18">
        <f t="shared" si="1"/>
        <v>3376.5517241379312</v>
      </c>
      <c r="L17" s="18">
        <f t="shared" si="3"/>
        <v>36.323767783251228</v>
      </c>
      <c r="M17" s="18">
        <f t="shared" si="2"/>
        <v>2470.0162092610835</v>
      </c>
    </row>
    <row r="18" spans="1:13" s="2" customFormat="1" ht="24" customHeight="1">
      <c r="A18" s="9">
        <v>45310</v>
      </c>
      <c r="B18" s="10">
        <v>1511227</v>
      </c>
      <c r="C18" s="10" t="s">
        <v>39</v>
      </c>
      <c r="D18" s="10">
        <v>121064</v>
      </c>
      <c r="E18" s="10">
        <v>114957</v>
      </c>
      <c r="F18" s="10" t="s">
        <v>40</v>
      </c>
      <c r="G18" s="10">
        <v>78</v>
      </c>
      <c r="H18" s="10" t="s">
        <v>41</v>
      </c>
      <c r="I18" s="19">
        <v>340</v>
      </c>
      <c r="J18" s="19">
        <f t="shared" si="0"/>
        <v>26520</v>
      </c>
      <c r="K18" s="18">
        <f t="shared" si="1"/>
        <v>3657.9310344827586</v>
      </c>
      <c r="L18" s="18">
        <f t="shared" si="3"/>
        <v>33.565147093596053</v>
      </c>
      <c r="M18" s="18">
        <f t="shared" si="2"/>
        <v>2618.0814733004922</v>
      </c>
    </row>
    <row r="19" spans="1:13" s="2" customFormat="1" ht="24" customHeight="1">
      <c r="A19" s="9">
        <v>45310</v>
      </c>
      <c r="B19" s="10">
        <v>1511227</v>
      </c>
      <c r="C19" s="10" t="s">
        <v>39</v>
      </c>
      <c r="D19" s="10">
        <v>121064</v>
      </c>
      <c r="E19" s="10">
        <v>121944</v>
      </c>
      <c r="F19" s="10" t="s">
        <v>40</v>
      </c>
      <c r="G19" s="10">
        <v>34</v>
      </c>
      <c r="H19" s="10" t="s">
        <v>41</v>
      </c>
      <c r="I19" s="19">
        <v>340</v>
      </c>
      <c r="J19" s="19">
        <f t="shared" si="0"/>
        <v>11560</v>
      </c>
      <c r="K19" s="18">
        <f t="shared" si="1"/>
        <v>1594.4827586206898</v>
      </c>
      <c r="L19" s="18">
        <f t="shared" si="3"/>
        <v>33.565147093596067</v>
      </c>
      <c r="M19" s="18">
        <f t="shared" si="2"/>
        <v>1141.2150011822664</v>
      </c>
    </row>
    <row r="20" spans="1:13" s="2" customFormat="1" ht="24" customHeight="1">
      <c r="A20" s="9">
        <v>45310</v>
      </c>
      <c r="B20" s="10">
        <v>1511605</v>
      </c>
      <c r="C20" s="10" t="s">
        <v>42</v>
      </c>
      <c r="D20" s="10">
        <v>121064</v>
      </c>
      <c r="E20" s="10">
        <v>121944</v>
      </c>
      <c r="F20" s="10" t="s">
        <v>43</v>
      </c>
      <c r="G20" s="10">
        <v>112</v>
      </c>
      <c r="H20" s="10" t="s">
        <v>41</v>
      </c>
      <c r="I20" s="19">
        <v>350</v>
      </c>
      <c r="J20" s="19">
        <f t="shared" si="0"/>
        <v>39200</v>
      </c>
      <c r="K20" s="18">
        <f t="shared" si="1"/>
        <v>5406.8965517241377</v>
      </c>
      <c r="L20" s="18">
        <f t="shared" si="3"/>
        <v>34.94445743842364</v>
      </c>
      <c r="M20" s="18">
        <f t="shared" si="2"/>
        <v>3913.779233103448</v>
      </c>
    </row>
    <row r="21" spans="1:13" s="2" customFormat="1" ht="24" customHeight="1">
      <c r="A21" s="9">
        <v>45310</v>
      </c>
      <c r="B21" s="10">
        <v>1511745</v>
      </c>
      <c r="C21" s="10" t="s">
        <v>42</v>
      </c>
      <c r="D21" s="10">
        <v>121064</v>
      </c>
      <c r="E21" s="10">
        <v>121944</v>
      </c>
      <c r="F21" s="10" t="s">
        <v>44</v>
      </c>
      <c r="G21" s="10">
        <v>20</v>
      </c>
      <c r="H21" s="10" t="s">
        <v>41</v>
      </c>
      <c r="I21" s="19">
        <v>290</v>
      </c>
      <c r="J21" s="19">
        <f t="shared" si="0"/>
        <v>5800</v>
      </c>
      <c r="K21" s="18">
        <f t="shared" si="1"/>
        <v>800</v>
      </c>
      <c r="L21" s="18">
        <f t="shared" si="3"/>
        <v>26.668595369458128</v>
      </c>
      <c r="M21" s="18">
        <f t="shared" si="2"/>
        <v>533.37190738916252</v>
      </c>
    </row>
    <row r="22" spans="1:13" s="2" customFormat="1" ht="24" customHeight="1">
      <c r="A22" s="9">
        <v>45310</v>
      </c>
      <c r="B22" s="10">
        <v>1511745</v>
      </c>
      <c r="C22" s="10" t="s">
        <v>42</v>
      </c>
      <c r="D22" s="10">
        <v>121064</v>
      </c>
      <c r="E22" s="10">
        <v>121944</v>
      </c>
      <c r="F22" s="10" t="s">
        <v>40</v>
      </c>
      <c r="G22" s="10">
        <v>87</v>
      </c>
      <c r="H22" s="10" t="s">
        <v>41</v>
      </c>
      <c r="I22" s="19">
        <v>340</v>
      </c>
      <c r="J22" s="19">
        <f t="shared" si="0"/>
        <v>29580</v>
      </c>
      <c r="K22" s="18">
        <f t="shared" si="1"/>
        <v>4080</v>
      </c>
      <c r="L22" s="18">
        <f t="shared" si="3"/>
        <v>33.565147093596053</v>
      </c>
      <c r="M22" s="18">
        <f t="shared" si="2"/>
        <v>2920.1677971428567</v>
      </c>
    </row>
    <row r="23" spans="1:13" s="2" customFormat="1" ht="24" customHeight="1">
      <c r="A23" s="9">
        <v>45310</v>
      </c>
      <c r="B23" s="10">
        <v>1511745</v>
      </c>
      <c r="C23" s="10" t="s">
        <v>42</v>
      </c>
      <c r="D23" s="10">
        <v>121064</v>
      </c>
      <c r="E23" s="10">
        <v>121944</v>
      </c>
      <c r="F23" s="10" t="s">
        <v>45</v>
      </c>
      <c r="G23" s="10">
        <v>5</v>
      </c>
      <c r="H23" s="10" t="s">
        <v>41</v>
      </c>
      <c r="I23" s="19">
        <v>300</v>
      </c>
      <c r="J23" s="19">
        <f t="shared" ref="J23:J56" si="4">G23*I23</f>
        <v>1500</v>
      </c>
      <c r="K23" s="18">
        <f t="shared" ref="K23:K56" si="5">J23/$M$8</f>
        <v>206.89655172413794</v>
      </c>
      <c r="L23" s="18">
        <f t="shared" si="3"/>
        <v>28.047905714285715</v>
      </c>
      <c r="M23" s="18">
        <f t="shared" ref="M23:M56" si="6">L23*G23</f>
        <v>140.23952857142856</v>
      </c>
    </row>
    <row r="24" spans="1:13" s="2" customFormat="1" ht="24" customHeight="1">
      <c r="A24" s="9">
        <v>45310</v>
      </c>
      <c r="B24" s="10">
        <v>1511757</v>
      </c>
      <c r="C24" s="10" t="s">
        <v>39</v>
      </c>
      <c r="D24" s="10">
        <v>121064</v>
      </c>
      <c r="E24" s="10">
        <v>121944</v>
      </c>
      <c r="F24" s="10" t="s">
        <v>45</v>
      </c>
      <c r="G24" s="10">
        <v>112</v>
      </c>
      <c r="H24" s="10" t="s">
        <v>41</v>
      </c>
      <c r="I24" s="19">
        <v>310</v>
      </c>
      <c r="J24" s="19">
        <f t="shared" si="4"/>
        <v>34720</v>
      </c>
      <c r="K24" s="18">
        <f t="shared" si="5"/>
        <v>4788.9655172413795</v>
      </c>
      <c r="L24" s="18">
        <f t="shared" si="3"/>
        <v>29.427216059113302</v>
      </c>
      <c r="M24" s="18">
        <f t="shared" si="6"/>
        <v>3295.8481986206898</v>
      </c>
    </row>
    <row r="25" spans="1:13" s="2" customFormat="1" ht="24" customHeight="1">
      <c r="A25" s="9">
        <v>45310</v>
      </c>
      <c r="B25" s="10">
        <v>1511772</v>
      </c>
      <c r="C25" s="10" t="s">
        <v>39</v>
      </c>
      <c r="D25" s="10">
        <v>121064</v>
      </c>
      <c r="E25" s="10">
        <v>114957</v>
      </c>
      <c r="F25" s="10" t="s">
        <v>45</v>
      </c>
      <c r="G25" s="10">
        <v>45</v>
      </c>
      <c r="H25" s="10" t="s">
        <v>41</v>
      </c>
      <c r="I25" s="19">
        <v>305</v>
      </c>
      <c r="J25" s="19">
        <f t="shared" si="4"/>
        <v>13725</v>
      </c>
      <c r="K25" s="18">
        <f t="shared" si="5"/>
        <v>1893.1034482758621</v>
      </c>
      <c r="L25" s="18">
        <f t="shared" si="3"/>
        <v>28.737560886699509</v>
      </c>
      <c r="M25" s="18">
        <f t="shared" si="6"/>
        <v>1293.190239901478</v>
      </c>
    </row>
    <row r="26" spans="1:13" s="2" customFormat="1" ht="24" customHeight="1">
      <c r="A26" s="9">
        <v>45310</v>
      </c>
      <c r="B26" s="10">
        <v>1511772</v>
      </c>
      <c r="C26" s="10" t="s">
        <v>39</v>
      </c>
      <c r="D26" s="10">
        <v>121064</v>
      </c>
      <c r="E26" s="10">
        <v>121944</v>
      </c>
      <c r="F26" s="10" t="s">
        <v>45</v>
      </c>
      <c r="G26" s="10">
        <v>67</v>
      </c>
      <c r="H26" s="10" t="s">
        <v>41</v>
      </c>
      <c r="I26" s="19">
        <v>305</v>
      </c>
      <c r="J26" s="19">
        <f t="shared" si="4"/>
        <v>20435</v>
      </c>
      <c r="K26" s="18">
        <f t="shared" si="5"/>
        <v>2818.6206896551726</v>
      </c>
      <c r="L26" s="18">
        <f t="shared" si="3"/>
        <v>28.737560886699509</v>
      </c>
      <c r="M26" s="18">
        <f t="shared" si="6"/>
        <v>1925.4165794088672</v>
      </c>
    </row>
    <row r="27" spans="1:13" s="2" customFormat="1" ht="24" customHeight="1">
      <c r="A27" s="9">
        <v>45310</v>
      </c>
      <c r="B27" s="10">
        <v>1511777</v>
      </c>
      <c r="C27" s="10" t="s">
        <v>39</v>
      </c>
      <c r="D27" s="10">
        <v>121064</v>
      </c>
      <c r="E27" s="10">
        <v>121944</v>
      </c>
      <c r="F27" s="10" t="s">
        <v>40</v>
      </c>
      <c r="G27" s="10">
        <v>112</v>
      </c>
      <c r="H27" s="10" t="s">
        <v>41</v>
      </c>
      <c r="I27" s="19">
        <v>345</v>
      </c>
      <c r="J27" s="19">
        <f t="shared" si="4"/>
        <v>38640</v>
      </c>
      <c r="K27" s="18">
        <f t="shared" si="5"/>
        <v>5329.6551724137935</v>
      </c>
      <c r="L27" s="18">
        <f t="shared" si="3"/>
        <v>34.254802266009861</v>
      </c>
      <c r="M27" s="18">
        <f t="shared" si="6"/>
        <v>3836.5378537931047</v>
      </c>
    </row>
    <row r="28" spans="1:13" s="2" customFormat="1" ht="24" customHeight="1">
      <c r="A28" s="9">
        <v>45310</v>
      </c>
      <c r="B28" s="10">
        <v>1511837</v>
      </c>
      <c r="C28" s="10" t="s">
        <v>39</v>
      </c>
      <c r="D28" s="10">
        <v>121064</v>
      </c>
      <c r="E28" s="10">
        <v>121944</v>
      </c>
      <c r="F28" s="10" t="s">
        <v>43</v>
      </c>
      <c r="G28" s="10">
        <v>112</v>
      </c>
      <c r="H28" s="10" t="s">
        <v>41</v>
      </c>
      <c r="I28" s="19">
        <v>350</v>
      </c>
      <c r="J28" s="19">
        <f t="shared" si="4"/>
        <v>39200</v>
      </c>
      <c r="K28" s="18">
        <f t="shared" si="5"/>
        <v>5406.8965517241377</v>
      </c>
      <c r="L28" s="18">
        <f t="shared" si="3"/>
        <v>34.94445743842364</v>
      </c>
      <c r="M28" s="18">
        <f t="shared" si="6"/>
        <v>3913.779233103448</v>
      </c>
    </row>
    <row r="29" spans="1:13" s="2" customFormat="1" ht="24" customHeight="1">
      <c r="A29" s="9">
        <v>45310</v>
      </c>
      <c r="B29" s="10">
        <v>1511838</v>
      </c>
      <c r="C29" s="10" t="s">
        <v>39</v>
      </c>
      <c r="D29" s="10">
        <v>121064</v>
      </c>
      <c r="E29" s="10">
        <v>121944</v>
      </c>
      <c r="F29" s="10" t="s">
        <v>40</v>
      </c>
      <c r="G29" s="10">
        <v>112</v>
      </c>
      <c r="H29" s="10" t="s">
        <v>41</v>
      </c>
      <c r="I29" s="19">
        <v>340</v>
      </c>
      <c r="J29" s="19">
        <f t="shared" si="4"/>
        <v>38080</v>
      </c>
      <c r="K29" s="18">
        <f t="shared" si="5"/>
        <v>5252.4137931034484</v>
      </c>
      <c r="L29" s="18">
        <f t="shared" si="3"/>
        <v>33.565147093596053</v>
      </c>
      <c r="M29" s="18">
        <f t="shared" si="6"/>
        <v>3759.2964744827577</v>
      </c>
    </row>
    <row r="30" spans="1:13" s="2" customFormat="1" ht="24" customHeight="1">
      <c r="A30" s="9">
        <v>45310</v>
      </c>
      <c r="B30" s="10">
        <v>1511875</v>
      </c>
      <c r="C30" s="10" t="s">
        <v>39</v>
      </c>
      <c r="D30" s="10">
        <v>121064</v>
      </c>
      <c r="E30" s="10">
        <v>121944</v>
      </c>
      <c r="F30" s="10" t="s">
        <v>40</v>
      </c>
      <c r="G30" s="10">
        <v>33</v>
      </c>
      <c r="H30" s="10" t="s">
        <v>41</v>
      </c>
      <c r="I30" s="19">
        <v>345</v>
      </c>
      <c r="J30" s="19">
        <f t="shared" si="4"/>
        <v>11385</v>
      </c>
      <c r="K30" s="18">
        <f t="shared" si="5"/>
        <v>1570.344827586207</v>
      </c>
      <c r="L30" s="18">
        <f t="shared" si="3"/>
        <v>34.254802266009861</v>
      </c>
      <c r="M30" s="18">
        <f t="shared" si="6"/>
        <v>1130.4084747783254</v>
      </c>
    </row>
    <row r="31" spans="1:13" s="2" customFormat="1" ht="24" customHeight="1">
      <c r="A31" s="9">
        <v>45310</v>
      </c>
      <c r="B31" s="10">
        <v>1511875</v>
      </c>
      <c r="C31" s="10" t="s">
        <v>39</v>
      </c>
      <c r="D31" s="10">
        <v>121064</v>
      </c>
      <c r="E31" s="10">
        <v>114957</v>
      </c>
      <c r="F31" s="10" t="s">
        <v>40</v>
      </c>
      <c r="G31" s="10">
        <v>79</v>
      </c>
      <c r="H31" s="10" t="s">
        <v>41</v>
      </c>
      <c r="I31" s="19">
        <v>345</v>
      </c>
      <c r="J31" s="19">
        <f t="shared" si="4"/>
        <v>27255</v>
      </c>
      <c r="K31" s="18">
        <f t="shared" si="5"/>
        <v>3759.3103448275861</v>
      </c>
      <c r="L31" s="18">
        <f t="shared" si="3"/>
        <v>34.254802266009847</v>
      </c>
      <c r="M31" s="18">
        <f t="shared" si="6"/>
        <v>2706.1293790147779</v>
      </c>
    </row>
    <row r="32" spans="1:13" s="2" customFormat="1" ht="24" customHeight="1">
      <c r="A32" s="9">
        <v>45310</v>
      </c>
      <c r="B32" s="10">
        <v>1511961</v>
      </c>
      <c r="C32" s="10" t="s">
        <v>42</v>
      </c>
      <c r="D32" s="10">
        <v>121064</v>
      </c>
      <c r="E32" s="10">
        <v>121944</v>
      </c>
      <c r="F32" s="10" t="s">
        <v>45</v>
      </c>
      <c r="G32" s="10">
        <v>45</v>
      </c>
      <c r="H32" s="10" t="s">
        <v>41</v>
      </c>
      <c r="I32" s="19">
        <v>300</v>
      </c>
      <c r="J32" s="19">
        <f t="shared" si="4"/>
        <v>13500</v>
      </c>
      <c r="K32" s="18">
        <f t="shared" si="5"/>
        <v>1862.0689655172414</v>
      </c>
      <c r="L32" s="18">
        <f t="shared" si="3"/>
        <v>28.047905714285715</v>
      </c>
      <c r="M32" s="18">
        <f t="shared" si="6"/>
        <v>1262.1557571428573</v>
      </c>
    </row>
    <row r="33" spans="1:13" s="2" customFormat="1" ht="24" customHeight="1">
      <c r="A33" s="9">
        <v>45310</v>
      </c>
      <c r="B33" s="10">
        <v>1511961</v>
      </c>
      <c r="C33" s="10" t="s">
        <v>39</v>
      </c>
      <c r="D33" s="10">
        <v>121064</v>
      </c>
      <c r="E33" s="10">
        <v>114957</v>
      </c>
      <c r="F33" s="10" t="s">
        <v>45</v>
      </c>
      <c r="G33" s="10">
        <v>50</v>
      </c>
      <c r="H33" s="10" t="s">
        <v>41</v>
      </c>
      <c r="I33" s="19">
        <v>300</v>
      </c>
      <c r="J33" s="19">
        <f t="shared" si="4"/>
        <v>15000</v>
      </c>
      <c r="K33" s="18">
        <f t="shared" si="5"/>
        <v>2068.9655172413795</v>
      </c>
      <c r="L33" s="18">
        <f t="shared" si="3"/>
        <v>28.047905714285715</v>
      </c>
      <c r="M33" s="18">
        <f t="shared" si="6"/>
        <v>1402.3952857142858</v>
      </c>
    </row>
    <row r="34" spans="1:13" s="2" customFormat="1" ht="24" customHeight="1">
      <c r="A34" s="9">
        <v>45310</v>
      </c>
      <c r="B34" s="10">
        <v>1511961</v>
      </c>
      <c r="C34" s="10" t="s">
        <v>39</v>
      </c>
      <c r="D34" s="10">
        <v>121064</v>
      </c>
      <c r="E34" s="10">
        <v>121944</v>
      </c>
      <c r="F34" s="10" t="s">
        <v>45</v>
      </c>
      <c r="G34" s="10">
        <v>17</v>
      </c>
      <c r="H34" s="10" t="s">
        <v>41</v>
      </c>
      <c r="I34" s="19">
        <v>300</v>
      </c>
      <c r="J34" s="19">
        <f t="shared" si="4"/>
        <v>5100</v>
      </c>
      <c r="K34" s="18">
        <f t="shared" si="5"/>
        <v>703.44827586206895</v>
      </c>
      <c r="L34" s="18">
        <f t="shared" si="3"/>
        <v>28.047905714285715</v>
      </c>
      <c r="M34" s="18">
        <f t="shared" si="6"/>
        <v>476.81439714285716</v>
      </c>
    </row>
    <row r="35" spans="1:13" s="2" customFormat="1" ht="24" customHeight="1">
      <c r="A35" s="9">
        <v>45310</v>
      </c>
      <c r="B35" s="10">
        <v>1511964</v>
      </c>
      <c r="C35" s="10" t="s">
        <v>42</v>
      </c>
      <c r="D35" s="10">
        <v>121064</v>
      </c>
      <c r="E35" s="10">
        <v>121944</v>
      </c>
      <c r="F35" s="10" t="s">
        <v>40</v>
      </c>
      <c r="G35" s="10">
        <v>33</v>
      </c>
      <c r="H35" s="10" t="s">
        <v>41</v>
      </c>
      <c r="I35" s="19">
        <v>340</v>
      </c>
      <c r="J35" s="19">
        <f t="shared" si="4"/>
        <v>11220</v>
      </c>
      <c r="K35" s="18">
        <f t="shared" si="5"/>
        <v>1547.5862068965516</v>
      </c>
      <c r="L35" s="18">
        <f t="shared" si="3"/>
        <v>33.565147093596053</v>
      </c>
      <c r="M35" s="18">
        <f t="shared" si="6"/>
        <v>1107.6498540886698</v>
      </c>
    </row>
    <row r="36" spans="1:13" s="2" customFormat="1" ht="24" customHeight="1">
      <c r="A36" s="9">
        <v>45310</v>
      </c>
      <c r="B36" s="10">
        <v>1511964</v>
      </c>
      <c r="C36" s="10" t="s">
        <v>39</v>
      </c>
      <c r="D36" s="10">
        <v>121064</v>
      </c>
      <c r="E36" s="10">
        <v>114957</v>
      </c>
      <c r="F36" s="10" t="s">
        <v>40</v>
      </c>
      <c r="G36" s="10">
        <v>76</v>
      </c>
      <c r="H36" s="10" t="s">
        <v>41</v>
      </c>
      <c r="I36" s="19">
        <v>340</v>
      </c>
      <c r="J36" s="19">
        <f t="shared" si="4"/>
        <v>25840</v>
      </c>
      <c r="K36" s="18">
        <f t="shared" si="5"/>
        <v>3564.1379310344828</v>
      </c>
      <c r="L36" s="18">
        <f t="shared" si="3"/>
        <v>33.565147093596053</v>
      </c>
      <c r="M36" s="18">
        <f t="shared" si="6"/>
        <v>2550.9511791133</v>
      </c>
    </row>
    <row r="37" spans="1:13" s="2" customFormat="1" ht="24" customHeight="1">
      <c r="A37" s="9">
        <v>45310</v>
      </c>
      <c r="B37" s="10">
        <v>1511964</v>
      </c>
      <c r="C37" s="10" t="s">
        <v>39</v>
      </c>
      <c r="D37" s="10">
        <v>121064</v>
      </c>
      <c r="E37" s="10">
        <v>121944</v>
      </c>
      <c r="F37" s="10" t="s">
        <v>40</v>
      </c>
      <c r="G37" s="10">
        <v>1</v>
      </c>
      <c r="H37" s="10" t="s">
        <v>41</v>
      </c>
      <c r="I37" s="19">
        <v>340</v>
      </c>
      <c r="J37" s="19">
        <f t="shared" si="4"/>
        <v>340</v>
      </c>
      <c r="K37" s="18">
        <f t="shared" si="5"/>
        <v>46.896551724137929</v>
      </c>
      <c r="L37" s="18">
        <f t="shared" si="3"/>
        <v>33.565147093596053</v>
      </c>
      <c r="M37" s="18">
        <f t="shared" si="6"/>
        <v>33.565147093596053</v>
      </c>
    </row>
    <row r="38" spans="1:13" s="2" customFormat="1" ht="24" customHeight="1">
      <c r="A38" s="9">
        <v>45310</v>
      </c>
      <c r="B38" s="10">
        <v>1511964</v>
      </c>
      <c r="C38" s="10" t="s">
        <v>42</v>
      </c>
      <c r="D38" s="10">
        <v>121064</v>
      </c>
      <c r="E38" s="10">
        <v>121944</v>
      </c>
      <c r="F38" s="10" t="s">
        <v>43</v>
      </c>
      <c r="G38" s="10">
        <v>2</v>
      </c>
      <c r="H38" s="10" t="s">
        <v>41</v>
      </c>
      <c r="I38" s="19">
        <v>340</v>
      </c>
      <c r="J38" s="19">
        <f t="shared" si="4"/>
        <v>680</v>
      </c>
      <c r="K38" s="18">
        <f t="shared" si="5"/>
        <v>93.793103448275858</v>
      </c>
      <c r="L38" s="18">
        <f t="shared" si="3"/>
        <v>33.565147093596053</v>
      </c>
      <c r="M38" s="18">
        <f t="shared" si="6"/>
        <v>67.130294187192106</v>
      </c>
    </row>
    <row r="39" spans="1:13" s="2" customFormat="1" ht="24" customHeight="1">
      <c r="A39" s="9">
        <v>45310</v>
      </c>
      <c r="B39" s="10">
        <v>1511973</v>
      </c>
      <c r="C39" s="10" t="s">
        <v>42</v>
      </c>
      <c r="D39" s="10">
        <v>121064</v>
      </c>
      <c r="E39" s="10">
        <v>121944</v>
      </c>
      <c r="F39" s="10" t="s">
        <v>43</v>
      </c>
      <c r="G39" s="10">
        <v>32</v>
      </c>
      <c r="H39" s="10" t="s">
        <v>41</v>
      </c>
      <c r="I39" s="19">
        <v>330</v>
      </c>
      <c r="J39" s="19">
        <f t="shared" si="4"/>
        <v>10560</v>
      </c>
      <c r="K39" s="18">
        <f t="shared" si="5"/>
        <v>1456.5517241379309</v>
      </c>
      <c r="L39" s="18">
        <f t="shared" si="3"/>
        <v>32.185836748768466</v>
      </c>
      <c r="M39" s="18">
        <f t="shared" si="6"/>
        <v>1029.9467759605909</v>
      </c>
    </row>
    <row r="40" spans="1:13" s="2" customFormat="1" ht="24" customHeight="1">
      <c r="A40" s="9">
        <v>45310</v>
      </c>
      <c r="B40" s="10">
        <v>1511973</v>
      </c>
      <c r="C40" s="10" t="s">
        <v>39</v>
      </c>
      <c r="D40" s="10">
        <v>121064</v>
      </c>
      <c r="E40" s="10">
        <v>121944</v>
      </c>
      <c r="F40" s="10" t="s">
        <v>45</v>
      </c>
      <c r="G40" s="10">
        <v>47</v>
      </c>
      <c r="H40" s="10" t="s">
        <v>41</v>
      </c>
      <c r="I40" s="19">
        <v>340</v>
      </c>
      <c r="J40" s="19">
        <f t="shared" si="4"/>
        <v>15980</v>
      </c>
      <c r="K40" s="18">
        <f t="shared" si="5"/>
        <v>2204.1379310344828</v>
      </c>
      <c r="L40" s="18">
        <f t="shared" si="3"/>
        <v>33.565147093596053</v>
      </c>
      <c r="M40" s="18">
        <f t="shared" si="6"/>
        <v>1577.5619133990144</v>
      </c>
    </row>
    <row r="41" spans="1:13" s="2" customFormat="1" ht="24" customHeight="1">
      <c r="A41" s="9">
        <v>45310</v>
      </c>
      <c r="B41" s="10">
        <v>1511973</v>
      </c>
      <c r="C41" s="10" t="s">
        <v>39</v>
      </c>
      <c r="D41" s="10">
        <v>121064</v>
      </c>
      <c r="E41" s="10">
        <v>114957</v>
      </c>
      <c r="F41" s="10" t="s">
        <v>43</v>
      </c>
      <c r="G41" s="10">
        <v>33</v>
      </c>
      <c r="H41" s="10" t="s">
        <v>41</v>
      </c>
      <c r="I41" s="19">
        <v>330</v>
      </c>
      <c r="J41" s="19">
        <f t="shared" si="4"/>
        <v>10890</v>
      </c>
      <c r="K41" s="18">
        <f t="shared" si="5"/>
        <v>1502.0689655172414</v>
      </c>
      <c r="L41" s="18">
        <f t="shared" si="3"/>
        <v>32.18583674876848</v>
      </c>
      <c r="M41" s="18">
        <f t="shared" si="6"/>
        <v>1062.1326127093598</v>
      </c>
    </row>
    <row r="42" spans="1:13" s="2" customFormat="1" ht="24" customHeight="1">
      <c r="A42" s="9">
        <v>45310</v>
      </c>
      <c r="B42" s="10">
        <v>1512013</v>
      </c>
      <c r="C42" s="10" t="s">
        <v>39</v>
      </c>
      <c r="D42" s="10">
        <v>121064</v>
      </c>
      <c r="E42" s="10">
        <v>121944</v>
      </c>
      <c r="F42" s="10" t="s">
        <v>44</v>
      </c>
      <c r="G42" s="10">
        <v>112</v>
      </c>
      <c r="H42" s="10" t="s">
        <v>41</v>
      </c>
      <c r="I42" s="19">
        <v>290</v>
      </c>
      <c r="J42" s="19">
        <f t="shared" si="4"/>
        <v>32480</v>
      </c>
      <c r="K42" s="18">
        <f t="shared" si="5"/>
        <v>4480</v>
      </c>
      <c r="L42" s="18">
        <f t="shared" si="3"/>
        <v>26.668595369458128</v>
      </c>
      <c r="M42" s="18">
        <f t="shared" si="6"/>
        <v>2986.8826813793103</v>
      </c>
    </row>
    <row r="43" spans="1:13" s="2" customFormat="1" ht="24" customHeight="1">
      <c r="A43" s="9">
        <v>45310</v>
      </c>
      <c r="B43" s="10">
        <v>1512032</v>
      </c>
      <c r="C43" s="10" t="s">
        <v>39</v>
      </c>
      <c r="D43" s="10">
        <v>121064</v>
      </c>
      <c r="E43" s="10">
        <v>121944</v>
      </c>
      <c r="F43" s="10" t="s">
        <v>45</v>
      </c>
      <c r="G43" s="10">
        <v>11</v>
      </c>
      <c r="H43" s="10" t="s">
        <v>41</v>
      </c>
      <c r="I43" s="19">
        <v>310</v>
      </c>
      <c r="J43" s="19">
        <f t="shared" si="4"/>
        <v>3410</v>
      </c>
      <c r="K43" s="18">
        <f t="shared" si="5"/>
        <v>470.34482758620692</v>
      </c>
      <c r="L43" s="18">
        <f t="shared" si="3"/>
        <v>29.427216059113302</v>
      </c>
      <c r="M43" s="18">
        <f t="shared" si="6"/>
        <v>323.69937665024634</v>
      </c>
    </row>
    <row r="44" spans="1:13" s="2" customFormat="1" ht="24" customHeight="1">
      <c r="A44" s="9">
        <v>45310</v>
      </c>
      <c r="B44" s="10">
        <v>1512032</v>
      </c>
      <c r="C44" s="10" t="s">
        <v>39</v>
      </c>
      <c r="D44" s="10">
        <v>121064</v>
      </c>
      <c r="E44" s="10">
        <v>114957</v>
      </c>
      <c r="F44" s="10" t="s">
        <v>45</v>
      </c>
      <c r="G44" s="10">
        <v>101</v>
      </c>
      <c r="H44" s="10" t="s">
        <v>41</v>
      </c>
      <c r="I44" s="19">
        <v>310</v>
      </c>
      <c r="J44" s="19">
        <f t="shared" si="4"/>
        <v>31310</v>
      </c>
      <c r="K44" s="18">
        <f t="shared" si="5"/>
        <v>4318.6206896551721</v>
      </c>
      <c r="L44" s="18">
        <f t="shared" si="3"/>
        <v>29.427216059113295</v>
      </c>
      <c r="M44" s="18">
        <f t="shared" si="6"/>
        <v>2972.1488219704429</v>
      </c>
    </row>
    <row r="45" spans="1:13" s="2" customFormat="1" ht="24" customHeight="1">
      <c r="A45" s="9">
        <v>45310</v>
      </c>
      <c r="B45" s="10">
        <v>1512033</v>
      </c>
      <c r="C45" s="10" t="s">
        <v>39</v>
      </c>
      <c r="D45" s="10">
        <v>121064</v>
      </c>
      <c r="E45" s="10">
        <v>121944</v>
      </c>
      <c r="F45" s="10" t="s">
        <v>43</v>
      </c>
      <c r="G45" s="10">
        <v>64</v>
      </c>
      <c r="H45" s="10" t="s">
        <v>41</v>
      </c>
      <c r="I45" s="19">
        <v>360</v>
      </c>
      <c r="J45" s="19">
        <f t="shared" si="4"/>
        <v>23040</v>
      </c>
      <c r="K45" s="18">
        <f t="shared" si="5"/>
        <v>3177.9310344827586</v>
      </c>
      <c r="L45" s="18">
        <f t="shared" si="3"/>
        <v>36.323767783251228</v>
      </c>
      <c r="M45" s="18">
        <f t="shared" si="6"/>
        <v>2324.7211381280786</v>
      </c>
    </row>
    <row r="46" spans="1:13" s="2" customFormat="1" ht="24" customHeight="1">
      <c r="A46" s="9">
        <v>45310</v>
      </c>
      <c r="B46" s="10">
        <v>1512033</v>
      </c>
      <c r="C46" s="10" t="s">
        <v>39</v>
      </c>
      <c r="D46" s="10">
        <v>121064</v>
      </c>
      <c r="E46" s="10">
        <v>114957</v>
      </c>
      <c r="F46" s="10" t="s">
        <v>43</v>
      </c>
      <c r="G46" s="10">
        <v>47</v>
      </c>
      <c r="H46" s="10" t="s">
        <v>41</v>
      </c>
      <c r="I46" s="19">
        <v>360</v>
      </c>
      <c r="J46" s="19">
        <f t="shared" si="4"/>
        <v>16920</v>
      </c>
      <c r="K46" s="18">
        <f t="shared" si="5"/>
        <v>2333.7931034482758</v>
      </c>
      <c r="L46" s="18">
        <f t="shared" si="3"/>
        <v>36.323767783251228</v>
      </c>
      <c r="M46" s="18">
        <f t="shared" si="6"/>
        <v>1707.2170858128077</v>
      </c>
    </row>
    <row r="47" spans="1:13" s="2" customFormat="1" ht="24" customHeight="1">
      <c r="A47" s="9">
        <v>45310</v>
      </c>
      <c r="B47" s="10">
        <v>1512033</v>
      </c>
      <c r="C47" s="10" t="s">
        <v>39</v>
      </c>
      <c r="D47" s="10">
        <v>121064</v>
      </c>
      <c r="E47" s="10">
        <v>121944</v>
      </c>
      <c r="F47" s="10" t="s">
        <v>45</v>
      </c>
      <c r="G47" s="10">
        <v>1</v>
      </c>
      <c r="H47" s="10" t="s">
        <v>41</v>
      </c>
      <c r="I47" s="19">
        <v>300</v>
      </c>
      <c r="J47" s="19">
        <f t="shared" si="4"/>
        <v>300</v>
      </c>
      <c r="K47" s="18">
        <f t="shared" si="5"/>
        <v>41.379310344827587</v>
      </c>
      <c r="L47" s="18">
        <f t="shared" si="3"/>
        <v>28.047905714285715</v>
      </c>
      <c r="M47" s="18">
        <f t="shared" si="6"/>
        <v>28.047905714285715</v>
      </c>
    </row>
    <row r="48" spans="1:13" s="2" customFormat="1" ht="24" customHeight="1">
      <c r="A48" s="9">
        <v>45310</v>
      </c>
      <c r="B48" s="10">
        <v>1512034</v>
      </c>
      <c r="C48" s="10" t="s">
        <v>39</v>
      </c>
      <c r="D48" s="10">
        <v>121064</v>
      </c>
      <c r="E48" s="10">
        <v>114957</v>
      </c>
      <c r="F48" s="10" t="s">
        <v>44</v>
      </c>
      <c r="G48" s="10">
        <v>5</v>
      </c>
      <c r="H48" s="10" t="s">
        <v>41</v>
      </c>
      <c r="I48" s="19">
        <v>290</v>
      </c>
      <c r="J48" s="19">
        <f t="shared" si="4"/>
        <v>1450</v>
      </c>
      <c r="K48" s="18">
        <f t="shared" si="5"/>
        <v>200</v>
      </c>
      <c r="L48" s="18">
        <f t="shared" si="3"/>
        <v>26.668595369458128</v>
      </c>
      <c r="M48" s="18">
        <f t="shared" si="6"/>
        <v>133.34297684729063</v>
      </c>
    </row>
    <row r="49" spans="1:15" s="2" customFormat="1" ht="24" customHeight="1">
      <c r="A49" s="9">
        <v>45310</v>
      </c>
      <c r="B49" s="10">
        <v>1512034</v>
      </c>
      <c r="C49" s="10" t="s">
        <v>39</v>
      </c>
      <c r="D49" s="10">
        <v>121064</v>
      </c>
      <c r="E49" s="10">
        <v>121944</v>
      </c>
      <c r="F49" s="10" t="s">
        <v>40</v>
      </c>
      <c r="G49" s="10">
        <v>52</v>
      </c>
      <c r="H49" s="10" t="s">
        <v>41</v>
      </c>
      <c r="I49" s="19">
        <v>340</v>
      </c>
      <c r="J49" s="19">
        <f t="shared" si="4"/>
        <v>17680</v>
      </c>
      <c r="K49" s="18">
        <f t="shared" si="5"/>
        <v>2438.6206896551726</v>
      </c>
      <c r="L49" s="18">
        <f t="shared" si="3"/>
        <v>33.565147093596067</v>
      </c>
      <c r="M49" s="18">
        <f t="shared" si="6"/>
        <v>1745.3876488669955</v>
      </c>
    </row>
    <row r="50" spans="1:15" s="2" customFormat="1" ht="24" customHeight="1">
      <c r="A50" s="9">
        <v>45310</v>
      </c>
      <c r="B50" s="10">
        <v>1512034</v>
      </c>
      <c r="C50" s="10" t="s">
        <v>39</v>
      </c>
      <c r="D50" s="10">
        <v>121064</v>
      </c>
      <c r="E50" s="10">
        <v>114957</v>
      </c>
      <c r="F50" s="10" t="s">
        <v>40</v>
      </c>
      <c r="G50" s="10">
        <v>46</v>
      </c>
      <c r="H50" s="10" t="s">
        <v>41</v>
      </c>
      <c r="I50" s="19">
        <v>340</v>
      </c>
      <c r="J50" s="19">
        <f t="shared" si="4"/>
        <v>15640</v>
      </c>
      <c r="K50" s="18">
        <f t="shared" si="5"/>
        <v>2157.2413793103447</v>
      </c>
      <c r="L50" s="18">
        <f t="shared" si="3"/>
        <v>33.565147093596053</v>
      </c>
      <c r="M50" s="18">
        <f t="shared" si="6"/>
        <v>1543.9967663054185</v>
      </c>
    </row>
    <row r="51" spans="1:15" s="2" customFormat="1" ht="24" customHeight="1">
      <c r="A51" s="9">
        <v>45310</v>
      </c>
      <c r="B51" s="10">
        <v>1512034</v>
      </c>
      <c r="C51" s="10" t="s">
        <v>39</v>
      </c>
      <c r="D51" s="10">
        <v>121064</v>
      </c>
      <c r="E51" s="10">
        <v>121944</v>
      </c>
      <c r="F51" s="10" t="s">
        <v>45</v>
      </c>
      <c r="G51" s="10">
        <v>9</v>
      </c>
      <c r="H51" s="10" t="s">
        <v>41</v>
      </c>
      <c r="I51" s="19">
        <v>300</v>
      </c>
      <c r="J51" s="19">
        <f t="shared" si="4"/>
        <v>2700</v>
      </c>
      <c r="K51" s="18">
        <f t="shared" si="5"/>
        <v>372.41379310344826</v>
      </c>
      <c r="L51" s="18">
        <f t="shared" si="3"/>
        <v>28.047905714285715</v>
      </c>
      <c r="M51" s="18">
        <f t="shared" si="6"/>
        <v>252.43115142857144</v>
      </c>
    </row>
    <row r="52" spans="1:15" s="2" customFormat="1" ht="24" customHeight="1">
      <c r="A52" s="9">
        <v>45310</v>
      </c>
      <c r="B52" s="10">
        <v>1512035</v>
      </c>
      <c r="C52" s="10" t="s">
        <v>42</v>
      </c>
      <c r="D52" s="10">
        <v>121064</v>
      </c>
      <c r="E52" s="10">
        <v>121944</v>
      </c>
      <c r="F52" s="10" t="s">
        <v>44</v>
      </c>
      <c r="G52" s="10">
        <v>14</v>
      </c>
      <c r="H52" s="10" t="s">
        <v>41</v>
      </c>
      <c r="I52" s="19">
        <v>290</v>
      </c>
      <c r="J52" s="19">
        <f t="shared" si="4"/>
        <v>4060</v>
      </c>
      <c r="K52" s="18">
        <f t="shared" si="5"/>
        <v>560</v>
      </c>
      <c r="L52" s="18">
        <f t="shared" si="3"/>
        <v>26.668595369458128</v>
      </c>
      <c r="M52" s="18">
        <f t="shared" si="6"/>
        <v>373.36033517241378</v>
      </c>
    </row>
    <row r="53" spans="1:15" s="2" customFormat="1" ht="24" customHeight="1">
      <c r="A53" s="9">
        <v>45310</v>
      </c>
      <c r="B53" s="10">
        <v>1512035</v>
      </c>
      <c r="C53" s="10" t="s">
        <v>39</v>
      </c>
      <c r="D53" s="10">
        <v>121064</v>
      </c>
      <c r="E53" s="10">
        <v>114957</v>
      </c>
      <c r="F53" s="10" t="s">
        <v>44</v>
      </c>
      <c r="G53" s="10">
        <v>31</v>
      </c>
      <c r="H53" s="10" t="s">
        <v>41</v>
      </c>
      <c r="I53" s="19">
        <v>290</v>
      </c>
      <c r="J53" s="19">
        <f t="shared" si="4"/>
        <v>8990</v>
      </c>
      <c r="K53" s="18">
        <f t="shared" si="5"/>
        <v>1240</v>
      </c>
      <c r="L53" s="18">
        <f t="shared" si="3"/>
        <v>26.668595369458128</v>
      </c>
      <c r="M53" s="18">
        <f t="shared" si="6"/>
        <v>826.72645645320199</v>
      </c>
    </row>
    <row r="54" spans="1:15" s="2" customFormat="1" ht="24" customHeight="1">
      <c r="A54" s="9">
        <v>45310</v>
      </c>
      <c r="B54" s="10">
        <v>1512035</v>
      </c>
      <c r="C54" s="10" t="s">
        <v>39</v>
      </c>
      <c r="D54" s="10">
        <v>121064</v>
      </c>
      <c r="E54" s="10">
        <v>121944</v>
      </c>
      <c r="F54" s="10" t="s">
        <v>44</v>
      </c>
      <c r="G54" s="10">
        <v>67</v>
      </c>
      <c r="H54" s="10" t="s">
        <v>41</v>
      </c>
      <c r="I54" s="19">
        <v>290</v>
      </c>
      <c r="J54" s="19">
        <f t="shared" si="4"/>
        <v>19430</v>
      </c>
      <c r="K54" s="18">
        <f t="shared" si="5"/>
        <v>2680</v>
      </c>
      <c r="L54" s="18">
        <f t="shared" si="3"/>
        <v>26.668595369458128</v>
      </c>
      <c r="M54" s="18">
        <f t="shared" si="6"/>
        <v>1786.7958897536946</v>
      </c>
    </row>
    <row r="55" spans="1:15" s="2" customFormat="1" ht="24" customHeight="1">
      <c r="A55" s="9">
        <v>45310</v>
      </c>
      <c r="B55" s="10">
        <v>1512118</v>
      </c>
      <c r="C55" s="10" t="s">
        <v>39</v>
      </c>
      <c r="D55" s="10">
        <v>121064</v>
      </c>
      <c r="E55" s="10">
        <v>114957</v>
      </c>
      <c r="F55" s="10" t="s">
        <v>45</v>
      </c>
      <c r="G55" s="10">
        <v>1</v>
      </c>
      <c r="H55" s="10" t="s">
        <v>41</v>
      </c>
      <c r="I55" s="19">
        <v>300</v>
      </c>
      <c r="J55" s="19">
        <f t="shared" si="4"/>
        <v>300</v>
      </c>
      <c r="K55" s="18">
        <f t="shared" si="5"/>
        <v>41.379310344827587</v>
      </c>
      <c r="L55" s="18">
        <f t="shared" si="3"/>
        <v>28.047905714285715</v>
      </c>
      <c r="M55" s="18">
        <f t="shared" si="6"/>
        <v>28.047905714285715</v>
      </c>
    </row>
    <row r="56" spans="1:15" s="2" customFormat="1" ht="24" customHeight="1">
      <c r="A56" s="9">
        <v>45310</v>
      </c>
      <c r="B56" s="10">
        <v>1512118</v>
      </c>
      <c r="C56" s="10" t="s">
        <v>39</v>
      </c>
      <c r="D56" s="10">
        <v>121064</v>
      </c>
      <c r="E56" s="10">
        <v>121944</v>
      </c>
      <c r="F56" s="10" t="s">
        <v>45</v>
      </c>
      <c r="G56" s="10">
        <v>111</v>
      </c>
      <c r="H56" s="10" t="s">
        <v>41</v>
      </c>
      <c r="I56" s="19">
        <v>300</v>
      </c>
      <c r="J56" s="19">
        <f t="shared" si="4"/>
        <v>33300</v>
      </c>
      <c r="K56" s="18">
        <f t="shared" si="5"/>
        <v>4593.1034482758623</v>
      </c>
      <c r="L56" s="18">
        <f t="shared" si="3"/>
        <v>28.047905714285715</v>
      </c>
      <c r="M56" s="18">
        <f t="shared" si="6"/>
        <v>3113.3175342857144</v>
      </c>
    </row>
    <row r="57" spans="1:15" s="2" customFormat="1" ht="24" customHeight="1">
      <c r="A57" s="10" t="s">
        <v>46</v>
      </c>
      <c r="B57" s="10" t="s">
        <v>46</v>
      </c>
      <c r="C57" s="10" t="s">
        <v>46</v>
      </c>
      <c r="D57" s="10" t="s">
        <v>46</v>
      </c>
      <c r="E57" s="10" t="s">
        <v>46</v>
      </c>
      <c r="F57" s="10" t="s">
        <v>46</v>
      </c>
      <c r="G57" s="10" t="s">
        <v>46</v>
      </c>
      <c r="H57" s="10" t="s">
        <v>46</v>
      </c>
      <c r="I57" s="20" t="s">
        <v>46</v>
      </c>
      <c r="J57" s="19"/>
      <c r="K57" s="18"/>
      <c r="L57" s="18"/>
      <c r="M57" s="18"/>
    </row>
    <row r="58" spans="1:15" s="2" customFormat="1" ht="24" customHeight="1">
      <c r="A58" s="11" t="s">
        <v>46</v>
      </c>
      <c r="B58" s="11" t="s">
        <v>46</v>
      </c>
      <c r="C58" s="11" t="s">
        <v>47</v>
      </c>
      <c r="D58" s="11" t="s">
        <v>46</v>
      </c>
      <c r="E58" s="11" t="s">
        <v>46</v>
      </c>
      <c r="F58" s="11" t="s">
        <v>46</v>
      </c>
      <c r="G58" s="11">
        <f>SUM(G13:G57)</f>
        <v>2240</v>
      </c>
      <c r="H58" s="11"/>
      <c r="I58" s="21"/>
      <c r="J58" s="22">
        <f>SUM(J13:J57)</f>
        <v>736120</v>
      </c>
      <c r="K58" s="23">
        <f>SUM(K13:K57)</f>
        <v>101533.79310344826</v>
      </c>
      <c r="L58" s="23">
        <f>K58/G58-E74</f>
        <v>31.996181576354676</v>
      </c>
      <c r="M58" s="23">
        <f>SUM(M13:M57)</f>
        <v>71671.446731034477</v>
      </c>
    </row>
    <row r="59" spans="1:15" ht="16">
      <c r="J59" s="24"/>
      <c r="K59" s="24"/>
      <c r="L59" s="24"/>
      <c r="M59" s="24"/>
      <c r="O59" s="2"/>
    </row>
    <row r="60" spans="1:15" s="1" customFormat="1" ht="22" customHeight="1">
      <c r="A60" s="31" t="s">
        <v>48</v>
      </c>
      <c r="B60" s="31"/>
      <c r="C60" s="31"/>
      <c r="D60" s="12" t="s">
        <v>49</v>
      </c>
      <c r="E60" s="12" t="s">
        <v>50</v>
      </c>
      <c r="G60" s="34" t="s">
        <v>51</v>
      </c>
      <c r="H60" s="34"/>
      <c r="I60" s="34"/>
      <c r="J60" s="34"/>
      <c r="K60" s="34"/>
      <c r="L60" s="25" t="s">
        <v>30</v>
      </c>
      <c r="M60" s="28" t="s">
        <v>25</v>
      </c>
      <c r="O60" s="2"/>
    </row>
    <row r="61" spans="1:15" s="1" customFormat="1" ht="22" customHeight="1">
      <c r="A61" s="36" t="s">
        <v>52</v>
      </c>
      <c r="B61" s="31"/>
      <c r="C61" s="31"/>
      <c r="D61" s="13">
        <f>J58*0.09</f>
        <v>66250.8</v>
      </c>
      <c r="E61" s="18">
        <f>D61/$M$8</f>
        <v>9138.0413793103453</v>
      </c>
      <c r="G61" s="34"/>
      <c r="H61" s="34"/>
      <c r="I61" s="34"/>
      <c r="J61" s="34"/>
      <c r="K61" s="34"/>
      <c r="L61" s="25">
        <v>114957</v>
      </c>
      <c r="M61" s="18">
        <f>SUMIF($E$13:$E$56,114957,$M$13:$M$56)</f>
        <v>22957.233376650249</v>
      </c>
      <c r="O61" s="2"/>
    </row>
    <row r="62" spans="1:15" s="1" customFormat="1" ht="22" customHeight="1">
      <c r="A62" s="36" t="s">
        <v>53</v>
      </c>
      <c r="B62" s="31"/>
      <c r="C62" s="31"/>
      <c r="D62" s="13">
        <v>59547.561199999996</v>
      </c>
      <c r="E62" s="18">
        <f>D62/$M$8</f>
        <v>8213.456717241379</v>
      </c>
      <c r="G62" s="34"/>
      <c r="H62" s="34"/>
      <c r="I62" s="34"/>
      <c r="J62" s="34"/>
      <c r="K62" s="34"/>
      <c r="L62" s="25">
        <v>121944</v>
      </c>
      <c r="M62" s="18">
        <f>SUMIF($E$13:$E$56,121944,$M$13:$M$56)</f>
        <v>48714.213354384243</v>
      </c>
      <c r="O62" s="2"/>
    </row>
    <row r="63" spans="1:15" s="1" customFormat="1" ht="22" customHeight="1">
      <c r="A63" s="35" t="s">
        <v>54</v>
      </c>
      <c r="B63" s="31"/>
      <c r="C63" s="31"/>
      <c r="D63" s="13">
        <v>3920.12</v>
      </c>
      <c r="E63" s="18">
        <f t="shared" ref="E63:E69" si="7">D63/$M$8</f>
        <v>540.70620689655175</v>
      </c>
      <c r="G63" s="34"/>
      <c r="H63" s="34"/>
      <c r="I63" s="34"/>
      <c r="J63" s="34"/>
      <c r="K63" s="34"/>
      <c r="L63" s="25"/>
      <c r="M63" s="25"/>
      <c r="O63" s="2"/>
    </row>
    <row r="64" spans="1:15" s="1" customFormat="1" ht="22" customHeight="1">
      <c r="A64" s="37" t="s">
        <v>55</v>
      </c>
      <c r="B64" s="31"/>
      <c r="C64" s="31"/>
      <c r="D64" s="13">
        <v>2668</v>
      </c>
      <c r="E64" s="18">
        <f t="shared" si="7"/>
        <v>368</v>
      </c>
      <c r="G64" s="34"/>
      <c r="H64" s="34"/>
      <c r="I64" s="34"/>
      <c r="J64" s="34"/>
      <c r="K64" s="34"/>
      <c r="L64" s="25"/>
      <c r="M64" s="25"/>
      <c r="O64" s="2"/>
    </row>
    <row r="65" spans="1:15" s="1" customFormat="1" ht="22" customHeight="1">
      <c r="A65" s="35" t="s">
        <v>56</v>
      </c>
      <c r="B65" s="31"/>
      <c r="C65" s="31"/>
      <c r="D65" s="13">
        <v>1293</v>
      </c>
      <c r="E65" s="18">
        <f t="shared" si="7"/>
        <v>178.34482758620689</v>
      </c>
      <c r="G65" s="34"/>
      <c r="H65" s="34"/>
      <c r="I65" s="34"/>
      <c r="J65" s="34"/>
      <c r="K65" s="34"/>
      <c r="L65" s="25"/>
      <c r="M65" s="25"/>
      <c r="O65" s="2"/>
    </row>
    <row r="66" spans="1:15" s="1" customFormat="1" ht="22" customHeight="1">
      <c r="A66" s="31" t="s">
        <v>57</v>
      </c>
      <c r="B66" s="31"/>
      <c r="C66" s="31"/>
      <c r="D66" s="13">
        <v>19232.93</v>
      </c>
      <c r="E66" s="18">
        <f t="shared" si="7"/>
        <v>2652.8179310344826</v>
      </c>
      <c r="G66" s="34"/>
      <c r="H66" s="34"/>
      <c r="I66" s="34"/>
      <c r="J66" s="34"/>
      <c r="K66" s="34"/>
      <c r="L66" s="25"/>
      <c r="M66" s="25"/>
      <c r="O66" s="2"/>
    </row>
    <row r="67" spans="1:15" s="1" customFormat="1" ht="22" customHeight="1">
      <c r="A67" s="31" t="s">
        <v>58</v>
      </c>
      <c r="B67" s="31"/>
      <c r="C67" s="31"/>
      <c r="D67" s="13">
        <v>2500</v>
      </c>
      <c r="E67" s="18">
        <f t="shared" si="7"/>
        <v>344.82758620689657</v>
      </c>
      <c r="G67" s="34"/>
      <c r="H67" s="34"/>
      <c r="I67" s="34"/>
      <c r="J67" s="34"/>
      <c r="K67" s="34"/>
      <c r="L67" s="25"/>
      <c r="M67" s="25"/>
      <c r="O67" s="2"/>
    </row>
    <row r="68" spans="1:15" s="1" customFormat="1" ht="22" customHeight="1">
      <c r="A68" s="31" t="s">
        <v>59</v>
      </c>
      <c r="B68" s="31"/>
      <c r="C68" s="31"/>
      <c r="D68" s="13">
        <v>2200</v>
      </c>
      <c r="E68" s="18">
        <f t="shared" si="7"/>
        <v>303.44827586206895</v>
      </c>
      <c r="G68" s="34"/>
      <c r="H68" s="34"/>
      <c r="I68" s="34"/>
      <c r="J68" s="34"/>
      <c r="K68" s="34"/>
      <c r="L68" s="25"/>
      <c r="M68" s="25"/>
      <c r="O68" s="2"/>
    </row>
    <row r="69" spans="1:15" s="1" customFormat="1" ht="22" customHeight="1">
      <c r="A69" s="31" t="s">
        <v>60</v>
      </c>
      <c r="B69" s="31"/>
      <c r="C69" s="31"/>
      <c r="D69" s="13">
        <f>SUM(D61:D68)</f>
        <v>157612.41119999997</v>
      </c>
      <c r="E69" s="18">
        <f t="shared" si="7"/>
        <v>21739.642924137926</v>
      </c>
      <c r="G69" s="34"/>
      <c r="H69" s="34"/>
      <c r="I69" s="34"/>
      <c r="J69" s="34"/>
      <c r="K69" s="34"/>
      <c r="L69" s="25"/>
      <c r="M69" s="25"/>
      <c r="O69" s="2"/>
    </row>
    <row r="70" spans="1:15" s="1" customFormat="1" ht="22" customHeight="1">
      <c r="A70" s="1" t="s">
        <v>46</v>
      </c>
      <c r="B70" s="1" t="s">
        <v>46</v>
      </c>
      <c r="C70" s="1" t="s">
        <v>46</v>
      </c>
      <c r="D70" s="29"/>
      <c r="E70" s="30" t="s">
        <v>46</v>
      </c>
      <c r="G70" s="34"/>
      <c r="H70" s="34"/>
      <c r="I70" s="34"/>
      <c r="J70" s="34"/>
      <c r="K70" s="34"/>
      <c r="L70" s="25"/>
      <c r="M70" s="25"/>
      <c r="O70" s="2"/>
    </row>
    <row r="71" spans="1:15" s="1" customFormat="1" ht="22" customHeight="1">
      <c r="A71" s="31" t="s">
        <v>61</v>
      </c>
      <c r="B71" s="31"/>
      <c r="C71" s="31"/>
      <c r="D71" s="13">
        <f>J58*0.08</f>
        <v>58889.599999999999</v>
      </c>
      <c r="E71" s="18">
        <f>D71/$M$8</f>
        <v>8122.7034482758618</v>
      </c>
      <c r="G71" s="34"/>
      <c r="H71" s="34"/>
      <c r="I71" s="34"/>
      <c r="J71" s="34"/>
      <c r="K71" s="34"/>
      <c r="L71" s="25"/>
      <c r="M71" s="25"/>
      <c r="O71" s="2"/>
    </row>
    <row r="72" spans="1:15" s="1" customFormat="1" ht="22" customHeight="1">
      <c r="A72" s="1" t="s">
        <v>46</v>
      </c>
      <c r="B72" s="1" t="s">
        <v>46</v>
      </c>
      <c r="C72" s="1" t="s">
        <v>46</v>
      </c>
      <c r="D72" s="29"/>
      <c r="E72" s="30" t="s">
        <v>46</v>
      </c>
      <c r="G72" s="34"/>
      <c r="H72" s="34"/>
      <c r="I72" s="34"/>
      <c r="J72" s="34"/>
      <c r="K72" s="34"/>
      <c r="L72" s="25"/>
      <c r="M72" s="25"/>
      <c r="O72" s="2"/>
    </row>
    <row r="73" spans="1:15" s="1" customFormat="1" ht="22" customHeight="1">
      <c r="A73" s="32" t="s">
        <v>62</v>
      </c>
      <c r="B73" s="32"/>
      <c r="C73" s="32"/>
      <c r="D73" s="13">
        <f>D69+D71</f>
        <v>216502.01119999998</v>
      </c>
      <c r="E73" s="18">
        <f>D73/$M$8</f>
        <v>29862.346372413791</v>
      </c>
      <c r="G73" s="34"/>
      <c r="H73" s="34"/>
      <c r="I73" s="34"/>
      <c r="J73" s="34"/>
      <c r="K73" s="34"/>
      <c r="L73" s="25"/>
      <c r="M73" s="25"/>
      <c r="O73" s="2"/>
    </row>
    <row r="74" spans="1:15" s="1" customFormat="1" ht="22" customHeight="1">
      <c r="A74" s="32" t="s">
        <v>63</v>
      </c>
      <c r="B74" s="32"/>
      <c r="C74" s="32"/>
      <c r="D74" s="13">
        <f>D73/G58</f>
        <v>96.652683571428568</v>
      </c>
      <c r="E74" s="18">
        <f>D74/$M$8</f>
        <v>13.331404630541872</v>
      </c>
      <c r="G74" s="34"/>
      <c r="H74" s="34"/>
      <c r="I74" s="34"/>
      <c r="J74" s="34"/>
      <c r="K74" s="34"/>
      <c r="L74" s="25"/>
      <c r="M74" s="25"/>
      <c r="O74" s="2"/>
    </row>
    <row r="75" spans="1:15" ht="16">
      <c r="O75" s="2"/>
    </row>
    <row r="76" spans="1:15" ht="16">
      <c r="O76" s="2"/>
    </row>
    <row r="77" spans="1:15" ht="16">
      <c r="O77" s="2"/>
    </row>
    <row r="78" spans="1:15" ht="16">
      <c r="O78" s="2"/>
    </row>
    <row r="79" spans="1:15" ht="16">
      <c r="O79" s="2"/>
    </row>
    <row r="80" spans="1:15" ht="16">
      <c r="O80" s="2"/>
    </row>
    <row r="81" spans="15:15" ht="16">
      <c r="O81" s="2"/>
    </row>
    <row r="82" spans="15:15" ht="16">
      <c r="O82" s="2"/>
    </row>
    <row r="83" spans="15:15" ht="16">
      <c r="O83" s="2"/>
    </row>
    <row r="84" spans="15:15" ht="16">
      <c r="O84" s="2"/>
    </row>
    <row r="85" spans="15:15" ht="16">
      <c r="O85" s="2"/>
    </row>
    <row r="86" spans="15:15" ht="16">
      <c r="O86" s="2"/>
    </row>
    <row r="88" spans="15:15" ht="16">
      <c r="O88" s="1"/>
    </row>
    <row r="89" spans="15:15" ht="16">
      <c r="O89" s="1"/>
    </row>
    <row r="90" spans="15:15" ht="16">
      <c r="O90" s="1"/>
    </row>
    <row r="91" spans="15:15" ht="16">
      <c r="O91" s="1"/>
    </row>
    <row r="92" spans="15:15" ht="16">
      <c r="O92" s="1"/>
    </row>
    <row r="93" spans="15:15" ht="16">
      <c r="O93" s="1"/>
    </row>
    <row r="94" spans="15:15" ht="16">
      <c r="O94" s="1"/>
    </row>
    <row r="95" spans="15:15" ht="16">
      <c r="O95" s="1"/>
    </row>
    <row r="96" spans="15:15" ht="16">
      <c r="O96" s="1"/>
    </row>
    <row r="97" spans="15:15" ht="16">
      <c r="O97" s="1"/>
    </row>
    <row r="98" spans="15:15" ht="16">
      <c r="O98" s="1"/>
    </row>
    <row r="99" spans="15:15" ht="16">
      <c r="O99" s="1"/>
    </row>
    <row r="100" spans="15:15" ht="16">
      <c r="O100" s="1"/>
    </row>
    <row r="101" spans="15:15" ht="16">
      <c r="O101" s="1"/>
    </row>
    <row r="102" spans="15:15" ht="16">
      <c r="O102" s="1"/>
    </row>
  </sheetData>
  <autoFilter ref="A12:M58" xr:uid="{00000000-0009-0000-0000-000000000000}"/>
  <sortState xmlns:xlrd2="http://schemas.microsoft.com/office/spreadsheetml/2017/richdata2" ref="A13:M48">
    <sortCondition ref="A13:A48"/>
    <sortCondition ref="B13:B48"/>
  </sortState>
  <mergeCells count="21">
    <mergeCell ref="A7:M7"/>
    <mergeCell ref="B8:C8"/>
    <mergeCell ref="H8:I8"/>
    <mergeCell ref="B9:C9"/>
    <mergeCell ref="H9:I9"/>
    <mergeCell ref="A71:C71"/>
    <mergeCell ref="A73:C73"/>
    <mergeCell ref="A74:C74"/>
    <mergeCell ref="A1:M3"/>
    <mergeCell ref="A4:M6"/>
    <mergeCell ref="G60:K74"/>
    <mergeCell ref="A65:C65"/>
    <mergeCell ref="A66:C66"/>
    <mergeCell ref="A67:C67"/>
    <mergeCell ref="A68:C68"/>
    <mergeCell ref="A69:C69"/>
    <mergeCell ref="A60:C60"/>
    <mergeCell ref="A61:C61"/>
    <mergeCell ref="A62:C62"/>
    <mergeCell ref="A63:C63"/>
    <mergeCell ref="A64:C64"/>
  </mergeCells>
  <pageMargins left="0.7" right="0.7" top="0.75" bottom="0.75" header="0.3" footer="0.3"/>
  <pageSetup scale="46" fitToHeight="2" orientation="landscape"/>
  <ignoredErrors>
    <ignoredError sqref="L5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MEDU9677973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Andrea Peralta</cp:lastModifiedBy>
  <cp:lastPrinted>2024-03-26T16:31:45Z</cp:lastPrinted>
  <dcterms:created xsi:type="dcterms:W3CDTF">2023-12-09T11:12:00Z</dcterms:created>
  <dcterms:modified xsi:type="dcterms:W3CDTF">2024-03-26T16:31:47Z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