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/>
  <mc:AlternateContent xmlns:mc="http://schemas.openxmlformats.org/markup-compatibility/2006">
    <mc:Choice Requires="x15">
      <x15ac:absPath xmlns:x15ac="http://schemas.microsoft.com/office/spreadsheetml/2010/11/ac" url="https://d.docs.live.net/1075a709aa09e8d2/Documentos/AJL/LIQUIDACIONES/销售报告（零壹^M鑫荣懋）/sea/20240123-MANZANILLO EXPRESS-Hongkong/"/>
    </mc:Choice>
  </mc:AlternateContent>
  <xr:revisionPtr revIDLastSave="20" documentId="11_206AEB8577E1415AE1E8AA2C9830278DEFF27066" xr6:coauthVersionLast="47" xr6:coauthVersionMax="47" xr10:uidLastSave="{B870F152-E71D-0844-9252-9B0227126A84}"/>
  <bookViews>
    <workbookView xWindow="0" yWindow="500" windowWidth="28800" windowHeight="16220" activeTab="1" xr2:uid="{00000000-000D-0000-FFFF-FFFF00000000}"/>
  </bookViews>
  <sheets>
    <sheet name="TEMU9626407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0" i="2" l="1"/>
  <c r="N40" i="2"/>
  <c r="F63" i="1"/>
  <c r="E63" i="1"/>
  <c r="F62" i="1"/>
  <c r="E62" i="1"/>
  <c r="F60" i="1"/>
  <c r="E60" i="1"/>
  <c r="F58" i="1"/>
  <c r="E58" i="1"/>
  <c r="F57" i="1"/>
  <c r="F56" i="1"/>
  <c r="F55" i="1"/>
  <c r="F54" i="1"/>
  <c r="N51" i="1"/>
  <c r="M51" i="1"/>
  <c r="L51" i="1"/>
  <c r="K51" i="1"/>
  <c r="H51" i="1"/>
  <c r="N49" i="1"/>
  <c r="M49" i="1"/>
  <c r="L49" i="1"/>
  <c r="K49" i="1"/>
  <c r="N48" i="1"/>
  <c r="M48" i="1"/>
  <c r="L48" i="1"/>
  <c r="K48" i="1"/>
  <c r="N47" i="1"/>
  <c r="M47" i="1"/>
  <c r="L47" i="1"/>
  <c r="K47" i="1"/>
  <c r="N46" i="1"/>
  <c r="M46" i="1"/>
  <c r="L46" i="1"/>
  <c r="K46" i="1"/>
  <c r="N45" i="1"/>
  <c r="M45" i="1"/>
  <c r="L45" i="1"/>
  <c r="K45" i="1"/>
  <c r="N44" i="1"/>
  <c r="M44" i="1"/>
  <c r="L44" i="1"/>
  <c r="K44" i="1"/>
  <c r="N43" i="1"/>
  <c r="M43" i="1"/>
  <c r="L43" i="1"/>
  <c r="K43" i="1"/>
  <c r="N42" i="1"/>
  <c r="M42" i="1"/>
  <c r="L42" i="1"/>
  <c r="K42" i="1"/>
  <c r="N41" i="1"/>
  <c r="M41" i="1"/>
  <c r="L41" i="1"/>
  <c r="K41" i="1"/>
  <c r="N40" i="1"/>
  <c r="M40" i="1"/>
  <c r="L40" i="1"/>
  <c r="K40" i="1"/>
  <c r="N39" i="1"/>
  <c r="M39" i="1"/>
  <c r="L39" i="1"/>
  <c r="K39" i="1"/>
  <c r="N38" i="1"/>
  <c r="M38" i="1"/>
  <c r="L38" i="1"/>
  <c r="K38" i="1"/>
  <c r="N37" i="1"/>
  <c r="M37" i="1"/>
  <c r="L37" i="1"/>
  <c r="K37" i="1"/>
  <c r="N36" i="1"/>
  <c r="M36" i="1"/>
  <c r="L36" i="1"/>
  <c r="K36" i="1"/>
  <c r="N35" i="1"/>
  <c r="M35" i="1"/>
  <c r="L35" i="1"/>
  <c r="K35" i="1"/>
  <c r="N34" i="1"/>
  <c r="M34" i="1"/>
  <c r="L34" i="1"/>
  <c r="K34" i="1"/>
  <c r="N33" i="1"/>
  <c r="M33" i="1"/>
  <c r="L33" i="1"/>
  <c r="K33" i="1"/>
  <c r="N32" i="1"/>
  <c r="M32" i="1"/>
  <c r="L32" i="1"/>
  <c r="K32" i="1"/>
  <c r="N31" i="1"/>
  <c r="M31" i="1"/>
  <c r="L31" i="1"/>
  <c r="K31" i="1"/>
  <c r="N30" i="1"/>
  <c r="M30" i="1"/>
  <c r="L30" i="1"/>
  <c r="K30" i="1"/>
  <c r="N29" i="1"/>
  <c r="M29" i="1"/>
  <c r="L29" i="1"/>
  <c r="K29" i="1"/>
  <c r="N28" i="1"/>
  <c r="M28" i="1"/>
  <c r="L28" i="1"/>
  <c r="K28" i="1"/>
  <c r="N27" i="1"/>
  <c r="M27" i="1"/>
  <c r="L27" i="1"/>
  <c r="K27" i="1"/>
  <c r="N26" i="1"/>
  <c r="M26" i="1"/>
  <c r="L26" i="1"/>
  <c r="K26" i="1"/>
  <c r="N25" i="1"/>
  <c r="M25" i="1"/>
  <c r="L25" i="1"/>
  <c r="K25" i="1"/>
  <c r="N24" i="1"/>
  <c r="M24" i="1"/>
  <c r="L24" i="1"/>
  <c r="K24" i="1"/>
  <c r="N23" i="1"/>
  <c r="M23" i="1"/>
  <c r="L23" i="1"/>
  <c r="K23" i="1"/>
  <c r="N22" i="1"/>
  <c r="M22" i="1"/>
  <c r="L22" i="1"/>
  <c r="K22" i="1"/>
  <c r="N21" i="1"/>
  <c r="M21" i="1"/>
  <c r="L21" i="1"/>
  <c r="K21" i="1"/>
  <c r="N20" i="1"/>
  <c r="M20" i="1"/>
  <c r="L20" i="1"/>
  <c r="K20" i="1"/>
  <c r="N19" i="1"/>
  <c r="M19" i="1"/>
  <c r="L19" i="1"/>
  <c r="K19" i="1"/>
  <c r="N18" i="1"/>
  <c r="M18" i="1"/>
  <c r="L18" i="1"/>
  <c r="K18" i="1"/>
  <c r="N17" i="1"/>
  <c r="M17" i="1"/>
  <c r="L17" i="1"/>
  <c r="K17" i="1"/>
  <c r="N16" i="1"/>
  <c r="M16" i="1"/>
  <c r="L16" i="1"/>
  <c r="K16" i="1"/>
  <c r="N15" i="1"/>
  <c r="M15" i="1"/>
  <c r="L15" i="1"/>
  <c r="K15" i="1"/>
  <c r="N14" i="1"/>
  <c r="M14" i="1"/>
  <c r="L14" i="1"/>
  <c r="K14" i="1"/>
  <c r="N13" i="1"/>
  <c r="M13" i="1"/>
  <c r="L13" i="1"/>
  <c r="K13" i="1"/>
</calcChain>
</file>

<file path=xl/sharedStrings.xml><?xml version="1.0" encoding="utf-8"?>
<sst xmlns="http://schemas.openxmlformats.org/spreadsheetml/2006/main" count="661" uniqueCount="95">
  <si>
    <t>Sales Summary</t>
  </si>
  <si>
    <t>销售报告</t>
  </si>
  <si>
    <t>供应商 Supplier:</t>
  </si>
  <si>
    <t>Ocho Fuegos</t>
  </si>
  <si>
    <t>到货日期 Arrival Date:</t>
  </si>
  <si>
    <t>2024-01-23</t>
  </si>
  <si>
    <t>销售日期 Date of Sale:</t>
  </si>
  <si>
    <t>2024-01-26</t>
  </si>
  <si>
    <t>汇率 FX Rate:</t>
  </si>
  <si>
    <t>船号 Vessel:</t>
  </si>
  <si>
    <t>MANZANILLO EXPRESS 2346W</t>
  </si>
  <si>
    <t>货柜号 Container No.:</t>
  </si>
  <si>
    <t>TEMU9626407</t>
  </si>
  <si>
    <t>销售地点 Sales Location:</t>
  </si>
  <si>
    <t>SHENZHEN</t>
  </si>
  <si>
    <t/>
  </si>
  <si>
    <t>日期</t>
  </si>
  <si>
    <t>板号</t>
  </si>
  <si>
    <t>品种</t>
  </si>
  <si>
    <t>包装厂</t>
  </si>
  <si>
    <t>果园</t>
  </si>
  <si>
    <t>大小</t>
  </si>
  <si>
    <t>数量</t>
  </si>
  <si>
    <t>规格</t>
  </si>
  <si>
    <t>价格(人民币)</t>
  </si>
  <si>
    <t>总数(人民币)</t>
  </si>
  <si>
    <t>总数(美金)</t>
  </si>
  <si>
    <t>每箱收益 FOB</t>
  </si>
  <si>
    <t>总收益 FOB</t>
  </si>
  <si>
    <t>Date</t>
  </si>
  <si>
    <t>Pallet No.</t>
  </si>
  <si>
    <t>Variety</t>
  </si>
  <si>
    <t>CSP</t>
  </si>
  <si>
    <t>CSG</t>
  </si>
  <si>
    <t>Size</t>
  </si>
  <si>
    <t xml:space="preserve"> Quantity</t>
  </si>
  <si>
    <t>Specification</t>
  </si>
  <si>
    <t>Price RMB</t>
  </si>
  <si>
    <t>Total RMB</t>
  </si>
  <si>
    <t>Total USD</t>
  </si>
  <si>
    <t>FOB Return</t>
  </si>
  <si>
    <t>Total Return</t>
  </si>
  <si>
    <t>1512092</t>
  </si>
  <si>
    <t>LAPINS</t>
  </si>
  <si>
    <t>121064</t>
  </si>
  <si>
    <t>105448</t>
  </si>
  <si>
    <t>3J</t>
  </si>
  <si>
    <t>2.5kg</t>
  </si>
  <si>
    <t>BING</t>
  </si>
  <si>
    <t>2J</t>
  </si>
  <si>
    <t>SKEENA</t>
  </si>
  <si>
    <t>2JD</t>
  </si>
  <si>
    <t>3JD</t>
  </si>
  <si>
    <t>1512093</t>
  </si>
  <si>
    <t>JDD</t>
  </si>
  <si>
    <t>JD</t>
  </si>
  <si>
    <t>1512094</t>
  </si>
  <si>
    <t>3JDD</t>
  </si>
  <si>
    <t>1512095</t>
  </si>
  <si>
    <t>4JD</t>
  </si>
  <si>
    <t>2JDD</t>
  </si>
  <si>
    <t>1512096</t>
  </si>
  <si>
    <t>J</t>
  </si>
  <si>
    <t>1513022</t>
  </si>
  <si>
    <t>REGINA</t>
  </si>
  <si>
    <t>1513024</t>
  </si>
  <si>
    <t>1513025</t>
  </si>
  <si>
    <t>1513028</t>
  </si>
  <si>
    <t>XLDD</t>
  </si>
  <si>
    <t>1513029</t>
  </si>
  <si>
    <t>XLD</t>
  </si>
  <si>
    <t>1513032</t>
  </si>
  <si>
    <t>1513047</t>
  </si>
  <si>
    <t>1513049</t>
  </si>
  <si>
    <t>1513050</t>
  </si>
  <si>
    <t>1513051</t>
  </si>
  <si>
    <t>1513052</t>
  </si>
  <si>
    <t>1513053</t>
  </si>
  <si>
    <t>1513054</t>
  </si>
  <si>
    <t>1513055</t>
  </si>
  <si>
    <t>1513057</t>
  </si>
  <si>
    <t xml:space="preserve">总数 Total: </t>
  </si>
  <si>
    <t>其他费用 Additional Fees</t>
  </si>
  <si>
    <t>人民币 RMB</t>
  </si>
  <si>
    <t>美元 USD</t>
  </si>
  <si>
    <t>Note：</t>
  </si>
  <si>
    <t>海关/税金 Customs/VAT</t>
  </si>
  <si>
    <t xml:space="preserve">海运费 /Ocean Freight </t>
  </si>
  <si>
    <t>清关费 Clearance Charge</t>
  </si>
  <si>
    <t>市场费/Market Cost</t>
  </si>
  <si>
    <t>小计 Total Fees</t>
  </si>
  <si>
    <t>销售佣金 Commission (8%）</t>
  </si>
  <si>
    <t>总费用 Total Charges</t>
  </si>
  <si>
    <t>每箱平均费用 Ave/box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</si>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</sst>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￥&quot;#,##0.00_);[Red]\(&quot;￥&quot;#,##0.00\)"/>
    <numFmt numFmtId="165" formatCode="&quot;US$&quot;#,##0.00;\-&quot;US$&quot;#,##0.00"/>
  </numFmts>
  <fonts count="3" x14ac:knownFonts="1">
    <font>
      <sz val="11"/>
      <color theme="1"/>
      <name val="Calibri"/>
      <charset val="134"/>
      <scheme val="minor"/>
    </font>
    <font>
      <sz val="12"/>
      <name val="Times New Roman"/>
      <family val="1"/>
    </font>
    <font>
      <sz val="1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mediumGray">
        <fgColor rgb="FFDDEBF7"/>
        <bgColor rgb="FFDDEBF7"/>
      </patternFill>
    </fill>
    <fill>
      <patternFill patternType="mediumGray">
        <fgColor rgb="FFE2EFDA"/>
        <bgColor rgb="FFE2EFD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3" fontId="1" fillId="3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right" vertical="center"/>
    </xf>
    <xf numFmtId="165" fontId="1" fillId="0" borderId="3" xfId="0" applyNumberFormat="1" applyFont="1" applyBorder="1" applyAlignment="1">
      <alignment horizontal="right" vertical="center"/>
    </xf>
    <xf numFmtId="164" fontId="1" fillId="0" borderId="0" xfId="0" applyNumberFormat="1" applyFont="1"/>
    <xf numFmtId="165" fontId="1" fillId="0" borderId="0" xfId="0" applyNumberFormat="1" applyFont="1"/>
    <xf numFmtId="164" fontId="1" fillId="3" borderId="3" xfId="0" applyNumberFormat="1" applyFont="1" applyFill="1" applyBorder="1" applyAlignment="1">
      <alignment horizontal="right" vertical="center"/>
    </xf>
    <xf numFmtId="165" fontId="1" fillId="3" borderId="3" xfId="0" applyNumberFormat="1" applyFont="1" applyFill="1" applyBorder="1" applyAlignment="1">
      <alignment horizontal="right" vertical="center"/>
    </xf>
    <xf numFmtId="0" fontId="1" fillId="3" borderId="3" xfId="0" applyFont="1" applyFill="1" applyBorder="1"/>
    <xf numFmtId="0" fontId="1" fillId="0" borderId="3" xfId="0" applyFont="1" applyBorder="1" applyAlignment="1">
      <alignment horizontal="left" vertical="top" wrapText="1"/>
    </xf>
    <xf numFmtId="0" fontId="1" fillId="0" borderId="3" xfId="0" applyFont="1" applyBorder="1"/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1257300" cy="115824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85800" y="171450"/>
          <a:ext cx="1257300" cy="1158240"/>
        </a:xfrm>
        <a:prstGeom prst="rect">
          <a:avLst/>
        </a:prstGeom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B71B2F-2F84-0B4D-B365-873C7042AC64}" name="Tabla1" displayName="Tabla1" ref="B2:N40" totalsRowCount="1">
  <autoFilter ref="B2:N39" xr:uid="{D5B71B2F-2F84-0B4D-B365-873C7042AC64}"/>
  <sortState xmlns:xlrd2="http://schemas.microsoft.com/office/spreadsheetml/2017/richdata2" ref="B5:N39">
    <sortCondition ref="G2:G39"/>
  </sortState>
  <tableColumns count="13">
    <tableColumn id="1" xr3:uid="{D8B567BF-BED4-144D-9148-78B64E900DDE}" name="Date" totalsRowLabel="Total"/>
    <tableColumn id="2" xr3:uid="{ECE8FCF1-7D4C-8C41-BA94-8DC42CD9BCE5}" name="Pallet No."/>
    <tableColumn id="3" xr3:uid="{C538BA36-30B7-8743-8B2E-1388BE677733}" name="Variety"/>
    <tableColumn id="4" xr3:uid="{2D60C508-792C-704B-9323-E5BD7AEA25C6}" name="CSP"/>
    <tableColumn id="5" xr3:uid="{FADFD446-BB8A-7947-9300-3F26E104AA87}" name="CSG"/>
    <tableColumn id="6" xr3:uid="{86728FAC-4A94-004C-ADFA-A55F1AA23661}" name="Size"/>
    <tableColumn id="7" xr3:uid="{E9FA84D5-7BEA-6D41-AB97-362A1C178EE2}" name=" Quantity" totalsRowFunction="sum"/>
    <tableColumn id="8" xr3:uid="{C58F1A92-CC5F-554E-8C7E-DEB70C56A09B}" name="Specification"/>
    <tableColumn id="9" xr3:uid="{B95A890F-EB68-4549-9D3B-7EE5A366911D}" name="Price RMB"/>
    <tableColumn id="10" xr3:uid="{7FB6100C-5F2A-1C4B-9322-06CAE4B6C145}" name="Total RMB"/>
    <tableColumn id="11" xr3:uid="{5EA980B9-92E4-E34B-A821-69D1DB59CA69}" name="Total USD"/>
    <tableColumn id="12" xr3:uid="{60DEA2C9-2EB9-7B43-869B-1EFFF3FFD7CB}" name="FOB Return"/>
    <tableColumn id="13" xr3:uid="{D8FA6F17-C8A4-A74B-AA67-CB50953B3224}" name="Total Return" totalsRowFunction="su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N63"/>
  <sheetViews>
    <sheetView topLeftCell="A33" workbookViewId="0">
      <selection activeCell="B49" sqref="B12:N49"/>
    </sheetView>
  </sheetViews>
  <sheetFormatPr baseColWidth="10" defaultColWidth="9" defaultRowHeight="15" x14ac:dyDescent="0.2"/>
  <cols>
    <col min="2" max="2" width="17" customWidth="1"/>
    <col min="3" max="3" width="13" customWidth="1"/>
    <col min="4" max="4" width="12" customWidth="1"/>
    <col min="5" max="6" width="17" customWidth="1"/>
    <col min="7" max="8" width="12" customWidth="1"/>
    <col min="9" max="9" width="14" customWidth="1"/>
    <col min="10" max="14" width="17" customWidth="1"/>
  </cols>
  <sheetData>
    <row r="3" spans="1:14" ht="23" x14ac:dyDescent="0.2">
      <c r="B3" s="20" t="s">
        <v>0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</row>
    <row r="4" spans="1:14" ht="23" x14ac:dyDescent="0.2">
      <c r="B4" s="20" t="s">
        <v>1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</row>
    <row r="8" spans="1:14" s="1" customFormat="1" ht="16" x14ac:dyDescent="0.2">
      <c r="B8" s="3" t="s">
        <v>2</v>
      </c>
      <c r="C8" s="4" t="s">
        <v>3</v>
      </c>
      <c r="F8" s="3" t="s">
        <v>4</v>
      </c>
      <c r="G8" s="4" t="s">
        <v>5</v>
      </c>
      <c r="J8" s="3" t="s">
        <v>6</v>
      </c>
      <c r="K8" s="4" t="s">
        <v>7</v>
      </c>
      <c r="M8" s="3" t="s">
        <v>8</v>
      </c>
      <c r="N8" s="3">
        <v>7.2</v>
      </c>
    </row>
    <row r="9" spans="1:14" s="1" customFormat="1" ht="16" x14ac:dyDescent="0.2">
      <c r="B9" s="3" t="s">
        <v>9</v>
      </c>
      <c r="C9" s="4" t="s">
        <v>10</v>
      </c>
      <c r="F9" s="3" t="s">
        <v>11</v>
      </c>
      <c r="G9" s="4" t="s">
        <v>12</v>
      </c>
      <c r="J9" s="3" t="s">
        <v>13</v>
      </c>
      <c r="K9" s="4" t="s">
        <v>14</v>
      </c>
    </row>
    <row r="11" spans="1:14" s="2" customFormat="1" ht="17" x14ac:dyDescent="0.2">
      <c r="A11" s="2" t="s">
        <v>15</v>
      </c>
      <c r="B11" s="5" t="s">
        <v>16</v>
      </c>
      <c r="C11" s="5" t="s">
        <v>17</v>
      </c>
      <c r="D11" s="5" t="s">
        <v>18</v>
      </c>
      <c r="E11" s="5" t="s">
        <v>19</v>
      </c>
      <c r="F11" s="5" t="s">
        <v>20</v>
      </c>
      <c r="G11" s="5" t="s">
        <v>21</v>
      </c>
      <c r="H11" s="5" t="s">
        <v>22</v>
      </c>
      <c r="I11" s="5" t="s">
        <v>23</v>
      </c>
      <c r="J11" s="5" t="s">
        <v>24</v>
      </c>
      <c r="K11" s="5" t="s">
        <v>25</v>
      </c>
      <c r="L11" s="5" t="s">
        <v>26</v>
      </c>
      <c r="M11" s="5" t="s">
        <v>27</v>
      </c>
      <c r="N11" s="5" t="s">
        <v>28</v>
      </c>
    </row>
    <row r="12" spans="1:14" s="2" customFormat="1" ht="17" x14ac:dyDescent="0.2">
      <c r="A12" s="2" t="s">
        <v>15</v>
      </c>
      <c r="B12" s="6" t="s">
        <v>29</v>
      </c>
      <c r="C12" s="6" t="s">
        <v>30</v>
      </c>
      <c r="D12" s="6" t="s">
        <v>31</v>
      </c>
      <c r="E12" s="6" t="s">
        <v>32</v>
      </c>
      <c r="F12" s="6" t="s">
        <v>33</v>
      </c>
      <c r="G12" s="6" t="s">
        <v>34</v>
      </c>
      <c r="H12" s="6" t="s">
        <v>35</v>
      </c>
      <c r="I12" s="6" t="s">
        <v>36</v>
      </c>
      <c r="J12" s="6" t="s">
        <v>37</v>
      </c>
      <c r="K12" s="6" t="s">
        <v>38</v>
      </c>
      <c r="L12" s="6" t="s">
        <v>39</v>
      </c>
      <c r="M12" s="6" t="s">
        <v>40</v>
      </c>
      <c r="N12" s="6" t="s">
        <v>41</v>
      </c>
    </row>
    <row r="13" spans="1:14" s="2" customFormat="1" ht="17" x14ac:dyDescent="0.2">
      <c r="A13" s="2" t="s">
        <v>15</v>
      </c>
      <c r="B13" s="7" t="s">
        <v>7</v>
      </c>
      <c r="C13" s="7" t="s">
        <v>42</v>
      </c>
      <c r="D13" s="7" t="s">
        <v>43</v>
      </c>
      <c r="E13" s="7" t="s">
        <v>44</v>
      </c>
      <c r="F13" s="7" t="s">
        <v>45</v>
      </c>
      <c r="G13" s="7" t="s">
        <v>46</v>
      </c>
      <c r="H13" s="7">
        <v>188</v>
      </c>
      <c r="I13" s="7" t="s">
        <v>47</v>
      </c>
      <c r="J13" s="11">
        <v>190</v>
      </c>
      <c r="K13" s="11">
        <f>H13*J13</f>
        <v>35720</v>
      </c>
      <c r="L13" s="12">
        <f>K13/N$8</f>
        <v>4961.1111111111104</v>
      </c>
      <c r="M13" s="12">
        <f>L13/H13-F$63</f>
        <v>21.2623624338624</v>
      </c>
      <c r="N13" s="12">
        <f>H13*M13</f>
        <v>3997.3241375661401</v>
      </c>
    </row>
    <row r="14" spans="1:14" s="2" customFormat="1" ht="17" x14ac:dyDescent="0.2">
      <c r="A14" s="2" t="s">
        <v>15</v>
      </c>
      <c r="B14" s="7" t="s">
        <v>7</v>
      </c>
      <c r="C14" s="7" t="s">
        <v>42</v>
      </c>
      <c r="D14" s="7" t="s">
        <v>48</v>
      </c>
      <c r="E14" s="7" t="s">
        <v>44</v>
      </c>
      <c r="F14" s="7" t="s">
        <v>45</v>
      </c>
      <c r="G14" s="7" t="s">
        <v>49</v>
      </c>
      <c r="H14" s="7">
        <v>75</v>
      </c>
      <c r="I14" s="7" t="s">
        <v>47</v>
      </c>
      <c r="J14" s="11">
        <v>165</v>
      </c>
      <c r="K14" s="11">
        <f t="shared" ref="K14:K49" si="0">H14*J14</f>
        <v>12375</v>
      </c>
      <c r="L14" s="12">
        <f t="shared" ref="L14:L49" si="1">K14/N$8</f>
        <v>1718.75</v>
      </c>
      <c r="M14" s="12">
        <f t="shared" ref="M14:M49" si="2">L14/H14-F$63</f>
        <v>17.7901402116402</v>
      </c>
      <c r="N14" s="12">
        <f t="shared" ref="N14:N49" si="3">H14*M14</f>
        <v>1334.26051587302</v>
      </c>
    </row>
    <row r="15" spans="1:14" s="2" customFormat="1" ht="17" x14ac:dyDescent="0.2">
      <c r="A15" s="2" t="s">
        <v>15</v>
      </c>
      <c r="B15" s="7" t="s">
        <v>7</v>
      </c>
      <c r="C15" s="7" t="s">
        <v>42</v>
      </c>
      <c r="D15" s="7" t="s">
        <v>50</v>
      </c>
      <c r="E15" s="7" t="s">
        <v>44</v>
      </c>
      <c r="F15" s="7" t="s">
        <v>45</v>
      </c>
      <c r="G15" s="7" t="s">
        <v>51</v>
      </c>
      <c r="H15" s="7">
        <v>122</v>
      </c>
      <c r="I15" s="7" t="s">
        <v>47</v>
      </c>
      <c r="J15" s="11">
        <v>165</v>
      </c>
      <c r="K15" s="11">
        <f t="shared" si="0"/>
        <v>20130</v>
      </c>
      <c r="L15" s="12">
        <f t="shared" si="1"/>
        <v>2795.8333333333298</v>
      </c>
      <c r="M15" s="12">
        <f t="shared" si="2"/>
        <v>17.7901402116402</v>
      </c>
      <c r="N15" s="12">
        <f t="shared" si="3"/>
        <v>2170.39710582011</v>
      </c>
    </row>
    <row r="16" spans="1:14" s="2" customFormat="1" ht="17" x14ac:dyDescent="0.2">
      <c r="A16" s="2" t="s">
        <v>15</v>
      </c>
      <c r="B16" s="7" t="s">
        <v>7</v>
      </c>
      <c r="C16" s="7" t="s">
        <v>42</v>
      </c>
      <c r="D16" s="7" t="s">
        <v>50</v>
      </c>
      <c r="E16" s="7" t="s">
        <v>44</v>
      </c>
      <c r="F16" s="7" t="s">
        <v>45</v>
      </c>
      <c r="G16" s="7" t="s">
        <v>52</v>
      </c>
      <c r="H16" s="7">
        <v>2</v>
      </c>
      <c r="I16" s="7" t="s">
        <v>47</v>
      </c>
      <c r="J16" s="11">
        <v>210</v>
      </c>
      <c r="K16" s="11">
        <f t="shared" si="0"/>
        <v>420</v>
      </c>
      <c r="L16" s="12">
        <f t="shared" si="1"/>
        <v>58.3333333333333</v>
      </c>
      <c r="M16" s="12">
        <f t="shared" si="2"/>
        <v>24.0401402116402</v>
      </c>
      <c r="N16" s="12">
        <f t="shared" si="3"/>
        <v>48.080280423280399</v>
      </c>
    </row>
    <row r="17" spans="1:14" s="2" customFormat="1" ht="17" x14ac:dyDescent="0.2">
      <c r="A17" s="2" t="s">
        <v>15</v>
      </c>
      <c r="B17" s="7" t="s">
        <v>7</v>
      </c>
      <c r="C17" s="7" t="s">
        <v>42</v>
      </c>
      <c r="D17" s="7" t="s">
        <v>50</v>
      </c>
      <c r="E17" s="7" t="s">
        <v>44</v>
      </c>
      <c r="F17" s="7" t="s">
        <v>45</v>
      </c>
      <c r="G17" s="7" t="s">
        <v>46</v>
      </c>
      <c r="H17" s="7">
        <v>11</v>
      </c>
      <c r="I17" s="7" t="s">
        <v>47</v>
      </c>
      <c r="J17" s="11">
        <v>200</v>
      </c>
      <c r="K17" s="11">
        <f t="shared" si="0"/>
        <v>2200</v>
      </c>
      <c r="L17" s="12">
        <f t="shared" si="1"/>
        <v>305.555555555556</v>
      </c>
      <c r="M17" s="12">
        <f t="shared" si="2"/>
        <v>22.6512513227513</v>
      </c>
      <c r="N17" s="12">
        <f t="shared" si="3"/>
        <v>249.163764550265</v>
      </c>
    </row>
    <row r="18" spans="1:14" s="2" customFormat="1" ht="17" x14ac:dyDescent="0.2">
      <c r="A18" s="2" t="s">
        <v>15</v>
      </c>
      <c r="B18" s="7" t="s">
        <v>7</v>
      </c>
      <c r="C18" s="7" t="s">
        <v>42</v>
      </c>
      <c r="D18" s="7" t="s">
        <v>50</v>
      </c>
      <c r="E18" s="7" t="s">
        <v>44</v>
      </c>
      <c r="F18" s="7" t="s">
        <v>45</v>
      </c>
      <c r="G18" s="7" t="s">
        <v>49</v>
      </c>
      <c r="H18" s="7">
        <v>22</v>
      </c>
      <c r="I18" s="7" t="s">
        <v>47</v>
      </c>
      <c r="J18" s="11">
        <v>160</v>
      </c>
      <c r="K18" s="11">
        <f t="shared" si="0"/>
        <v>3520</v>
      </c>
      <c r="L18" s="12">
        <f t="shared" si="1"/>
        <v>488.88888888888903</v>
      </c>
      <c r="M18" s="12">
        <f t="shared" si="2"/>
        <v>17.095695767195799</v>
      </c>
      <c r="N18" s="12">
        <f t="shared" si="3"/>
        <v>376.10530687830698</v>
      </c>
    </row>
    <row r="19" spans="1:14" s="2" customFormat="1" ht="17" x14ac:dyDescent="0.2">
      <c r="A19" s="2" t="s">
        <v>15</v>
      </c>
      <c r="B19" s="7" t="s">
        <v>7</v>
      </c>
      <c r="C19" s="7" t="s">
        <v>53</v>
      </c>
      <c r="D19" s="7" t="s">
        <v>48</v>
      </c>
      <c r="E19" s="7" t="s">
        <v>44</v>
      </c>
      <c r="F19" s="7" t="s">
        <v>45</v>
      </c>
      <c r="G19" s="7" t="s">
        <v>54</v>
      </c>
      <c r="H19" s="7">
        <v>4</v>
      </c>
      <c r="I19" s="7" t="s">
        <v>47</v>
      </c>
      <c r="J19" s="11">
        <v>130</v>
      </c>
      <c r="K19" s="11">
        <f t="shared" si="0"/>
        <v>520</v>
      </c>
      <c r="L19" s="12">
        <f t="shared" si="1"/>
        <v>72.2222222222222</v>
      </c>
      <c r="M19" s="12">
        <f t="shared" si="2"/>
        <v>12.9290291005291</v>
      </c>
      <c r="N19" s="12">
        <f t="shared" si="3"/>
        <v>51.716116402116398</v>
      </c>
    </row>
    <row r="20" spans="1:14" s="2" customFormat="1" ht="17" x14ac:dyDescent="0.2">
      <c r="A20" s="2" t="s">
        <v>15</v>
      </c>
      <c r="B20" s="7" t="s">
        <v>7</v>
      </c>
      <c r="C20" s="7" t="s">
        <v>53</v>
      </c>
      <c r="D20" s="7" t="s">
        <v>48</v>
      </c>
      <c r="E20" s="7" t="s">
        <v>44</v>
      </c>
      <c r="F20" s="7" t="s">
        <v>45</v>
      </c>
      <c r="G20" s="7" t="s">
        <v>55</v>
      </c>
      <c r="H20" s="7">
        <v>34</v>
      </c>
      <c r="I20" s="7" t="s">
        <v>47</v>
      </c>
      <c r="J20" s="11">
        <v>130</v>
      </c>
      <c r="K20" s="11">
        <f t="shared" si="0"/>
        <v>4420</v>
      </c>
      <c r="L20" s="12">
        <f t="shared" si="1"/>
        <v>613.88888888888903</v>
      </c>
      <c r="M20" s="12">
        <f t="shared" si="2"/>
        <v>12.9290291005291</v>
      </c>
      <c r="N20" s="12">
        <f t="shared" si="3"/>
        <v>439.58698941799003</v>
      </c>
    </row>
    <row r="21" spans="1:14" s="2" customFormat="1" ht="17" x14ac:dyDescent="0.2">
      <c r="A21" s="2" t="s">
        <v>15</v>
      </c>
      <c r="B21" s="7" t="s">
        <v>7</v>
      </c>
      <c r="C21" s="7" t="s">
        <v>53</v>
      </c>
      <c r="D21" s="7" t="s">
        <v>50</v>
      </c>
      <c r="E21" s="7" t="s">
        <v>44</v>
      </c>
      <c r="F21" s="7" t="s">
        <v>45</v>
      </c>
      <c r="G21" s="7" t="s">
        <v>55</v>
      </c>
      <c r="H21" s="7">
        <v>382</v>
      </c>
      <c r="I21" s="7" t="s">
        <v>47</v>
      </c>
      <c r="J21" s="11">
        <v>130</v>
      </c>
      <c r="K21" s="11">
        <f t="shared" si="0"/>
        <v>49660</v>
      </c>
      <c r="L21" s="12">
        <f t="shared" si="1"/>
        <v>6897.2222222222199</v>
      </c>
      <c r="M21" s="12">
        <f t="shared" si="2"/>
        <v>12.9290291005291</v>
      </c>
      <c r="N21" s="12">
        <f t="shared" si="3"/>
        <v>4938.8891164021197</v>
      </c>
    </row>
    <row r="22" spans="1:14" s="2" customFormat="1" ht="17" x14ac:dyDescent="0.2">
      <c r="A22" s="2" t="s">
        <v>15</v>
      </c>
      <c r="B22" s="7" t="s">
        <v>7</v>
      </c>
      <c r="C22" s="7" t="s">
        <v>56</v>
      </c>
      <c r="D22" s="7" t="s">
        <v>50</v>
      </c>
      <c r="E22" s="7" t="s">
        <v>44</v>
      </c>
      <c r="F22" s="7" t="s">
        <v>45</v>
      </c>
      <c r="G22" s="7" t="s">
        <v>57</v>
      </c>
      <c r="H22" s="7">
        <v>420</v>
      </c>
      <c r="I22" s="7" t="s">
        <v>47</v>
      </c>
      <c r="J22" s="11">
        <v>200</v>
      </c>
      <c r="K22" s="11">
        <f t="shared" si="0"/>
        <v>84000</v>
      </c>
      <c r="L22" s="12">
        <f t="shared" si="1"/>
        <v>11666.666666666701</v>
      </c>
      <c r="M22" s="12">
        <f t="shared" si="2"/>
        <v>22.6512513227513</v>
      </c>
      <c r="N22" s="12">
        <f t="shared" si="3"/>
        <v>9513.5255555555505</v>
      </c>
    </row>
    <row r="23" spans="1:14" s="2" customFormat="1" ht="17" x14ac:dyDescent="0.2">
      <c r="A23" s="2" t="s">
        <v>15</v>
      </c>
      <c r="B23" s="7" t="s">
        <v>7</v>
      </c>
      <c r="C23" s="7" t="s">
        <v>58</v>
      </c>
      <c r="D23" s="7" t="s">
        <v>50</v>
      </c>
      <c r="E23" s="7" t="s">
        <v>44</v>
      </c>
      <c r="F23" s="7" t="s">
        <v>45</v>
      </c>
      <c r="G23" s="7" t="s">
        <v>59</v>
      </c>
      <c r="H23" s="7">
        <v>5</v>
      </c>
      <c r="I23" s="7" t="s">
        <v>47</v>
      </c>
      <c r="J23" s="11">
        <v>200</v>
      </c>
      <c r="K23" s="11">
        <f t="shared" si="0"/>
        <v>1000</v>
      </c>
      <c r="L23" s="12">
        <f t="shared" si="1"/>
        <v>138.888888888889</v>
      </c>
      <c r="M23" s="12">
        <f t="shared" si="2"/>
        <v>22.6512513227513</v>
      </c>
      <c r="N23" s="12">
        <f t="shared" si="3"/>
        <v>113.256256613757</v>
      </c>
    </row>
    <row r="24" spans="1:14" s="2" customFormat="1" ht="17" x14ac:dyDescent="0.2">
      <c r="A24" s="2" t="s">
        <v>15</v>
      </c>
      <c r="B24" s="7" t="s">
        <v>7</v>
      </c>
      <c r="C24" s="7" t="s">
        <v>58</v>
      </c>
      <c r="D24" s="7" t="s">
        <v>50</v>
      </c>
      <c r="E24" s="7" t="s">
        <v>44</v>
      </c>
      <c r="F24" s="7" t="s">
        <v>45</v>
      </c>
      <c r="G24" s="7" t="s">
        <v>57</v>
      </c>
      <c r="H24" s="7">
        <v>19</v>
      </c>
      <c r="I24" s="7" t="s">
        <v>47</v>
      </c>
      <c r="J24" s="11">
        <v>200</v>
      </c>
      <c r="K24" s="11">
        <f t="shared" si="0"/>
        <v>3800</v>
      </c>
      <c r="L24" s="12">
        <f t="shared" si="1"/>
        <v>527.77777777777806</v>
      </c>
      <c r="M24" s="12">
        <f t="shared" si="2"/>
        <v>22.6512513227513</v>
      </c>
      <c r="N24" s="12">
        <f t="shared" si="3"/>
        <v>430.373775132275</v>
      </c>
    </row>
    <row r="25" spans="1:14" s="2" customFormat="1" ht="17" x14ac:dyDescent="0.2">
      <c r="A25" s="2" t="s">
        <v>15</v>
      </c>
      <c r="B25" s="7" t="s">
        <v>7</v>
      </c>
      <c r="C25" s="7" t="s">
        <v>58</v>
      </c>
      <c r="D25" s="7" t="s">
        <v>50</v>
      </c>
      <c r="E25" s="7" t="s">
        <v>44</v>
      </c>
      <c r="F25" s="7" t="s">
        <v>45</v>
      </c>
      <c r="G25" s="7" t="s">
        <v>57</v>
      </c>
      <c r="H25" s="7">
        <v>1</v>
      </c>
      <c r="I25" s="7" t="s">
        <v>47</v>
      </c>
      <c r="J25" s="11">
        <v>80</v>
      </c>
      <c r="K25" s="11">
        <f t="shared" si="0"/>
        <v>80</v>
      </c>
      <c r="L25" s="12">
        <f t="shared" si="1"/>
        <v>11.1111111111111</v>
      </c>
      <c r="M25" s="12">
        <f t="shared" si="2"/>
        <v>5.9845846560846603</v>
      </c>
      <c r="N25" s="12">
        <f t="shared" si="3"/>
        <v>5.9845846560846603</v>
      </c>
    </row>
    <row r="26" spans="1:14" s="2" customFormat="1" ht="17" x14ac:dyDescent="0.2">
      <c r="A26" s="2" t="s">
        <v>15</v>
      </c>
      <c r="B26" s="7" t="s">
        <v>7</v>
      </c>
      <c r="C26" s="7" t="s">
        <v>58</v>
      </c>
      <c r="D26" s="7" t="s">
        <v>50</v>
      </c>
      <c r="E26" s="7" t="s">
        <v>44</v>
      </c>
      <c r="F26" s="7" t="s">
        <v>45</v>
      </c>
      <c r="G26" s="7" t="s">
        <v>60</v>
      </c>
      <c r="H26" s="7">
        <v>311</v>
      </c>
      <c r="I26" s="7" t="s">
        <v>47</v>
      </c>
      <c r="J26" s="11">
        <v>155</v>
      </c>
      <c r="K26" s="11">
        <f t="shared" si="0"/>
        <v>48205</v>
      </c>
      <c r="L26" s="12">
        <f t="shared" si="1"/>
        <v>6695.1388888888896</v>
      </c>
      <c r="M26" s="12">
        <f t="shared" si="2"/>
        <v>16.4012513227513</v>
      </c>
      <c r="N26" s="12">
        <f t="shared" si="3"/>
        <v>5100.7891613756601</v>
      </c>
    </row>
    <row r="27" spans="1:14" s="2" customFormat="1" ht="17" x14ac:dyDescent="0.2">
      <c r="A27" s="2" t="s">
        <v>15</v>
      </c>
      <c r="B27" s="7" t="s">
        <v>7</v>
      </c>
      <c r="C27" s="7" t="s">
        <v>58</v>
      </c>
      <c r="D27" s="7" t="s">
        <v>50</v>
      </c>
      <c r="E27" s="7" t="s">
        <v>44</v>
      </c>
      <c r="F27" s="7" t="s">
        <v>45</v>
      </c>
      <c r="G27" s="7" t="s">
        <v>60</v>
      </c>
      <c r="H27" s="7">
        <v>3</v>
      </c>
      <c r="I27" s="7" t="s">
        <v>47</v>
      </c>
      <c r="J27" s="11">
        <v>80</v>
      </c>
      <c r="K27" s="11">
        <f t="shared" si="0"/>
        <v>240</v>
      </c>
      <c r="L27" s="12">
        <f t="shared" si="1"/>
        <v>33.3333333333333</v>
      </c>
      <c r="M27" s="12">
        <f t="shared" si="2"/>
        <v>5.9845846560846603</v>
      </c>
      <c r="N27" s="12">
        <f t="shared" si="3"/>
        <v>17.953753968253999</v>
      </c>
    </row>
    <row r="28" spans="1:14" s="2" customFormat="1" ht="17" x14ac:dyDescent="0.2">
      <c r="A28" s="2" t="s">
        <v>15</v>
      </c>
      <c r="B28" s="7" t="s">
        <v>7</v>
      </c>
      <c r="C28" s="7" t="s">
        <v>58</v>
      </c>
      <c r="D28" s="7" t="s">
        <v>50</v>
      </c>
      <c r="E28" s="7" t="s">
        <v>44</v>
      </c>
      <c r="F28" s="7" t="s">
        <v>45</v>
      </c>
      <c r="G28" s="7" t="s">
        <v>52</v>
      </c>
      <c r="H28" s="7">
        <v>81</v>
      </c>
      <c r="I28" s="7" t="s">
        <v>47</v>
      </c>
      <c r="J28" s="11">
        <v>210</v>
      </c>
      <c r="K28" s="11">
        <f t="shared" si="0"/>
        <v>17010</v>
      </c>
      <c r="L28" s="12">
        <f t="shared" si="1"/>
        <v>2362.5</v>
      </c>
      <c r="M28" s="12">
        <f t="shared" si="2"/>
        <v>24.0401402116402</v>
      </c>
      <c r="N28" s="12">
        <f t="shared" si="3"/>
        <v>1947.2513571428599</v>
      </c>
    </row>
    <row r="29" spans="1:14" s="2" customFormat="1" ht="17" x14ac:dyDescent="0.2">
      <c r="A29" s="2" t="s">
        <v>15</v>
      </c>
      <c r="B29" s="7" t="s">
        <v>7</v>
      </c>
      <c r="C29" s="7" t="s">
        <v>61</v>
      </c>
      <c r="D29" s="7" t="s">
        <v>48</v>
      </c>
      <c r="E29" s="7" t="s">
        <v>44</v>
      </c>
      <c r="F29" s="7" t="s">
        <v>45</v>
      </c>
      <c r="G29" s="7" t="s">
        <v>62</v>
      </c>
      <c r="H29" s="7">
        <v>155</v>
      </c>
      <c r="I29" s="7" t="s">
        <v>47</v>
      </c>
      <c r="J29" s="11">
        <v>120</v>
      </c>
      <c r="K29" s="11">
        <f t="shared" si="0"/>
        <v>18600</v>
      </c>
      <c r="L29" s="12">
        <f t="shared" si="1"/>
        <v>2583.3333333333298</v>
      </c>
      <c r="M29" s="12">
        <f t="shared" si="2"/>
        <v>11.5401402116402</v>
      </c>
      <c r="N29" s="12">
        <f t="shared" si="3"/>
        <v>1788.72173280423</v>
      </c>
    </row>
    <row r="30" spans="1:14" s="2" customFormat="1" ht="17" x14ac:dyDescent="0.2">
      <c r="A30" s="2" t="s">
        <v>15</v>
      </c>
      <c r="B30" s="7" t="s">
        <v>7</v>
      </c>
      <c r="C30" s="7" t="s">
        <v>61</v>
      </c>
      <c r="D30" s="7" t="s">
        <v>48</v>
      </c>
      <c r="E30" s="7" t="s">
        <v>44</v>
      </c>
      <c r="F30" s="7" t="s">
        <v>45</v>
      </c>
      <c r="G30" s="7" t="s">
        <v>55</v>
      </c>
      <c r="H30" s="7">
        <v>22</v>
      </c>
      <c r="I30" s="7" t="s">
        <v>47</v>
      </c>
      <c r="J30" s="11">
        <v>120</v>
      </c>
      <c r="K30" s="11">
        <f t="shared" si="0"/>
        <v>2640</v>
      </c>
      <c r="L30" s="12">
        <f t="shared" si="1"/>
        <v>366.66666666666703</v>
      </c>
      <c r="M30" s="12">
        <f t="shared" si="2"/>
        <v>11.5401402116402</v>
      </c>
      <c r="N30" s="12">
        <f t="shared" si="3"/>
        <v>253.883084656085</v>
      </c>
    </row>
    <row r="31" spans="1:14" s="2" customFormat="1" ht="17" x14ac:dyDescent="0.2">
      <c r="A31" s="2" t="s">
        <v>15</v>
      </c>
      <c r="B31" s="7" t="s">
        <v>7</v>
      </c>
      <c r="C31" s="7" t="s">
        <v>61</v>
      </c>
      <c r="D31" s="7" t="s">
        <v>50</v>
      </c>
      <c r="E31" s="7" t="s">
        <v>44</v>
      </c>
      <c r="F31" s="7" t="s">
        <v>45</v>
      </c>
      <c r="G31" s="7" t="s">
        <v>54</v>
      </c>
      <c r="H31" s="7">
        <v>13</v>
      </c>
      <c r="I31" s="7" t="s">
        <v>47</v>
      </c>
      <c r="J31" s="11">
        <v>130</v>
      </c>
      <c r="K31" s="11">
        <f t="shared" si="0"/>
        <v>1690</v>
      </c>
      <c r="L31" s="12">
        <f t="shared" si="1"/>
        <v>234.722222222222</v>
      </c>
      <c r="M31" s="12">
        <f t="shared" si="2"/>
        <v>12.9290291005291</v>
      </c>
      <c r="N31" s="12">
        <f t="shared" si="3"/>
        <v>168.07737830687799</v>
      </c>
    </row>
    <row r="32" spans="1:14" s="2" customFormat="1" ht="17" x14ac:dyDescent="0.2">
      <c r="A32" s="2" t="s">
        <v>15</v>
      </c>
      <c r="B32" s="7" t="s">
        <v>7</v>
      </c>
      <c r="C32" s="7" t="s">
        <v>61</v>
      </c>
      <c r="D32" s="7" t="s">
        <v>50</v>
      </c>
      <c r="E32" s="7" t="s">
        <v>44</v>
      </c>
      <c r="F32" s="7" t="s">
        <v>45</v>
      </c>
      <c r="G32" s="7" t="s">
        <v>62</v>
      </c>
      <c r="H32" s="7">
        <v>230</v>
      </c>
      <c r="I32" s="7" t="s">
        <v>47</v>
      </c>
      <c r="J32" s="11">
        <v>120</v>
      </c>
      <c r="K32" s="11">
        <f t="shared" si="0"/>
        <v>27600</v>
      </c>
      <c r="L32" s="12">
        <f t="shared" si="1"/>
        <v>3833.3333333333298</v>
      </c>
      <c r="M32" s="12">
        <f t="shared" si="2"/>
        <v>11.5401402116402</v>
      </c>
      <c r="N32" s="12">
        <f t="shared" si="3"/>
        <v>2654.23224867725</v>
      </c>
    </row>
    <row r="33" spans="1:14" s="2" customFormat="1" ht="17" x14ac:dyDescent="0.2">
      <c r="A33" s="2" t="s">
        <v>15</v>
      </c>
      <c r="B33" s="7" t="s">
        <v>7</v>
      </c>
      <c r="C33" s="7" t="s">
        <v>63</v>
      </c>
      <c r="D33" s="7" t="s">
        <v>64</v>
      </c>
      <c r="E33" s="7" t="s">
        <v>44</v>
      </c>
      <c r="F33" s="7" t="s">
        <v>45</v>
      </c>
      <c r="G33" s="7" t="s">
        <v>54</v>
      </c>
      <c r="H33" s="7">
        <v>420</v>
      </c>
      <c r="I33" s="7" t="s">
        <v>47</v>
      </c>
      <c r="J33" s="11">
        <v>150</v>
      </c>
      <c r="K33" s="11">
        <f t="shared" si="0"/>
        <v>63000</v>
      </c>
      <c r="L33" s="12">
        <f t="shared" si="1"/>
        <v>8750</v>
      </c>
      <c r="M33" s="12">
        <f t="shared" si="2"/>
        <v>15.706806878306899</v>
      </c>
      <c r="N33" s="12">
        <f t="shared" si="3"/>
        <v>6596.8588888888899</v>
      </c>
    </row>
    <row r="34" spans="1:14" s="2" customFormat="1" ht="17" x14ac:dyDescent="0.2">
      <c r="A34" s="2" t="s">
        <v>15</v>
      </c>
      <c r="B34" s="7" t="s">
        <v>7</v>
      </c>
      <c r="C34" s="7" t="s">
        <v>65</v>
      </c>
      <c r="D34" s="7" t="s">
        <v>64</v>
      </c>
      <c r="E34" s="7" t="s">
        <v>44</v>
      </c>
      <c r="F34" s="7" t="s">
        <v>45</v>
      </c>
      <c r="G34" s="7" t="s">
        <v>55</v>
      </c>
      <c r="H34" s="7">
        <v>420</v>
      </c>
      <c r="I34" s="7" t="s">
        <v>47</v>
      </c>
      <c r="J34" s="11">
        <v>160</v>
      </c>
      <c r="K34" s="11">
        <f t="shared" si="0"/>
        <v>67200</v>
      </c>
      <c r="L34" s="12">
        <f t="shared" si="1"/>
        <v>9333.3333333333303</v>
      </c>
      <c r="M34" s="12">
        <f t="shared" si="2"/>
        <v>17.095695767195799</v>
      </c>
      <c r="N34" s="12">
        <f t="shared" si="3"/>
        <v>7180.1922222222202</v>
      </c>
    </row>
    <row r="35" spans="1:14" s="2" customFormat="1" ht="17" x14ac:dyDescent="0.2">
      <c r="A35" s="2" t="s">
        <v>15</v>
      </c>
      <c r="B35" s="7" t="s">
        <v>7</v>
      </c>
      <c r="C35" s="7" t="s">
        <v>66</v>
      </c>
      <c r="D35" s="7" t="s">
        <v>64</v>
      </c>
      <c r="E35" s="7" t="s">
        <v>44</v>
      </c>
      <c r="F35" s="7" t="s">
        <v>45</v>
      </c>
      <c r="G35" s="7" t="s">
        <v>54</v>
      </c>
      <c r="H35" s="7">
        <v>420</v>
      </c>
      <c r="I35" s="7" t="s">
        <v>47</v>
      </c>
      <c r="J35" s="11">
        <v>150</v>
      </c>
      <c r="K35" s="11">
        <f t="shared" si="0"/>
        <v>63000</v>
      </c>
      <c r="L35" s="12">
        <f t="shared" si="1"/>
        <v>8750</v>
      </c>
      <c r="M35" s="12">
        <f t="shared" si="2"/>
        <v>15.706806878306899</v>
      </c>
      <c r="N35" s="12">
        <f t="shared" si="3"/>
        <v>6596.8588888888899</v>
      </c>
    </row>
    <row r="36" spans="1:14" s="2" customFormat="1" ht="17" x14ac:dyDescent="0.2">
      <c r="A36" s="2" t="s">
        <v>15</v>
      </c>
      <c r="B36" s="7" t="s">
        <v>7</v>
      </c>
      <c r="C36" s="7" t="s">
        <v>67</v>
      </c>
      <c r="D36" s="7" t="s">
        <v>64</v>
      </c>
      <c r="E36" s="7" t="s">
        <v>44</v>
      </c>
      <c r="F36" s="7" t="s">
        <v>45</v>
      </c>
      <c r="G36" s="7" t="s">
        <v>68</v>
      </c>
      <c r="H36" s="7">
        <v>420</v>
      </c>
      <c r="I36" s="7" t="s">
        <v>47</v>
      </c>
      <c r="J36" s="11">
        <v>125</v>
      </c>
      <c r="K36" s="11">
        <f t="shared" si="0"/>
        <v>52500</v>
      </c>
      <c r="L36" s="12">
        <f t="shared" si="1"/>
        <v>7291.6666666666697</v>
      </c>
      <c r="M36" s="12">
        <f t="shared" si="2"/>
        <v>12.234584656084699</v>
      </c>
      <c r="N36" s="12">
        <f t="shared" si="3"/>
        <v>5138.5255555555595</v>
      </c>
    </row>
    <row r="37" spans="1:14" s="2" customFormat="1" ht="17" x14ac:dyDescent="0.2">
      <c r="A37" s="2" t="s">
        <v>15</v>
      </c>
      <c r="B37" s="7" t="s">
        <v>7</v>
      </c>
      <c r="C37" s="7" t="s">
        <v>69</v>
      </c>
      <c r="D37" s="7" t="s">
        <v>64</v>
      </c>
      <c r="E37" s="7" t="s">
        <v>44</v>
      </c>
      <c r="F37" s="7" t="s">
        <v>45</v>
      </c>
      <c r="G37" s="7" t="s">
        <v>70</v>
      </c>
      <c r="H37" s="7">
        <v>420</v>
      </c>
      <c r="I37" s="7" t="s">
        <v>47</v>
      </c>
      <c r="J37" s="11">
        <v>120</v>
      </c>
      <c r="K37" s="11">
        <f t="shared" si="0"/>
        <v>50400</v>
      </c>
      <c r="L37" s="12">
        <f t="shared" si="1"/>
        <v>7000</v>
      </c>
      <c r="M37" s="12">
        <f t="shared" si="2"/>
        <v>11.5401402116402</v>
      </c>
      <c r="N37" s="12">
        <f t="shared" si="3"/>
        <v>4846.8588888888899</v>
      </c>
    </row>
    <row r="38" spans="1:14" s="2" customFormat="1" ht="17" x14ac:dyDescent="0.2">
      <c r="A38" s="2" t="s">
        <v>15</v>
      </c>
      <c r="B38" s="7" t="s">
        <v>7</v>
      </c>
      <c r="C38" s="7" t="s">
        <v>71</v>
      </c>
      <c r="D38" s="7" t="s">
        <v>64</v>
      </c>
      <c r="E38" s="7" t="s">
        <v>44</v>
      </c>
      <c r="F38" s="7" t="s">
        <v>45</v>
      </c>
      <c r="G38" s="7" t="s">
        <v>54</v>
      </c>
      <c r="H38" s="7">
        <v>401</v>
      </c>
      <c r="I38" s="7" t="s">
        <v>47</v>
      </c>
      <c r="J38" s="11">
        <v>150</v>
      </c>
      <c r="K38" s="11">
        <f t="shared" si="0"/>
        <v>60150</v>
      </c>
      <c r="L38" s="12">
        <f t="shared" si="1"/>
        <v>8354.1666666666697</v>
      </c>
      <c r="M38" s="12">
        <f t="shared" si="2"/>
        <v>15.706806878306899</v>
      </c>
      <c r="N38" s="12">
        <f t="shared" si="3"/>
        <v>6298.42955820106</v>
      </c>
    </row>
    <row r="39" spans="1:14" s="2" customFormat="1" ht="17" x14ac:dyDescent="0.2">
      <c r="A39" s="2" t="s">
        <v>15</v>
      </c>
      <c r="B39" s="7" t="s">
        <v>7</v>
      </c>
      <c r="C39" s="7" t="s">
        <v>71</v>
      </c>
      <c r="D39" s="7" t="s">
        <v>64</v>
      </c>
      <c r="E39" s="7" t="s">
        <v>44</v>
      </c>
      <c r="F39" s="7" t="s">
        <v>45</v>
      </c>
      <c r="G39" s="7" t="s">
        <v>55</v>
      </c>
      <c r="H39" s="7">
        <v>19</v>
      </c>
      <c r="I39" s="7" t="s">
        <v>47</v>
      </c>
      <c r="J39" s="11">
        <v>160</v>
      </c>
      <c r="K39" s="11">
        <f t="shared" si="0"/>
        <v>3040</v>
      </c>
      <c r="L39" s="12">
        <f t="shared" si="1"/>
        <v>422.222222222222</v>
      </c>
      <c r="M39" s="12">
        <f t="shared" si="2"/>
        <v>17.095695767195799</v>
      </c>
      <c r="N39" s="12">
        <f t="shared" si="3"/>
        <v>324.81821957672003</v>
      </c>
    </row>
    <row r="40" spans="1:14" s="2" customFormat="1" ht="17" x14ac:dyDescent="0.2">
      <c r="A40" s="2" t="s">
        <v>15</v>
      </c>
      <c r="B40" s="7" t="s">
        <v>7</v>
      </c>
      <c r="C40" s="7" t="s">
        <v>72</v>
      </c>
      <c r="D40" s="7" t="s">
        <v>50</v>
      </c>
      <c r="E40" s="7" t="s">
        <v>44</v>
      </c>
      <c r="F40" s="7" t="s">
        <v>45</v>
      </c>
      <c r="G40" s="7" t="s">
        <v>54</v>
      </c>
      <c r="H40" s="7">
        <v>420</v>
      </c>
      <c r="I40" s="7" t="s">
        <v>47</v>
      </c>
      <c r="J40" s="11">
        <v>130</v>
      </c>
      <c r="K40" s="11">
        <f t="shared" si="0"/>
        <v>54600</v>
      </c>
      <c r="L40" s="12">
        <f t="shared" si="1"/>
        <v>7583.3333333333303</v>
      </c>
      <c r="M40" s="12">
        <f t="shared" si="2"/>
        <v>12.9290291005291</v>
      </c>
      <c r="N40" s="12">
        <f t="shared" si="3"/>
        <v>5430.1922222222202</v>
      </c>
    </row>
    <row r="41" spans="1:14" s="2" customFormat="1" ht="17" x14ac:dyDescent="0.2">
      <c r="A41" s="2" t="s">
        <v>15</v>
      </c>
      <c r="B41" s="7" t="s">
        <v>7</v>
      </c>
      <c r="C41" s="7" t="s">
        <v>73</v>
      </c>
      <c r="D41" s="7" t="s">
        <v>50</v>
      </c>
      <c r="E41" s="7" t="s">
        <v>44</v>
      </c>
      <c r="F41" s="7" t="s">
        <v>45</v>
      </c>
      <c r="G41" s="7" t="s">
        <v>52</v>
      </c>
      <c r="H41" s="7">
        <v>420</v>
      </c>
      <c r="I41" s="7" t="s">
        <v>47</v>
      </c>
      <c r="J41" s="11">
        <v>210</v>
      </c>
      <c r="K41" s="11">
        <f t="shared" si="0"/>
        <v>88200</v>
      </c>
      <c r="L41" s="12">
        <f t="shared" si="1"/>
        <v>12250</v>
      </c>
      <c r="M41" s="12">
        <f t="shared" si="2"/>
        <v>24.0401402116402</v>
      </c>
      <c r="N41" s="12">
        <f t="shared" si="3"/>
        <v>10096.858888888901</v>
      </c>
    </row>
    <row r="42" spans="1:14" s="2" customFormat="1" ht="17" x14ac:dyDescent="0.2">
      <c r="A42" s="2" t="s">
        <v>15</v>
      </c>
      <c r="B42" s="7" t="s">
        <v>7</v>
      </c>
      <c r="C42" s="7" t="s">
        <v>74</v>
      </c>
      <c r="D42" s="7" t="s">
        <v>50</v>
      </c>
      <c r="E42" s="7" t="s">
        <v>44</v>
      </c>
      <c r="F42" s="7" t="s">
        <v>45</v>
      </c>
      <c r="G42" s="7" t="s">
        <v>57</v>
      </c>
      <c r="H42" s="7">
        <v>420</v>
      </c>
      <c r="I42" s="7" t="s">
        <v>47</v>
      </c>
      <c r="J42" s="11">
        <v>200</v>
      </c>
      <c r="K42" s="11">
        <f t="shared" si="0"/>
        <v>84000</v>
      </c>
      <c r="L42" s="12">
        <f t="shared" si="1"/>
        <v>11666.666666666701</v>
      </c>
      <c r="M42" s="12">
        <f t="shared" si="2"/>
        <v>22.6512513227513</v>
      </c>
      <c r="N42" s="12">
        <f t="shared" si="3"/>
        <v>9513.5255555555505</v>
      </c>
    </row>
    <row r="43" spans="1:14" s="2" customFormat="1" ht="17" x14ac:dyDescent="0.2">
      <c r="A43" s="2" t="s">
        <v>15</v>
      </c>
      <c r="B43" s="7" t="s">
        <v>7</v>
      </c>
      <c r="C43" s="7" t="s">
        <v>75</v>
      </c>
      <c r="D43" s="7" t="s">
        <v>50</v>
      </c>
      <c r="E43" s="7" t="s">
        <v>44</v>
      </c>
      <c r="F43" s="7" t="s">
        <v>45</v>
      </c>
      <c r="G43" s="7" t="s">
        <v>60</v>
      </c>
      <c r="H43" s="7">
        <v>420</v>
      </c>
      <c r="I43" s="7" t="s">
        <v>47</v>
      </c>
      <c r="J43" s="11">
        <v>155</v>
      </c>
      <c r="K43" s="11">
        <f t="shared" si="0"/>
        <v>65100</v>
      </c>
      <c r="L43" s="12">
        <f t="shared" si="1"/>
        <v>9041.6666666666697</v>
      </c>
      <c r="M43" s="12">
        <f t="shared" si="2"/>
        <v>16.4012513227513</v>
      </c>
      <c r="N43" s="12">
        <f t="shared" si="3"/>
        <v>6888.5255555555595</v>
      </c>
    </row>
    <row r="44" spans="1:14" s="2" customFormat="1" ht="17" x14ac:dyDescent="0.2">
      <c r="A44" s="2" t="s">
        <v>15</v>
      </c>
      <c r="B44" s="7" t="s">
        <v>7</v>
      </c>
      <c r="C44" s="7" t="s">
        <v>76</v>
      </c>
      <c r="D44" s="7" t="s">
        <v>50</v>
      </c>
      <c r="E44" s="7" t="s">
        <v>44</v>
      </c>
      <c r="F44" s="7" t="s">
        <v>45</v>
      </c>
      <c r="G44" s="7" t="s">
        <v>55</v>
      </c>
      <c r="H44" s="7">
        <v>420</v>
      </c>
      <c r="I44" s="7" t="s">
        <v>47</v>
      </c>
      <c r="J44" s="11">
        <v>130</v>
      </c>
      <c r="K44" s="11">
        <f t="shared" si="0"/>
        <v>54600</v>
      </c>
      <c r="L44" s="12">
        <f t="shared" si="1"/>
        <v>7583.3333333333303</v>
      </c>
      <c r="M44" s="12">
        <f t="shared" si="2"/>
        <v>12.9290291005291</v>
      </c>
      <c r="N44" s="12">
        <f t="shared" si="3"/>
        <v>5430.1922222222202</v>
      </c>
    </row>
    <row r="45" spans="1:14" s="2" customFormat="1" ht="17" x14ac:dyDescent="0.2">
      <c r="A45" s="2" t="s">
        <v>15</v>
      </c>
      <c r="B45" s="7" t="s">
        <v>7</v>
      </c>
      <c r="C45" s="7" t="s">
        <v>77</v>
      </c>
      <c r="D45" s="7" t="s">
        <v>50</v>
      </c>
      <c r="E45" s="7" t="s">
        <v>44</v>
      </c>
      <c r="F45" s="7" t="s">
        <v>45</v>
      </c>
      <c r="G45" s="7" t="s">
        <v>51</v>
      </c>
      <c r="H45" s="7">
        <v>420</v>
      </c>
      <c r="I45" s="7" t="s">
        <v>47</v>
      </c>
      <c r="J45" s="11">
        <v>165</v>
      </c>
      <c r="K45" s="11">
        <f t="shared" si="0"/>
        <v>69300</v>
      </c>
      <c r="L45" s="12">
        <f t="shared" si="1"/>
        <v>9625</v>
      </c>
      <c r="M45" s="12">
        <f t="shared" si="2"/>
        <v>17.7901402116402</v>
      </c>
      <c r="N45" s="12">
        <f t="shared" si="3"/>
        <v>7471.8588888888899</v>
      </c>
    </row>
    <row r="46" spans="1:14" s="2" customFormat="1" ht="17" x14ac:dyDescent="0.2">
      <c r="A46" s="2" t="s">
        <v>15</v>
      </c>
      <c r="B46" s="7" t="s">
        <v>7</v>
      </c>
      <c r="C46" s="7" t="s">
        <v>78</v>
      </c>
      <c r="D46" s="7" t="s">
        <v>50</v>
      </c>
      <c r="E46" s="7" t="s">
        <v>44</v>
      </c>
      <c r="F46" s="7" t="s">
        <v>45</v>
      </c>
      <c r="G46" s="7" t="s">
        <v>60</v>
      </c>
      <c r="H46" s="7">
        <v>420</v>
      </c>
      <c r="I46" s="7" t="s">
        <v>47</v>
      </c>
      <c r="J46" s="11">
        <v>155</v>
      </c>
      <c r="K46" s="11">
        <f t="shared" si="0"/>
        <v>65100</v>
      </c>
      <c r="L46" s="12">
        <f t="shared" si="1"/>
        <v>9041.6666666666697</v>
      </c>
      <c r="M46" s="12">
        <f t="shared" si="2"/>
        <v>16.4012513227513</v>
      </c>
      <c r="N46" s="12">
        <f t="shared" si="3"/>
        <v>6888.5255555555595</v>
      </c>
    </row>
    <row r="47" spans="1:14" s="2" customFormat="1" ht="17" x14ac:dyDescent="0.2">
      <c r="A47" s="2" t="s">
        <v>15</v>
      </c>
      <c r="B47" s="7" t="s">
        <v>7</v>
      </c>
      <c r="C47" s="7" t="s">
        <v>79</v>
      </c>
      <c r="D47" s="7" t="s">
        <v>50</v>
      </c>
      <c r="E47" s="7" t="s">
        <v>44</v>
      </c>
      <c r="F47" s="7" t="s">
        <v>45</v>
      </c>
      <c r="G47" s="7" t="s">
        <v>54</v>
      </c>
      <c r="H47" s="7">
        <v>420</v>
      </c>
      <c r="I47" s="7" t="s">
        <v>47</v>
      </c>
      <c r="J47" s="11">
        <v>130</v>
      </c>
      <c r="K47" s="11">
        <f t="shared" si="0"/>
        <v>54600</v>
      </c>
      <c r="L47" s="12">
        <f t="shared" si="1"/>
        <v>7583.3333333333303</v>
      </c>
      <c r="M47" s="12">
        <f t="shared" si="2"/>
        <v>12.9290291005291</v>
      </c>
      <c r="N47" s="12">
        <f t="shared" si="3"/>
        <v>5430.1922222222202</v>
      </c>
    </row>
    <row r="48" spans="1:14" s="2" customFormat="1" ht="17" x14ac:dyDescent="0.2">
      <c r="A48" s="2" t="s">
        <v>15</v>
      </c>
      <c r="B48" s="7" t="s">
        <v>7</v>
      </c>
      <c r="C48" s="7" t="s">
        <v>80</v>
      </c>
      <c r="D48" s="7" t="s">
        <v>50</v>
      </c>
      <c r="E48" s="7" t="s">
        <v>44</v>
      </c>
      <c r="F48" s="7" t="s">
        <v>45</v>
      </c>
      <c r="G48" s="7" t="s">
        <v>60</v>
      </c>
      <c r="H48" s="7">
        <v>111</v>
      </c>
      <c r="I48" s="7" t="s">
        <v>47</v>
      </c>
      <c r="J48" s="11">
        <v>155</v>
      </c>
      <c r="K48" s="11">
        <f t="shared" si="0"/>
        <v>17205</v>
      </c>
      <c r="L48" s="12">
        <f t="shared" si="1"/>
        <v>2389.5833333333298</v>
      </c>
      <c r="M48" s="12">
        <f t="shared" si="2"/>
        <v>16.4012513227513</v>
      </c>
      <c r="N48" s="12">
        <f t="shared" si="3"/>
        <v>1820.5388968253999</v>
      </c>
    </row>
    <row r="49" spans="1:14" s="2" customFormat="1" ht="17" x14ac:dyDescent="0.2">
      <c r="A49" s="2" t="s">
        <v>15</v>
      </c>
      <c r="B49" s="7" t="s">
        <v>7</v>
      </c>
      <c r="C49" s="7" t="s">
        <v>80</v>
      </c>
      <c r="D49" s="7" t="s">
        <v>50</v>
      </c>
      <c r="E49" s="7" t="s">
        <v>44</v>
      </c>
      <c r="F49" s="7" t="s">
        <v>45</v>
      </c>
      <c r="G49" s="7" t="s">
        <v>51</v>
      </c>
      <c r="H49" s="7">
        <v>309</v>
      </c>
      <c r="I49" s="7" t="s">
        <v>47</v>
      </c>
      <c r="J49" s="11">
        <v>165</v>
      </c>
      <c r="K49" s="11">
        <f t="shared" si="0"/>
        <v>50985</v>
      </c>
      <c r="L49" s="12">
        <f t="shared" si="1"/>
        <v>7081.25</v>
      </c>
      <c r="M49" s="12">
        <f t="shared" si="2"/>
        <v>17.7901402116402</v>
      </c>
      <c r="N49" s="12">
        <f t="shared" si="3"/>
        <v>5497.15332539683</v>
      </c>
    </row>
    <row r="50" spans="1:14" s="2" customFormat="1" ht="17" x14ac:dyDescent="0.2">
      <c r="A50" s="2" t="s">
        <v>15</v>
      </c>
      <c r="B50" s="7" t="s">
        <v>15</v>
      </c>
      <c r="C50" s="7" t="s">
        <v>15</v>
      </c>
      <c r="D50" s="7" t="s">
        <v>15</v>
      </c>
      <c r="E50" s="7" t="s">
        <v>15</v>
      </c>
      <c r="F50" s="7" t="s">
        <v>15</v>
      </c>
      <c r="G50" s="7" t="s">
        <v>15</v>
      </c>
      <c r="H50" s="7" t="s">
        <v>15</v>
      </c>
      <c r="I50" s="7" t="s">
        <v>15</v>
      </c>
      <c r="J50" s="11" t="s">
        <v>15</v>
      </c>
      <c r="K50" s="11" t="s">
        <v>15</v>
      </c>
      <c r="L50" s="12" t="s">
        <v>15</v>
      </c>
      <c r="M50" s="12"/>
      <c r="N50" s="12" t="s">
        <v>15</v>
      </c>
    </row>
    <row r="51" spans="1:14" s="2" customFormat="1" ht="17" x14ac:dyDescent="0.2">
      <c r="A51" s="2" t="s">
        <v>15</v>
      </c>
      <c r="B51" s="8" t="s">
        <v>15</v>
      </c>
      <c r="C51" s="8" t="s">
        <v>15</v>
      </c>
      <c r="D51" s="8" t="s">
        <v>81</v>
      </c>
      <c r="E51" s="8" t="s">
        <v>15</v>
      </c>
      <c r="F51" s="8" t="s">
        <v>15</v>
      </c>
      <c r="G51" s="8" t="s">
        <v>15</v>
      </c>
      <c r="H51" s="9">
        <f>SUM(H13:H49)</f>
        <v>8400</v>
      </c>
      <c r="I51" s="8"/>
      <c r="J51" s="15"/>
      <c r="K51" s="15">
        <f>SUM(K13:K49)</f>
        <v>1296810</v>
      </c>
      <c r="L51" s="16">
        <f>SUM(L13:L49)</f>
        <v>180112.5</v>
      </c>
      <c r="M51" s="16">
        <f>L51/H51-F$63</f>
        <v>16.315437830687799</v>
      </c>
      <c r="N51" s="16">
        <f>SUM(N13:N49)</f>
        <v>137049.67777777801</v>
      </c>
    </row>
    <row r="53" spans="1:14" s="1" customFormat="1" ht="17" x14ac:dyDescent="0.2">
      <c r="A53" s="1" t="s">
        <v>15</v>
      </c>
      <c r="B53" s="19" t="s">
        <v>82</v>
      </c>
      <c r="C53" s="19"/>
      <c r="D53" s="19"/>
      <c r="E53" s="10" t="s">
        <v>83</v>
      </c>
      <c r="F53" s="10" t="s">
        <v>84</v>
      </c>
      <c r="H53" s="18" t="s">
        <v>85</v>
      </c>
      <c r="I53" s="18"/>
      <c r="J53" s="18"/>
      <c r="K53" s="18"/>
      <c r="L53" s="18"/>
      <c r="M53" s="18"/>
      <c r="N53" s="18"/>
    </row>
    <row r="54" spans="1:14" s="1" customFormat="1" ht="16" x14ac:dyDescent="0.2">
      <c r="A54" s="1" t="s">
        <v>15</v>
      </c>
      <c r="B54" s="19" t="s">
        <v>86</v>
      </c>
      <c r="C54" s="19"/>
      <c r="D54" s="19"/>
      <c r="E54" s="11">
        <v>118679.11</v>
      </c>
      <c r="F54" s="12">
        <f>E54/N$8</f>
        <v>16483.2097222222</v>
      </c>
      <c r="H54" s="18"/>
      <c r="I54" s="18"/>
      <c r="J54" s="18"/>
      <c r="K54" s="18"/>
      <c r="L54" s="18"/>
      <c r="M54" s="18"/>
      <c r="N54" s="18"/>
    </row>
    <row r="55" spans="1:14" s="1" customFormat="1" ht="16" x14ac:dyDescent="0.2">
      <c r="A55" s="1" t="s">
        <v>15</v>
      </c>
      <c r="B55" s="19" t="s">
        <v>87</v>
      </c>
      <c r="C55" s="19"/>
      <c r="D55" s="19"/>
      <c r="E55" s="11">
        <v>63740.65</v>
      </c>
      <c r="F55" s="12">
        <f t="shared" ref="F55:F60" si="4">E55/N$8</f>
        <v>8852.8680555555493</v>
      </c>
      <c r="H55" s="18"/>
      <c r="I55" s="18"/>
      <c r="J55" s="18"/>
      <c r="K55" s="18"/>
      <c r="L55" s="18"/>
      <c r="M55" s="18"/>
      <c r="N55" s="18"/>
    </row>
    <row r="56" spans="1:14" s="1" customFormat="1" ht="16" x14ac:dyDescent="0.2">
      <c r="A56" s="1" t="s">
        <v>15</v>
      </c>
      <c r="B56" s="19" t="s">
        <v>88</v>
      </c>
      <c r="C56" s="19"/>
      <c r="D56" s="19"/>
      <c r="E56" s="11">
        <v>16777.759999999998</v>
      </c>
      <c r="F56" s="12">
        <f t="shared" si="4"/>
        <v>2330.24444444444</v>
      </c>
      <c r="H56" s="18"/>
      <c r="I56" s="18"/>
      <c r="J56" s="18"/>
      <c r="K56" s="18"/>
      <c r="L56" s="18"/>
      <c r="M56" s="18"/>
      <c r="N56" s="18"/>
    </row>
    <row r="57" spans="1:14" s="1" customFormat="1" ht="16" x14ac:dyDescent="0.2">
      <c r="A57" s="1" t="s">
        <v>15</v>
      </c>
      <c r="B57" s="19" t="s">
        <v>89</v>
      </c>
      <c r="C57" s="19"/>
      <c r="D57" s="19"/>
      <c r="E57" s="11">
        <v>7110</v>
      </c>
      <c r="F57" s="12">
        <f t="shared" si="4"/>
        <v>987.5</v>
      </c>
      <c r="H57" s="18"/>
      <c r="I57" s="18"/>
      <c r="J57" s="18"/>
      <c r="K57" s="18"/>
      <c r="L57" s="18"/>
      <c r="M57" s="18"/>
      <c r="N57" s="18"/>
    </row>
    <row r="58" spans="1:14" s="1" customFormat="1" ht="16" x14ac:dyDescent="0.2">
      <c r="A58" s="1" t="s">
        <v>15</v>
      </c>
      <c r="B58" s="19" t="s">
        <v>90</v>
      </c>
      <c r="C58" s="19"/>
      <c r="D58" s="19"/>
      <c r="E58" s="11">
        <f>SUM(E54:E57)</f>
        <v>206307.52</v>
      </c>
      <c r="F58" s="12">
        <f t="shared" si="4"/>
        <v>28653.822222222199</v>
      </c>
      <c r="H58" s="18"/>
      <c r="I58" s="18"/>
      <c r="J58" s="18"/>
      <c r="K58" s="18"/>
      <c r="L58" s="18"/>
      <c r="M58" s="18"/>
      <c r="N58" s="18"/>
    </row>
    <row r="59" spans="1:14" s="1" customFormat="1" ht="16" x14ac:dyDescent="0.2">
      <c r="A59" s="1" t="s">
        <v>15</v>
      </c>
      <c r="B59" s="1" t="s">
        <v>15</v>
      </c>
      <c r="C59" s="1" t="s">
        <v>15</v>
      </c>
      <c r="D59" s="1" t="s">
        <v>15</v>
      </c>
      <c r="E59" s="13"/>
      <c r="F59" s="14"/>
      <c r="H59" s="18"/>
      <c r="I59" s="18"/>
      <c r="J59" s="18"/>
      <c r="K59" s="18"/>
      <c r="L59" s="18"/>
      <c r="M59" s="18"/>
      <c r="N59" s="18"/>
    </row>
    <row r="60" spans="1:14" s="1" customFormat="1" ht="16" x14ac:dyDescent="0.2">
      <c r="A60" s="1" t="s">
        <v>15</v>
      </c>
      <c r="B60" s="19" t="s">
        <v>91</v>
      </c>
      <c r="C60" s="19"/>
      <c r="D60" s="19"/>
      <c r="E60" s="11">
        <f>K51*0.08</f>
        <v>103744.8</v>
      </c>
      <c r="F60" s="12">
        <f t="shared" si="4"/>
        <v>14409</v>
      </c>
      <c r="H60" s="18"/>
      <c r="I60" s="18"/>
      <c r="J60" s="18"/>
      <c r="K60" s="18"/>
      <c r="L60" s="18"/>
      <c r="M60" s="18"/>
      <c r="N60" s="18"/>
    </row>
    <row r="61" spans="1:14" s="1" customFormat="1" ht="16" x14ac:dyDescent="0.2">
      <c r="A61" s="1" t="s">
        <v>15</v>
      </c>
      <c r="B61" s="1" t="s">
        <v>15</v>
      </c>
      <c r="C61" s="1" t="s">
        <v>15</v>
      </c>
      <c r="D61" s="1" t="s">
        <v>15</v>
      </c>
      <c r="E61" s="13"/>
      <c r="F61" s="14"/>
      <c r="H61" s="18"/>
      <c r="I61" s="18"/>
      <c r="J61" s="18"/>
      <c r="K61" s="18"/>
      <c r="L61" s="18"/>
      <c r="M61" s="18"/>
      <c r="N61" s="18"/>
    </row>
    <row r="62" spans="1:14" s="1" customFormat="1" ht="16" x14ac:dyDescent="0.2">
      <c r="A62" s="1" t="s">
        <v>15</v>
      </c>
      <c r="B62" s="17" t="s">
        <v>92</v>
      </c>
      <c r="C62" s="17"/>
      <c r="D62" s="17"/>
      <c r="E62" s="11">
        <f>E58+E60</f>
        <v>310052.32</v>
      </c>
      <c r="F62" s="12">
        <f>E62/N$8</f>
        <v>43062.822222222203</v>
      </c>
      <c r="H62" s="18"/>
      <c r="I62" s="18"/>
      <c r="J62" s="18"/>
      <c r="K62" s="18"/>
      <c r="L62" s="18"/>
      <c r="M62" s="18"/>
      <c r="N62" s="18"/>
    </row>
    <row r="63" spans="1:14" s="1" customFormat="1" ht="16" x14ac:dyDescent="0.2">
      <c r="A63" s="1" t="s">
        <v>15</v>
      </c>
      <c r="B63" s="17" t="s">
        <v>93</v>
      </c>
      <c r="C63" s="17"/>
      <c r="D63" s="17"/>
      <c r="E63" s="11">
        <f>E62/H51</f>
        <v>36.910990476190499</v>
      </c>
      <c r="F63" s="12">
        <f>E63/N$8</f>
        <v>5.1265264550264504</v>
      </c>
      <c r="H63" s="18"/>
      <c r="I63" s="18"/>
      <c r="J63" s="18"/>
      <c r="K63" s="18"/>
      <c r="L63" s="18"/>
      <c r="M63" s="18"/>
      <c r="N63" s="18"/>
    </row>
  </sheetData>
  <mergeCells count="12">
    <mergeCell ref="B3:N3"/>
    <mergeCell ref="B4:N4"/>
    <mergeCell ref="B53:D53"/>
    <mergeCell ref="B54:D54"/>
    <mergeCell ref="B55:D55"/>
    <mergeCell ref="B63:D63"/>
    <mergeCell ref="H53:N63"/>
    <mergeCell ref="B56:D56"/>
    <mergeCell ref="B57:D57"/>
    <mergeCell ref="B58:D58"/>
    <mergeCell ref="B60:D60"/>
    <mergeCell ref="B62:D62"/>
  </mergeCells>
  <pageMargins left="0.7" right="0.7" top="0.75" bottom="0.75" header="0.3" footer="0.3"/>
  <pageSetup paperSize="9" orientation="landscape" horizontalDpi="96" verticalDpi="96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029D-DFE2-0A41-B324-63F75E7B973B}">
  <dimension ref="B2:N40"/>
  <sheetViews>
    <sheetView tabSelected="1" topLeftCell="A14" workbookViewId="0">
      <selection activeCell="A33" sqref="A33"/>
    </sheetView>
  </sheetViews>
  <sheetFormatPr baseColWidth="10" defaultRowHeight="15" x14ac:dyDescent="0.2"/>
  <cols>
    <col min="3" max="3" width="11" customWidth="1"/>
    <col min="9" max="9" width="13.5" customWidth="1"/>
    <col min="10" max="10" width="11.5" customWidth="1"/>
    <col min="11" max="11" width="11.33203125" customWidth="1"/>
    <col min="13" max="13" width="12.1640625" customWidth="1"/>
    <col min="14" max="14" width="13" customWidth="1"/>
  </cols>
  <sheetData>
    <row r="2" spans="2:14" x14ac:dyDescent="0.2">
      <c r="B2" t="s">
        <v>29</v>
      </c>
      <c r="C2" t="s">
        <v>30</v>
      </c>
      <c r="D2" t="s">
        <v>31</v>
      </c>
      <c r="E2" t="s">
        <v>32</v>
      </c>
      <c r="F2" t="s">
        <v>33</v>
      </c>
      <c r="G2" t="s">
        <v>34</v>
      </c>
      <c r="H2" t="s">
        <v>35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 t="s">
        <v>41</v>
      </c>
    </row>
    <row r="3" spans="2:14" x14ac:dyDescent="0.2">
      <c r="B3" t="s">
        <v>7</v>
      </c>
      <c r="C3" t="s">
        <v>42</v>
      </c>
      <c r="D3" t="s">
        <v>43</v>
      </c>
      <c r="E3" t="s">
        <v>44</v>
      </c>
      <c r="F3" t="s">
        <v>45</v>
      </c>
      <c r="G3" t="s">
        <v>46</v>
      </c>
      <c r="H3">
        <v>188</v>
      </c>
      <c r="I3" t="s">
        <v>47</v>
      </c>
      <c r="J3">
        <v>190</v>
      </c>
      <c r="K3">
        <v>35720</v>
      </c>
      <c r="L3">
        <v>4961.1111111111104</v>
      </c>
      <c r="M3">
        <v>21.2623624338624</v>
      </c>
      <c r="N3">
        <v>3997.3241375661401</v>
      </c>
    </row>
    <row r="4" spans="2:14" x14ac:dyDescent="0.2">
      <c r="B4" t="s">
        <v>7</v>
      </c>
      <c r="C4" t="s">
        <v>42</v>
      </c>
      <c r="D4" t="s">
        <v>48</v>
      </c>
      <c r="E4" t="s">
        <v>44</v>
      </c>
      <c r="F4" t="s">
        <v>45</v>
      </c>
      <c r="G4" t="s">
        <v>49</v>
      </c>
      <c r="H4">
        <v>75</v>
      </c>
      <c r="I4" t="s">
        <v>47</v>
      </c>
      <c r="J4">
        <v>165</v>
      </c>
      <c r="K4">
        <v>12375</v>
      </c>
      <c r="L4">
        <v>1718.75</v>
      </c>
      <c r="M4">
        <v>17.7901402116402</v>
      </c>
      <c r="N4">
        <v>1334.26051587302</v>
      </c>
    </row>
    <row r="5" spans="2:14" x14ac:dyDescent="0.2">
      <c r="B5" t="s">
        <v>7</v>
      </c>
      <c r="C5" t="s">
        <v>42</v>
      </c>
      <c r="D5" t="s">
        <v>50</v>
      </c>
      <c r="E5" t="s">
        <v>44</v>
      </c>
      <c r="F5" t="s">
        <v>45</v>
      </c>
      <c r="G5" t="s">
        <v>49</v>
      </c>
      <c r="H5">
        <v>22</v>
      </c>
      <c r="I5" t="s">
        <v>47</v>
      </c>
      <c r="J5">
        <v>160</v>
      </c>
      <c r="K5">
        <v>3520</v>
      </c>
      <c r="L5">
        <v>488.88888888888903</v>
      </c>
      <c r="M5">
        <v>17.095695767195799</v>
      </c>
      <c r="N5">
        <v>376.10530687830698</v>
      </c>
    </row>
    <row r="6" spans="2:14" x14ac:dyDescent="0.2">
      <c r="B6" t="s">
        <v>7</v>
      </c>
      <c r="C6" t="s">
        <v>42</v>
      </c>
      <c r="D6" t="s">
        <v>50</v>
      </c>
      <c r="E6" t="s">
        <v>44</v>
      </c>
      <c r="F6" t="s">
        <v>45</v>
      </c>
      <c r="G6" t="s">
        <v>51</v>
      </c>
      <c r="H6">
        <v>122</v>
      </c>
      <c r="I6" t="s">
        <v>47</v>
      </c>
      <c r="J6">
        <v>165</v>
      </c>
      <c r="K6">
        <v>20130</v>
      </c>
      <c r="L6">
        <v>2795.8333333333298</v>
      </c>
      <c r="M6">
        <v>17.7901402116402</v>
      </c>
      <c r="N6">
        <v>2170.39710582011</v>
      </c>
    </row>
    <row r="7" spans="2:14" x14ac:dyDescent="0.2">
      <c r="B7" t="s">
        <v>7</v>
      </c>
      <c r="C7" t="s">
        <v>77</v>
      </c>
      <c r="D7" t="s">
        <v>50</v>
      </c>
      <c r="E7" t="s">
        <v>44</v>
      </c>
      <c r="F7" t="s">
        <v>45</v>
      </c>
      <c r="G7" t="s">
        <v>51</v>
      </c>
      <c r="H7">
        <v>420</v>
      </c>
      <c r="I7" t="s">
        <v>47</v>
      </c>
      <c r="J7">
        <v>165</v>
      </c>
      <c r="K7">
        <v>69300</v>
      </c>
      <c r="L7">
        <v>9625</v>
      </c>
      <c r="M7">
        <v>17.7901402116402</v>
      </c>
      <c r="N7">
        <v>7471.8588888888899</v>
      </c>
    </row>
    <row r="8" spans="2:14" x14ac:dyDescent="0.2">
      <c r="B8" t="s">
        <v>7</v>
      </c>
      <c r="C8" t="s">
        <v>80</v>
      </c>
      <c r="D8" t="s">
        <v>50</v>
      </c>
      <c r="E8" t="s">
        <v>44</v>
      </c>
      <c r="F8" t="s">
        <v>45</v>
      </c>
      <c r="G8" t="s">
        <v>51</v>
      </c>
      <c r="H8">
        <v>309</v>
      </c>
      <c r="I8" t="s">
        <v>47</v>
      </c>
      <c r="J8">
        <v>165</v>
      </c>
      <c r="K8">
        <v>50985</v>
      </c>
      <c r="L8">
        <v>7081.25</v>
      </c>
      <c r="M8">
        <v>17.7901402116402</v>
      </c>
      <c r="N8">
        <v>5497.15332539683</v>
      </c>
    </row>
    <row r="9" spans="2:14" x14ac:dyDescent="0.2">
      <c r="B9" t="s">
        <v>7</v>
      </c>
      <c r="C9" t="s">
        <v>61</v>
      </c>
      <c r="D9" t="s">
        <v>48</v>
      </c>
      <c r="E9" t="s">
        <v>44</v>
      </c>
      <c r="F9" t="s">
        <v>45</v>
      </c>
      <c r="G9" t="s">
        <v>62</v>
      </c>
      <c r="H9">
        <v>155</v>
      </c>
      <c r="I9" t="s">
        <v>47</v>
      </c>
      <c r="J9">
        <v>120</v>
      </c>
      <c r="K9">
        <v>18600</v>
      </c>
      <c r="L9">
        <v>2583.3333333333298</v>
      </c>
      <c r="M9">
        <v>11.5401402116402</v>
      </c>
      <c r="N9">
        <v>1788.72173280423</v>
      </c>
    </row>
    <row r="10" spans="2:14" x14ac:dyDescent="0.2">
      <c r="B10" t="s">
        <v>7</v>
      </c>
      <c r="C10" t="s">
        <v>53</v>
      </c>
      <c r="D10" t="s">
        <v>48</v>
      </c>
      <c r="E10" t="s">
        <v>44</v>
      </c>
      <c r="F10" t="s">
        <v>45</v>
      </c>
      <c r="G10" t="s">
        <v>55</v>
      </c>
      <c r="H10">
        <v>34</v>
      </c>
      <c r="I10" t="s">
        <v>47</v>
      </c>
      <c r="J10">
        <v>130</v>
      </c>
      <c r="K10">
        <v>4420</v>
      </c>
      <c r="L10">
        <v>613.88888888888903</v>
      </c>
      <c r="M10">
        <v>12.9290291005291</v>
      </c>
      <c r="N10">
        <v>439.58698941799003</v>
      </c>
    </row>
    <row r="11" spans="2:14" x14ac:dyDescent="0.2">
      <c r="B11" t="s">
        <v>7</v>
      </c>
      <c r="C11" t="s">
        <v>58</v>
      </c>
      <c r="D11" t="s">
        <v>50</v>
      </c>
      <c r="E11" t="s">
        <v>44</v>
      </c>
      <c r="F11" t="s">
        <v>45</v>
      </c>
      <c r="G11" t="s">
        <v>60</v>
      </c>
      <c r="H11">
        <v>311</v>
      </c>
      <c r="I11" t="s">
        <v>47</v>
      </c>
      <c r="J11">
        <v>155</v>
      </c>
      <c r="K11">
        <v>48205</v>
      </c>
      <c r="L11">
        <v>6695.1388888888896</v>
      </c>
      <c r="M11">
        <v>16.4012513227513</v>
      </c>
      <c r="N11">
        <v>5100.7891613756601</v>
      </c>
    </row>
    <row r="12" spans="2:14" x14ac:dyDescent="0.2">
      <c r="B12" t="s">
        <v>7</v>
      </c>
      <c r="C12" t="s">
        <v>58</v>
      </c>
      <c r="D12" t="s">
        <v>50</v>
      </c>
      <c r="E12" t="s">
        <v>44</v>
      </c>
      <c r="F12" t="s">
        <v>45</v>
      </c>
      <c r="G12" t="s">
        <v>60</v>
      </c>
      <c r="H12">
        <v>3</v>
      </c>
      <c r="I12" t="s">
        <v>47</v>
      </c>
      <c r="J12">
        <v>80</v>
      </c>
      <c r="K12">
        <v>240</v>
      </c>
      <c r="L12">
        <v>33.3333333333333</v>
      </c>
      <c r="M12">
        <v>5.9845846560846603</v>
      </c>
      <c r="N12">
        <v>17.953753968253999</v>
      </c>
    </row>
    <row r="13" spans="2:14" x14ac:dyDescent="0.2">
      <c r="B13" t="s">
        <v>7</v>
      </c>
      <c r="C13" t="s">
        <v>75</v>
      </c>
      <c r="D13" t="s">
        <v>50</v>
      </c>
      <c r="E13" t="s">
        <v>44</v>
      </c>
      <c r="F13" t="s">
        <v>45</v>
      </c>
      <c r="G13" t="s">
        <v>60</v>
      </c>
      <c r="H13">
        <v>420</v>
      </c>
      <c r="I13" t="s">
        <v>47</v>
      </c>
      <c r="J13">
        <v>155</v>
      </c>
      <c r="K13">
        <v>65100</v>
      </c>
      <c r="L13">
        <v>9041.6666666666697</v>
      </c>
      <c r="M13">
        <v>16.4012513227513</v>
      </c>
      <c r="N13">
        <v>6888.5255555555595</v>
      </c>
    </row>
    <row r="14" spans="2:14" x14ac:dyDescent="0.2">
      <c r="B14" t="s">
        <v>7</v>
      </c>
      <c r="C14" t="s">
        <v>78</v>
      </c>
      <c r="D14" t="s">
        <v>50</v>
      </c>
      <c r="E14" t="s">
        <v>44</v>
      </c>
      <c r="F14" t="s">
        <v>45</v>
      </c>
      <c r="G14" t="s">
        <v>60</v>
      </c>
      <c r="H14">
        <v>420</v>
      </c>
      <c r="I14" t="s">
        <v>47</v>
      </c>
      <c r="J14">
        <v>155</v>
      </c>
      <c r="K14">
        <v>65100</v>
      </c>
      <c r="L14">
        <v>9041.6666666666697</v>
      </c>
      <c r="M14">
        <v>16.4012513227513</v>
      </c>
      <c r="N14">
        <v>6888.5255555555595</v>
      </c>
    </row>
    <row r="15" spans="2:14" x14ac:dyDescent="0.2">
      <c r="B15" t="s">
        <v>7</v>
      </c>
      <c r="C15" t="s">
        <v>80</v>
      </c>
      <c r="D15" t="s">
        <v>50</v>
      </c>
      <c r="E15" t="s">
        <v>44</v>
      </c>
      <c r="F15" t="s">
        <v>45</v>
      </c>
      <c r="G15" t="s">
        <v>60</v>
      </c>
      <c r="H15">
        <v>111</v>
      </c>
      <c r="I15" t="s">
        <v>47</v>
      </c>
      <c r="J15">
        <v>155</v>
      </c>
      <c r="K15">
        <v>17205</v>
      </c>
      <c r="L15">
        <v>2389.5833333333298</v>
      </c>
      <c r="M15">
        <v>16.4012513227513</v>
      </c>
      <c r="N15">
        <v>1820.5388968253999</v>
      </c>
    </row>
    <row r="16" spans="2:14" x14ac:dyDescent="0.2">
      <c r="B16" t="s">
        <v>7</v>
      </c>
      <c r="C16" t="s">
        <v>42</v>
      </c>
      <c r="D16" t="s">
        <v>50</v>
      </c>
      <c r="E16" t="s">
        <v>44</v>
      </c>
      <c r="F16" t="s">
        <v>45</v>
      </c>
      <c r="G16" t="s">
        <v>46</v>
      </c>
      <c r="H16">
        <v>11</v>
      </c>
      <c r="I16" t="s">
        <v>47</v>
      </c>
      <c r="J16">
        <v>200</v>
      </c>
      <c r="K16">
        <v>2200</v>
      </c>
      <c r="L16">
        <v>305.555555555556</v>
      </c>
      <c r="M16">
        <v>22.6512513227513</v>
      </c>
      <c r="N16">
        <v>249.163764550265</v>
      </c>
    </row>
    <row r="17" spans="2:14" x14ac:dyDescent="0.2">
      <c r="B17" t="s">
        <v>7</v>
      </c>
      <c r="C17" t="s">
        <v>42</v>
      </c>
      <c r="D17" t="s">
        <v>50</v>
      </c>
      <c r="E17" t="s">
        <v>44</v>
      </c>
      <c r="F17" t="s">
        <v>45</v>
      </c>
      <c r="G17" t="s">
        <v>52</v>
      </c>
      <c r="H17">
        <v>2</v>
      </c>
      <c r="I17" t="s">
        <v>47</v>
      </c>
      <c r="J17">
        <v>210</v>
      </c>
      <c r="K17">
        <v>420</v>
      </c>
      <c r="L17">
        <v>58.3333333333333</v>
      </c>
      <c r="M17">
        <v>24.0401402116402</v>
      </c>
      <c r="N17">
        <v>48.080280423280399</v>
      </c>
    </row>
    <row r="18" spans="2:14" x14ac:dyDescent="0.2">
      <c r="B18" t="s">
        <v>7</v>
      </c>
      <c r="C18" t="s">
        <v>58</v>
      </c>
      <c r="D18" t="s">
        <v>50</v>
      </c>
      <c r="E18" t="s">
        <v>44</v>
      </c>
      <c r="F18" t="s">
        <v>45</v>
      </c>
      <c r="G18" t="s">
        <v>52</v>
      </c>
      <c r="H18">
        <v>81</v>
      </c>
      <c r="I18" t="s">
        <v>47</v>
      </c>
      <c r="J18">
        <v>210</v>
      </c>
      <c r="K18">
        <v>17010</v>
      </c>
      <c r="L18">
        <v>2362.5</v>
      </c>
      <c r="M18">
        <v>24.0401402116402</v>
      </c>
      <c r="N18">
        <v>1947.2513571428599</v>
      </c>
    </row>
    <row r="19" spans="2:14" x14ac:dyDescent="0.2">
      <c r="B19" t="s">
        <v>7</v>
      </c>
      <c r="C19" t="s">
        <v>61</v>
      </c>
      <c r="D19" t="s">
        <v>48</v>
      </c>
      <c r="E19" t="s">
        <v>44</v>
      </c>
      <c r="F19" t="s">
        <v>45</v>
      </c>
      <c r="G19" t="s">
        <v>55</v>
      </c>
      <c r="H19">
        <v>22</v>
      </c>
      <c r="I19" t="s">
        <v>47</v>
      </c>
      <c r="J19">
        <v>120</v>
      </c>
      <c r="K19">
        <v>2640</v>
      </c>
      <c r="L19">
        <v>366.66666666666703</v>
      </c>
      <c r="M19">
        <v>11.5401402116402</v>
      </c>
      <c r="N19">
        <v>253.883084656085</v>
      </c>
    </row>
    <row r="20" spans="2:14" x14ac:dyDescent="0.2">
      <c r="B20" t="s">
        <v>7</v>
      </c>
      <c r="C20" t="s">
        <v>53</v>
      </c>
      <c r="D20" t="s">
        <v>48</v>
      </c>
      <c r="E20" t="s">
        <v>44</v>
      </c>
      <c r="F20" t="s">
        <v>45</v>
      </c>
      <c r="G20" t="s">
        <v>54</v>
      </c>
      <c r="H20">
        <v>4</v>
      </c>
      <c r="I20" t="s">
        <v>47</v>
      </c>
      <c r="J20">
        <v>130</v>
      </c>
      <c r="K20">
        <v>520</v>
      </c>
      <c r="L20">
        <v>72.2222222222222</v>
      </c>
      <c r="M20">
        <v>12.9290291005291</v>
      </c>
      <c r="N20">
        <v>51.716116402116398</v>
      </c>
    </row>
    <row r="21" spans="2:14" x14ac:dyDescent="0.2">
      <c r="B21" t="s">
        <v>7</v>
      </c>
      <c r="C21" t="s">
        <v>73</v>
      </c>
      <c r="D21" t="s">
        <v>50</v>
      </c>
      <c r="E21" t="s">
        <v>44</v>
      </c>
      <c r="F21" t="s">
        <v>45</v>
      </c>
      <c r="G21" t="s">
        <v>52</v>
      </c>
      <c r="H21">
        <v>420</v>
      </c>
      <c r="I21" t="s">
        <v>47</v>
      </c>
      <c r="J21">
        <v>210</v>
      </c>
      <c r="K21">
        <v>88200</v>
      </c>
      <c r="L21">
        <v>12250</v>
      </c>
      <c r="M21">
        <v>24.0401402116402</v>
      </c>
      <c r="N21">
        <v>10096.858888888901</v>
      </c>
    </row>
    <row r="22" spans="2:14" x14ac:dyDescent="0.2">
      <c r="B22" t="s">
        <v>7</v>
      </c>
      <c r="C22" t="s">
        <v>56</v>
      </c>
      <c r="D22" t="s">
        <v>50</v>
      </c>
      <c r="E22" t="s">
        <v>44</v>
      </c>
      <c r="F22" t="s">
        <v>45</v>
      </c>
      <c r="G22" t="s">
        <v>57</v>
      </c>
      <c r="H22">
        <v>420</v>
      </c>
      <c r="I22" t="s">
        <v>47</v>
      </c>
      <c r="J22">
        <v>200</v>
      </c>
      <c r="K22">
        <v>84000</v>
      </c>
      <c r="L22">
        <v>11666.666666666701</v>
      </c>
      <c r="M22">
        <v>22.6512513227513</v>
      </c>
      <c r="N22">
        <v>9513.5255555555505</v>
      </c>
    </row>
    <row r="23" spans="2:14" x14ac:dyDescent="0.2">
      <c r="B23" t="s">
        <v>7</v>
      </c>
      <c r="C23" t="s">
        <v>65</v>
      </c>
      <c r="D23" t="s">
        <v>64</v>
      </c>
      <c r="E23" t="s">
        <v>44</v>
      </c>
      <c r="F23" t="s">
        <v>45</v>
      </c>
      <c r="G23" t="s">
        <v>55</v>
      </c>
      <c r="H23">
        <v>420</v>
      </c>
      <c r="I23" t="s">
        <v>47</v>
      </c>
      <c r="J23">
        <v>160</v>
      </c>
      <c r="K23">
        <v>67200</v>
      </c>
      <c r="L23">
        <v>9333.3333333333303</v>
      </c>
      <c r="M23">
        <v>17.095695767195799</v>
      </c>
      <c r="N23">
        <v>7180.1922222222202</v>
      </c>
    </row>
    <row r="24" spans="2:14" x14ac:dyDescent="0.2">
      <c r="B24" t="s">
        <v>7</v>
      </c>
      <c r="C24" t="s">
        <v>71</v>
      </c>
      <c r="D24" t="s">
        <v>64</v>
      </c>
      <c r="E24" t="s">
        <v>44</v>
      </c>
      <c r="F24" t="s">
        <v>45</v>
      </c>
      <c r="G24" t="s">
        <v>55</v>
      </c>
      <c r="H24">
        <v>19</v>
      </c>
      <c r="I24" t="s">
        <v>47</v>
      </c>
      <c r="J24">
        <v>160</v>
      </c>
      <c r="K24">
        <v>3040</v>
      </c>
      <c r="L24">
        <v>422.222222222222</v>
      </c>
      <c r="M24">
        <v>17.095695767195799</v>
      </c>
      <c r="N24">
        <v>324.81821957672003</v>
      </c>
    </row>
    <row r="25" spans="2:14" x14ac:dyDescent="0.2">
      <c r="B25" t="s">
        <v>7</v>
      </c>
      <c r="C25" t="s">
        <v>63</v>
      </c>
      <c r="D25" t="s">
        <v>64</v>
      </c>
      <c r="E25" t="s">
        <v>44</v>
      </c>
      <c r="F25" t="s">
        <v>45</v>
      </c>
      <c r="G25" t="s">
        <v>54</v>
      </c>
      <c r="H25">
        <v>420</v>
      </c>
      <c r="I25" t="s">
        <v>47</v>
      </c>
      <c r="J25">
        <v>150</v>
      </c>
      <c r="K25">
        <v>63000</v>
      </c>
      <c r="L25">
        <v>8750</v>
      </c>
      <c r="M25">
        <v>15.706806878306899</v>
      </c>
      <c r="N25">
        <v>6596.8588888888899</v>
      </c>
    </row>
    <row r="26" spans="2:14" x14ac:dyDescent="0.2">
      <c r="B26" t="s">
        <v>7</v>
      </c>
      <c r="C26" t="s">
        <v>66</v>
      </c>
      <c r="D26" t="s">
        <v>64</v>
      </c>
      <c r="E26" t="s">
        <v>44</v>
      </c>
      <c r="F26" t="s">
        <v>45</v>
      </c>
      <c r="G26" t="s">
        <v>54</v>
      </c>
      <c r="H26">
        <v>420</v>
      </c>
      <c r="I26" t="s">
        <v>47</v>
      </c>
      <c r="J26">
        <v>150</v>
      </c>
      <c r="K26">
        <v>63000</v>
      </c>
      <c r="L26">
        <v>8750</v>
      </c>
      <c r="M26">
        <v>15.706806878306899</v>
      </c>
      <c r="N26">
        <v>6596.8588888888899</v>
      </c>
    </row>
    <row r="27" spans="2:14" x14ac:dyDescent="0.2">
      <c r="B27" t="s">
        <v>7</v>
      </c>
      <c r="C27" t="s">
        <v>71</v>
      </c>
      <c r="D27" t="s">
        <v>64</v>
      </c>
      <c r="E27" t="s">
        <v>44</v>
      </c>
      <c r="F27" t="s">
        <v>45</v>
      </c>
      <c r="G27" t="s">
        <v>54</v>
      </c>
      <c r="H27">
        <v>401</v>
      </c>
      <c r="I27" t="s">
        <v>47</v>
      </c>
      <c r="J27">
        <v>150</v>
      </c>
      <c r="K27">
        <v>60150</v>
      </c>
      <c r="L27">
        <v>8354.1666666666697</v>
      </c>
      <c r="M27">
        <v>15.706806878306899</v>
      </c>
      <c r="N27">
        <v>6298.42955820106</v>
      </c>
    </row>
    <row r="28" spans="2:14" x14ac:dyDescent="0.2">
      <c r="B28" t="s">
        <v>7</v>
      </c>
      <c r="C28" t="s">
        <v>69</v>
      </c>
      <c r="D28" t="s">
        <v>64</v>
      </c>
      <c r="E28" t="s">
        <v>44</v>
      </c>
      <c r="F28" t="s">
        <v>45</v>
      </c>
      <c r="G28" t="s">
        <v>70</v>
      </c>
      <c r="H28">
        <v>420</v>
      </c>
      <c r="I28" t="s">
        <v>47</v>
      </c>
      <c r="J28">
        <v>120</v>
      </c>
      <c r="K28">
        <v>50400</v>
      </c>
      <c r="L28">
        <v>7000</v>
      </c>
      <c r="M28">
        <v>11.5401402116402</v>
      </c>
      <c r="N28">
        <v>4846.8588888888899</v>
      </c>
    </row>
    <row r="29" spans="2:14" x14ac:dyDescent="0.2">
      <c r="B29" t="s">
        <v>7</v>
      </c>
      <c r="C29" t="s">
        <v>67</v>
      </c>
      <c r="D29" t="s">
        <v>64</v>
      </c>
      <c r="E29" t="s">
        <v>44</v>
      </c>
      <c r="F29" t="s">
        <v>45</v>
      </c>
      <c r="G29" t="s">
        <v>68</v>
      </c>
      <c r="H29">
        <v>420</v>
      </c>
      <c r="I29" t="s">
        <v>47</v>
      </c>
      <c r="J29">
        <v>125</v>
      </c>
      <c r="K29">
        <v>52500</v>
      </c>
      <c r="L29">
        <v>7291.6666666666697</v>
      </c>
      <c r="M29">
        <v>12.234584656084699</v>
      </c>
      <c r="N29">
        <v>5138.5255555555595</v>
      </c>
    </row>
    <row r="30" spans="2:14" x14ac:dyDescent="0.2">
      <c r="B30" t="s">
        <v>7</v>
      </c>
      <c r="C30" t="s">
        <v>58</v>
      </c>
      <c r="D30" t="s">
        <v>50</v>
      </c>
      <c r="E30" t="s">
        <v>44</v>
      </c>
      <c r="F30" t="s">
        <v>45</v>
      </c>
      <c r="G30" t="s">
        <v>57</v>
      </c>
      <c r="H30">
        <v>19</v>
      </c>
      <c r="I30" t="s">
        <v>47</v>
      </c>
      <c r="J30">
        <v>200</v>
      </c>
      <c r="K30">
        <v>3800</v>
      </c>
      <c r="L30">
        <v>527.77777777777806</v>
      </c>
      <c r="M30">
        <v>22.6512513227513</v>
      </c>
      <c r="N30">
        <v>430.373775132275</v>
      </c>
    </row>
    <row r="31" spans="2:14" x14ac:dyDescent="0.2">
      <c r="B31" t="s">
        <v>7</v>
      </c>
      <c r="C31" t="s">
        <v>58</v>
      </c>
      <c r="D31" t="s">
        <v>50</v>
      </c>
      <c r="E31" t="s">
        <v>44</v>
      </c>
      <c r="F31" t="s">
        <v>45</v>
      </c>
      <c r="G31" t="s">
        <v>57</v>
      </c>
      <c r="H31">
        <v>1</v>
      </c>
      <c r="I31" t="s">
        <v>47</v>
      </c>
      <c r="J31">
        <v>80</v>
      </c>
      <c r="K31">
        <v>80</v>
      </c>
      <c r="L31">
        <v>11.1111111111111</v>
      </c>
      <c r="M31">
        <v>5.9845846560846603</v>
      </c>
      <c r="N31">
        <v>5.9845846560846603</v>
      </c>
    </row>
    <row r="32" spans="2:14" x14ac:dyDescent="0.2">
      <c r="B32" t="s">
        <v>7</v>
      </c>
      <c r="C32" t="s">
        <v>74</v>
      </c>
      <c r="D32" t="s">
        <v>50</v>
      </c>
      <c r="E32" t="s">
        <v>44</v>
      </c>
      <c r="F32" t="s">
        <v>45</v>
      </c>
      <c r="G32" t="s">
        <v>57</v>
      </c>
      <c r="H32">
        <v>420</v>
      </c>
      <c r="I32" t="s">
        <v>47</v>
      </c>
      <c r="J32">
        <v>200</v>
      </c>
      <c r="K32">
        <v>84000</v>
      </c>
      <c r="L32">
        <v>11666.666666666701</v>
      </c>
      <c r="M32">
        <v>22.6512513227513</v>
      </c>
      <c r="N32">
        <v>9513.5255555555505</v>
      </c>
    </row>
    <row r="33" spans="2:14" x14ac:dyDescent="0.2">
      <c r="B33" t="s">
        <v>7</v>
      </c>
      <c r="C33" t="s">
        <v>58</v>
      </c>
      <c r="D33" t="s">
        <v>50</v>
      </c>
      <c r="E33" t="s">
        <v>44</v>
      </c>
      <c r="F33" t="s">
        <v>45</v>
      </c>
      <c r="G33" t="s">
        <v>59</v>
      </c>
      <c r="H33">
        <v>5</v>
      </c>
      <c r="I33" t="s">
        <v>47</v>
      </c>
      <c r="J33">
        <v>200</v>
      </c>
      <c r="K33">
        <v>1000</v>
      </c>
      <c r="L33">
        <v>138.888888888889</v>
      </c>
      <c r="M33">
        <v>22.6512513227513</v>
      </c>
      <c r="N33">
        <v>113.256256613757</v>
      </c>
    </row>
    <row r="34" spans="2:14" x14ac:dyDescent="0.2">
      <c r="B34" t="s">
        <v>7</v>
      </c>
      <c r="C34" t="s">
        <v>61</v>
      </c>
      <c r="D34" t="s">
        <v>50</v>
      </c>
      <c r="E34" t="s">
        <v>44</v>
      </c>
      <c r="F34" t="s">
        <v>45</v>
      </c>
      <c r="G34" t="s">
        <v>62</v>
      </c>
      <c r="H34">
        <v>230</v>
      </c>
      <c r="I34" t="s">
        <v>47</v>
      </c>
      <c r="J34">
        <v>120</v>
      </c>
      <c r="K34">
        <v>27600</v>
      </c>
      <c r="L34">
        <v>3833.3333333333298</v>
      </c>
      <c r="M34">
        <v>11.5401402116402</v>
      </c>
      <c r="N34">
        <v>2654.23224867725</v>
      </c>
    </row>
    <row r="35" spans="2:14" x14ac:dyDescent="0.2">
      <c r="B35" t="s">
        <v>7</v>
      </c>
      <c r="C35" t="s">
        <v>53</v>
      </c>
      <c r="D35" t="s">
        <v>50</v>
      </c>
      <c r="E35" t="s">
        <v>44</v>
      </c>
      <c r="F35" t="s">
        <v>45</v>
      </c>
      <c r="G35" t="s">
        <v>55</v>
      </c>
      <c r="H35">
        <v>382</v>
      </c>
      <c r="I35" t="s">
        <v>47</v>
      </c>
      <c r="J35">
        <v>130</v>
      </c>
      <c r="K35">
        <v>49660</v>
      </c>
      <c r="L35">
        <v>6897.2222222222199</v>
      </c>
      <c r="M35">
        <v>12.9290291005291</v>
      </c>
      <c r="N35">
        <v>4938.8891164021197</v>
      </c>
    </row>
    <row r="36" spans="2:14" x14ac:dyDescent="0.2">
      <c r="B36" t="s">
        <v>7</v>
      </c>
      <c r="C36" t="s">
        <v>76</v>
      </c>
      <c r="D36" t="s">
        <v>50</v>
      </c>
      <c r="E36" t="s">
        <v>44</v>
      </c>
      <c r="F36" t="s">
        <v>45</v>
      </c>
      <c r="G36" t="s">
        <v>55</v>
      </c>
      <c r="H36">
        <v>420</v>
      </c>
      <c r="I36" t="s">
        <v>47</v>
      </c>
      <c r="J36">
        <v>130</v>
      </c>
      <c r="K36">
        <v>54600</v>
      </c>
      <c r="L36">
        <v>7583.3333333333303</v>
      </c>
      <c r="M36">
        <v>12.9290291005291</v>
      </c>
      <c r="N36">
        <v>5430.1922222222202</v>
      </c>
    </row>
    <row r="37" spans="2:14" x14ac:dyDescent="0.2">
      <c r="B37" t="s">
        <v>7</v>
      </c>
      <c r="C37" t="s">
        <v>61</v>
      </c>
      <c r="D37" t="s">
        <v>50</v>
      </c>
      <c r="E37" t="s">
        <v>44</v>
      </c>
      <c r="F37" t="s">
        <v>45</v>
      </c>
      <c r="G37" t="s">
        <v>54</v>
      </c>
      <c r="H37">
        <v>13</v>
      </c>
      <c r="I37" t="s">
        <v>47</v>
      </c>
      <c r="J37">
        <v>130</v>
      </c>
      <c r="K37">
        <v>1690</v>
      </c>
      <c r="L37">
        <v>234.722222222222</v>
      </c>
      <c r="M37">
        <v>12.9290291005291</v>
      </c>
      <c r="N37">
        <v>168.07737830687799</v>
      </c>
    </row>
    <row r="38" spans="2:14" x14ac:dyDescent="0.2">
      <c r="B38" t="s">
        <v>7</v>
      </c>
      <c r="C38" t="s">
        <v>72</v>
      </c>
      <c r="D38" t="s">
        <v>50</v>
      </c>
      <c r="E38" t="s">
        <v>44</v>
      </c>
      <c r="F38" t="s">
        <v>45</v>
      </c>
      <c r="G38" t="s">
        <v>54</v>
      </c>
      <c r="H38">
        <v>420</v>
      </c>
      <c r="I38" t="s">
        <v>47</v>
      </c>
      <c r="J38">
        <v>130</v>
      </c>
      <c r="K38">
        <v>54600</v>
      </c>
      <c r="L38">
        <v>7583.3333333333303</v>
      </c>
      <c r="M38">
        <v>12.9290291005291</v>
      </c>
      <c r="N38">
        <v>5430.1922222222202</v>
      </c>
    </row>
    <row r="39" spans="2:14" x14ac:dyDescent="0.2">
      <c r="B39" t="s">
        <v>7</v>
      </c>
      <c r="C39" t="s">
        <v>79</v>
      </c>
      <c r="D39" t="s">
        <v>50</v>
      </c>
      <c r="E39" t="s">
        <v>44</v>
      </c>
      <c r="F39" t="s">
        <v>45</v>
      </c>
      <c r="G39" t="s">
        <v>54</v>
      </c>
      <c r="H39">
        <v>420</v>
      </c>
      <c r="I39" t="s">
        <v>47</v>
      </c>
      <c r="J39">
        <v>130</v>
      </c>
      <c r="K39">
        <v>54600</v>
      </c>
      <c r="L39">
        <v>7583.3333333333303</v>
      </c>
      <c r="M39">
        <v>12.9290291005291</v>
      </c>
      <c r="N39">
        <v>5430.1922222222202</v>
      </c>
    </row>
    <row r="40" spans="2:14" x14ac:dyDescent="0.2">
      <c r="B40" t="s">
        <v>94</v>
      </c>
      <c r="H40">
        <f>SUBTOTAL(109,Tabla1[[ Quantity]])</f>
        <v>8400</v>
      </c>
      <c r="N40">
        <f>SUBTOTAL(109,Tabla1[Total Return])</f>
        <v>137049.6777777778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TEMU9626407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Agustín Vial Fuenzalida</cp:lastModifiedBy>
  <dcterms:created xsi:type="dcterms:W3CDTF">2024-02-05T08:58:00Z</dcterms:created>
  <dcterms:modified xsi:type="dcterms:W3CDTF">2024-03-13T01:29:54Z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CACDB01AEBBD4780822D151AD48206A7_12</vt:lpwstr>
  </property>
  <property fmtid="{D5CDD505-2E9C-101B-9397-08002B2CF9AE}" pid="3" name="KSOProductBuildVer">
    <vt:lpwstr>2052-12.1.0.16250</vt:lpwstr>
  </property>
</Properties>
</file>