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Liquidaciones/2. Beijing QIAO Trading Co/"/>
    </mc:Choice>
  </mc:AlternateContent>
  <xr:revisionPtr revIDLastSave="0" documentId="13_ncr:1_{BA8AE58B-A1B8-B54E-8265-C98657B2B260}" xr6:coauthVersionLast="47" xr6:coauthVersionMax="47" xr10:uidLastSave="{00000000-0000-0000-0000-000000000000}"/>
  <bookViews>
    <workbookView xWindow="0" yWindow="500" windowWidth="33600" windowHeight="18940" xr2:uid="{2A2E8C12-3932-46A0-B427-DA97E9A3FD5F}"/>
  </bookViews>
  <sheets>
    <sheet name="Hoja1" sheetId="1" r:id="rId1"/>
  </sheets>
  <definedNames>
    <definedName name="_xlnm.Print_Area" localSheetId="0">Hoja1!$A$1:$R$45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4" i="1" l="1"/>
  <c r="O9" i="1"/>
  <c r="O12" i="1" l="1"/>
  <c r="O11" i="1"/>
  <c r="O10" i="1"/>
  <c r="B33" i="1"/>
  <c r="H33" i="1"/>
  <c r="L28" i="1"/>
  <c r="J29" i="1"/>
  <c r="K29" i="1" s="1"/>
  <c r="L29" i="1"/>
  <c r="J24" i="1"/>
  <c r="K24" i="1" s="1"/>
  <c r="J25" i="1"/>
  <c r="K25" i="1" s="1"/>
  <c r="J26" i="1"/>
  <c r="K26" i="1" s="1"/>
  <c r="J27" i="1"/>
  <c r="K27" i="1" s="1"/>
  <c r="J28" i="1"/>
  <c r="K28" i="1" s="1"/>
  <c r="K42" i="1"/>
  <c r="K41" i="1"/>
  <c r="K40" i="1"/>
  <c r="K39" i="1"/>
  <c r="K38" i="1"/>
  <c r="K37" i="1"/>
  <c r="K36" i="1"/>
  <c r="K35" i="1"/>
  <c r="L27" i="1"/>
  <c r="L26" i="1"/>
  <c r="L25" i="1"/>
  <c r="L24" i="1"/>
  <c r="L23" i="1"/>
  <c r="J23" i="1"/>
  <c r="K23" i="1" s="1"/>
  <c r="L22" i="1"/>
  <c r="J22" i="1"/>
  <c r="K22" i="1" s="1"/>
  <c r="L21" i="1"/>
  <c r="J21" i="1"/>
  <c r="K21" i="1" s="1"/>
  <c r="L20" i="1"/>
  <c r="J20" i="1"/>
  <c r="K20" i="1" s="1"/>
  <c r="L19" i="1"/>
  <c r="J19" i="1"/>
  <c r="K19" i="1" s="1"/>
  <c r="L18" i="1"/>
  <c r="J18" i="1"/>
  <c r="K18" i="1" s="1"/>
  <c r="L17" i="1"/>
  <c r="J17" i="1"/>
  <c r="K17" i="1" s="1"/>
  <c r="L16" i="1"/>
  <c r="J16" i="1"/>
  <c r="K16" i="1" s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s="1"/>
  <c r="J33" i="1" l="1"/>
  <c r="K33" i="1" s="1"/>
  <c r="J34" i="1" l="1"/>
  <c r="K34" i="1" s="1"/>
  <c r="J43" i="1" l="1"/>
  <c r="K43" i="1"/>
</calcChain>
</file>

<file path=xl/sharedStrings.xml><?xml version="1.0" encoding="utf-8"?>
<sst xmlns="http://schemas.openxmlformats.org/spreadsheetml/2006/main" count="135" uniqueCount="83">
  <si>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</si>
  <si>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 xml:space="preserve">君博和德销售报告                                       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</si>
  <si>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</si>
  <si>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</si>
  <si>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</si>
  <si>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</si>
  <si>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</si>
  <si>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</si>
  <si>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</si>
  <si>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</si>
  <si>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</si>
  <si>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</si>
  <si>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</si>
  <si>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</si>
  <si>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</si>
  <si>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</si>
  <si>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</si>
  <si>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</si>
  <si>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</si>
  <si>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</si>
  <si>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</si>
  <si>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</si>
  <si>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</si>
  <si>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</si>
  <si>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</si>
  <si>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</si>
  <si>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</t>
  </si>
  <si>
    <t>佣金</t>
  </si>
  <si>
    <t>Commission</t>
  </si>
  <si>
    <t>其他费用</t>
  </si>
  <si>
    <t>Others cost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</si>
  <si>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</si>
  <si>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</si>
  <si>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</si>
  <si>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</si>
  <si>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</si>
  <si>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</si>
  <si>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</si>
  <si>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</si>
  <si>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</si>
  <si>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</si>
  <si>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</si>
  <si>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</si>
  <si>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</si>
  <si>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</si>
  <si>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</si>
  <si>
    <t>海运费</t>
    <phoneticPr fontId="9" type="noConversion"/>
  </si>
  <si>
    <t>JD</t>
  </si>
  <si>
    <t>品牌/BRAND: 8F</t>
    <phoneticPr fontId="9" type="noConversion"/>
  </si>
  <si>
    <t>LAPINS</t>
  </si>
  <si>
    <t>2JD</t>
  </si>
  <si>
    <t>3JD</t>
  </si>
  <si>
    <t>2J</t>
  </si>
  <si>
    <t>J</t>
  </si>
  <si>
    <t>批次号/lot number：柜号:CXRU-1413703</t>
    <phoneticPr fontId="9" type="noConversion"/>
  </si>
  <si>
    <t>NEO0001271</t>
  </si>
  <si>
    <t>NEO0001269</t>
  </si>
  <si>
    <t>NEO0001282</t>
  </si>
  <si>
    <t>NEO0001284</t>
  </si>
  <si>
    <t>NEO0001287</t>
  </si>
  <si>
    <t>NEO0001278</t>
  </si>
  <si>
    <t>NEO0001285</t>
  </si>
  <si>
    <t>NEO0001280</t>
  </si>
  <si>
    <t>NEO0001281</t>
  </si>
  <si>
    <t>NEO0001267</t>
  </si>
  <si>
    <t>NEO0001279</t>
  </si>
  <si>
    <t>NEO0001272</t>
  </si>
  <si>
    <t>NEO0001283</t>
  </si>
  <si>
    <t>NEO0001286</t>
  </si>
  <si>
    <t>NEO0001268</t>
  </si>
  <si>
    <t>NEO0001270</t>
  </si>
  <si>
    <t>NEO0001276</t>
  </si>
  <si>
    <t>NEO0001277</t>
  </si>
  <si>
    <t>NEO0001275</t>
  </si>
  <si>
    <t>NEO0001274</t>
  </si>
  <si>
    <t>2*2.5KG</t>
  </si>
  <si>
    <t>5KG</t>
  </si>
  <si>
    <t>3J</t>
  </si>
  <si>
    <t>XLD</t>
  </si>
  <si>
    <t>Total Cost:</t>
  </si>
  <si>
    <t>Cost per Kg:</t>
  </si>
  <si>
    <t>Cost 5Kg:</t>
  </si>
  <si>
    <t>Cost 2.5Kg: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</si>
</sst>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6"/>
      <color indexed="8"/>
      <name val="楷体"/>
      <family val="3"/>
      <charset val="134"/>
    </font>
    <font>
      <b/>
      <sz val="16"/>
      <color theme="1" tint="4.9989318521683403E-2"/>
      <name val="楷体"/>
      <family val="3"/>
      <charset val="134"/>
    </font>
    <font>
      <b/>
      <sz val="16"/>
      <name val="楷体"/>
      <family val="3"/>
      <charset val="134"/>
    </font>
    <font>
      <sz val="16"/>
      <name val="宋体"/>
      <family val="3"/>
      <charset val="134"/>
    </font>
    <font>
      <b/>
      <sz val="16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169" fontId="5" fillId="0" borderId="1" xfId="0" applyNumberFormat="1" applyFont="1" applyBorder="1" applyAlignment="1">
      <alignment horizontal="center" vertical="top"/>
    </xf>
    <xf numFmtId="170" fontId="5" fillId="0" borderId="1" xfId="0" applyNumberFormat="1" applyFont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166" fontId="3" fillId="3" borderId="0" xfId="1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42" fontId="3" fillId="3" borderId="0" xfId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171" fontId="7" fillId="3" borderId="0" xfId="0" applyNumberFormat="1" applyFont="1" applyFill="1" applyAlignment="1">
      <alignment vertical="center"/>
    </xf>
    <xf numFmtId="167" fontId="3" fillId="3" borderId="0" xfId="1" applyNumberFormat="1" applyFont="1" applyFill="1" applyBorder="1" applyAlignment="1">
      <alignment vertical="center"/>
    </xf>
    <xf numFmtId="172" fontId="3" fillId="3" borderId="0" xfId="0" applyNumberFormat="1" applyFont="1" applyFill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3" fillId="3" borderId="5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69" fontId="11" fillId="0" borderId="1" xfId="0" applyNumberFormat="1" applyFont="1" applyBorder="1" applyAlignment="1">
      <alignment horizontal="center" vertical="top"/>
    </xf>
    <xf numFmtId="170" fontId="11" fillId="0" borderId="1" xfId="0" applyNumberFormat="1" applyFont="1" applyBorder="1" applyAlignment="1">
      <alignment horizontal="center" vertical="top"/>
    </xf>
    <xf numFmtId="49" fontId="10" fillId="2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166" fontId="10" fillId="2" borderId="1" xfId="0" applyNumberFormat="1" applyFont="1" applyFill="1" applyBorder="1" applyAlignment="1">
      <alignment horizontal="center" vertical="center"/>
    </xf>
    <xf numFmtId="169" fontId="10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0" fillId="2" borderId="1" xfId="0" applyNumberFormat="1" applyFont="1" applyFill="1" applyBorder="1" applyAlignment="1">
      <alignment horizontal="center" vertical="center"/>
    </xf>
    <xf numFmtId="173" fontId="10" fillId="2" borderId="1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0" fillId="2" borderId="1" xfId="0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165" fontId="10" fillId="2" borderId="1" xfId="0" applyNumberFormat="1" applyFont="1" applyFill="1" applyBorder="1" applyAlignment="1">
      <alignment horizontal="center" vertical="center"/>
    </xf>
    <xf numFmtId="9" fontId="13" fillId="2" borderId="0" xfId="2" applyFont="1" applyFill="1" applyAlignment="1">
      <alignment vertical="center"/>
    </xf>
    <xf numFmtId="169" fontId="12" fillId="0" borderId="1" xfId="0" applyNumberFormat="1" applyFont="1" applyBorder="1" applyAlignment="1">
      <alignment horizontal="left" vertical="center"/>
    </xf>
    <xf numFmtId="170" fontId="12" fillId="0" borderId="1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164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166" fontId="10" fillId="4" borderId="1" xfId="0" applyNumberFormat="1" applyFont="1" applyFill="1" applyBorder="1" applyAlignment="1">
      <alignment horizontal="center" vertical="center"/>
    </xf>
    <xf numFmtId="166" fontId="10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right" vertical="center"/>
    </xf>
    <xf numFmtId="168" fontId="13" fillId="3" borderId="0" xfId="1" applyNumberFormat="1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5" xfId="0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/>
    </xf>
    <xf numFmtId="166" fontId="13" fillId="3" borderId="0" xfId="1" applyNumberFormat="1" applyFont="1" applyFill="1" applyAlignment="1">
      <alignment vertical="center"/>
    </xf>
    <xf numFmtId="166" fontId="13" fillId="2" borderId="0" xfId="0" applyNumberFormat="1" applyFont="1" applyFill="1" applyAlignment="1">
      <alignment vertical="center"/>
    </xf>
    <xf numFmtId="42" fontId="13" fillId="3" borderId="0" xfId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left" vertical="center"/>
    </xf>
  </cellXfs>
  <cellStyles count="3">
    <cellStyle name="Moneda [0]" xfId="1" builtinId="7"/>
    <cellStyle name="Normal" xfId="0" builtinId="0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255619</xdr:colOff>
      <xdr:row>3</xdr:row>
      <xdr:rowOff>317242</xdr:rowOff>
    </xdr:to>
    <xdr:pic>
      <xdr:nvPicPr>
        <xdr:cNvPr id="2" name="图片 3" descr="定稿logoEXCEL.png">
          <a:extLst>
            <a:ext uri="{FF2B5EF4-FFF2-40B4-BE49-F238E27FC236}">
              <a16:creationId xmlns:a16="http://schemas.microsoft.com/office/drawing/2014/main" id="{6D1ECD09-CC77-473F-B4EE-F1B1AAB7A7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670082" cy="82206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T45"/>
  <sheetViews>
    <sheetView tabSelected="1" zoomScale="80" zoomScaleNormal="80" workbookViewId="0">
      <selection activeCell="K34" sqref="K34:K42"/>
    </sheetView>
  </sheetViews>
  <sheetFormatPr baseColWidth="10" defaultColWidth="9" defaultRowHeight="15"/>
  <cols>
    <col min="1" max="1" width="8.832031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8.83203125" style="1" bestFit="1" customWidth="1"/>
    <col min="10" max="10" width="21" style="14" bestFit="1" customWidth="1"/>
    <col min="11" max="11" width="16" style="15" bestFit="1" customWidth="1"/>
    <col min="12" max="12" width="19.6640625" style="15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20">
      <c r="A1" s="31" t="s">
        <v>0</v>
      </c>
      <c r="B1" s="31"/>
      <c r="C1" s="31"/>
      <c r="D1" s="31"/>
      <c r="E1" s="31"/>
      <c r="F1" s="31"/>
      <c r="G1" s="32"/>
      <c r="H1" s="31"/>
      <c r="I1" s="31"/>
      <c r="J1" s="31"/>
      <c r="K1" s="31"/>
      <c r="L1" s="1"/>
    </row>
    <row r="2" spans="1:20">
      <c r="A2" s="31"/>
      <c r="B2" s="31"/>
      <c r="C2" s="31"/>
      <c r="D2" s="31"/>
      <c r="E2" s="31"/>
      <c r="F2" s="31"/>
      <c r="G2" s="32"/>
      <c r="H2" s="31"/>
      <c r="I2" s="31"/>
      <c r="J2" s="31"/>
      <c r="K2" s="31"/>
      <c r="L2" s="1"/>
    </row>
    <row r="3" spans="1:20">
      <c r="A3" s="31"/>
      <c r="B3" s="31"/>
      <c r="C3" s="31"/>
      <c r="D3" s="31"/>
      <c r="E3" s="31"/>
      <c r="F3" s="31"/>
      <c r="G3" s="32"/>
      <c r="H3" s="31"/>
      <c r="I3" s="31"/>
      <c r="J3" s="31"/>
      <c r="K3" s="31"/>
      <c r="L3" s="1"/>
    </row>
    <row r="4" spans="1:20" ht="17">
      <c r="A4" s="33" t="s">
        <v>1</v>
      </c>
      <c r="B4" s="34"/>
      <c r="C4" s="34"/>
      <c r="D4" s="34"/>
      <c r="E4" s="34"/>
      <c r="F4" s="34"/>
      <c r="G4" s="35"/>
      <c r="H4" s="34"/>
      <c r="I4" s="34"/>
      <c r="J4" s="34"/>
      <c r="K4" s="36"/>
      <c r="L4" s="1"/>
    </row>
    <row r="5" spans="1:20" ht="17">
      <c r="A5" s="37" t="s">
        <v>48</v>
      </c>
      <c r="B5" s="37"/>
      <c r="C5" s="37"/>
      <c r="D5" s="37"/>
      <c r="E5" s="37"/>
      <c r="F5" s="37"/>
      <c r="G5" s="38"/>
      <c r="H5" s="37"/>
      <c r="I5" s="37"/>
      <c r="J5" s="37"/>
      <c r="K5" s="37"/>
      <c r="L5" s="1"/>
    </row>
    <row r="6" spans="1:20" ht="19">
      <c r="A6" s="73" t="s">
        <v>54</v>
      </c>
      <c r="B6" s="73"/>
      <c r="C6" s="73"/>
      <c r="D6" s="73"/>
      <c r="E6" s="73"/>
      <c r="F6" s="73"/>
      <c r="G6" s="74"/>
      <c r="H6" s="73"/>
      <c r="I6" s="73"/>
      <c r="J6" s="73"/>
      <c r="K6" s="73"/>
      <c r="L6" s="1"/>
    </row>
    <row r="7" spans="1:20" ht="19">
      <c r="A7" s="37" t="s">
        <v>2</v>
      </c>
      <c r="B7" s="37"/>
      <c r="C7" s="37"/>
      <c r="D7" s="37"/>
      <c r="E7" s="37"/>
      <c r="F7" s="37"/>
      <c r="G7" s="38"/>
      <c r="H7" s="37"/>
      <c r="I7" s="37"/>
      <c r="J7" s="37"/>
      <c r="K7" s="37"/>
      <c r="L7" s="1"/>
      <c r="M7" s="48"/>
      <c r="N7" s="48"/>
      <c r="O7" s="48"/>
      <c r="P7" s="48"/>
      <c r="Q7" s="48"/>
    </row>
    <row r="8" spans="1:20" ht="19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65" t="s">
        <v>15</v>
      </c>
      <c r="N8" s="65"/>
      <c r="O8" s="66">
        <v>7.1</v>
      </c>
      <c r="P8" s="67" t="s">
        <v>16</v>
      </c>
      <c r="Q8" s="48"/>
    </row>
    <row r="9" spans="1:20" ht="19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68"/>
      <c r="N9" s="69" t="s">
        <v>79</v>
      </c>
      <c r="O9" s="70">
        <f>+SUM(K34:K42)</f>
        <v>47225.267605633802</v>
      </c>
      <c r="P9" s="67"/>
      <c r="Q9" s="48"/>
    </row>
    <row r="10" spans="1:20" ht="19">
      <c r="A10" s="39"/>
      <c r="B10" s="40">
        <v>184</v>
      </c>
      <c r="C10" s="41" t="s">
        <v>49</v>
      </c>
      <c r="D10" s="41" t="s">
        <v>55</v>
      </c>
      <c r="E10" s="42" t="s">
        <v>75</v>
      </c>
      <c r="F10" s="41" t="s">
        <v>51</v>
      </c>
      <c r="G10" s="43">
        <v>44953</v>
      </c>
      <c r="H10" s="40">
        <v>184</v>
      </c>
      <c r="I10" s="44">
        <v>90</v>
      </c>
      <c r="J10" s="45">
        <f t="shared" ref="J10:J11" si="0">H10*I10</f>
        <v>16560</v>
      </c>
      <c r="K10" s="46">
        <f>+J10/O$8</f>
        <v>2332.394366197183</v>
      </c>
      <c r="L10" s="46">
        <f t="shared" ref="L10:L27" si="1">+I10/O$8</f>
        <v>12.67605633802817</v>
      </c>
      <c r="M10" s="68"/>
      <c r="N10" s="69" t="s">
        <v>80</v>
      </c>
      <c r="O10" s="70">
        <f>+SUM(K34:K42)/22080</f>
        <v>2.1388255256174729</v>
      </c>
      <c r="P10" s="67"/>
      <c r="Q10" s="48"/>
    </row>
    <row r="11" spans="1:20" ht="19">
      <c r="A11" s="39"/>
      <c r="B11" s="40">
        <v>184</v>
      </c>
      <c r="C11" s="41" t="s">
        <v>49</v>
      </c>
      <c r="D11" s="41" t="s">
        <v>56</v>
      </c>
      <c r="E11" s="42" t="s">
        <v>75</v>
      </c>
      <c r="F11" s="41" t="s">
        <v>51</v>
      </c>
      <c r="G11" s="43">
        <v>44953</v>
      </c>
      <c r="H11" s="40">
        <v>184</v>
      </c>
      <c r="I11" s="44">
        <v>90</v>
      </c>
      <c r="J11" s="45">
        <f t="shared" si="0"/>
        <v>16560</v>
      </c>
      <c r="K11" s="46">
        <f t="shared" ref="K11:K29" si="2">+J11/O$8</f>
        <v>2332.394366197183</v>
      </c>
      <c r="L11" s="46">
        <f t="shared" si="1"/>
        <v>12.67605633802817</v>
      </c>
      <c r="M11" s="68"/>
      <c r="N11" s="69" t="s">
        <v>81</v>
      </c>
      <c r="O11" s="71">
        <f>+O10*5</f>
        <v>10.694127628087365</v>
      </c>
      <c r="P11" s="67"/>
      <c r="Q11" s="48"/>
    </row>
    <row r="12" spans="1:20" ht="19">
      <c r="A12" s="39"/>
      <c r="B12" s="40">
        <v>184</v>
      </c>
      <c r="C12" s="41" t="s">
        <v>49</v>
      </c>
      <c r="D12" s="41" t="s">
        <v>57</v>
      </c>
      <c r="E12" s="42" t="s">
        <v>75</v>
      </c>
      <c r="F12" s="41" t="s">
        <v>51</v>
      </c>
      <c r="G12" s="43">
        <v>44953</v>
      </c>
      <c r="H12" s="40">
        <v>184</v>
      </c>
      <c r="I12" s="44">
        <v>90</v>
      </c>
      <c r="J12" s="45">
        <f>H12*I12</f>
        <v>16560</v>
      </c>
      <c r="K12" s="46">
        <f t="shared" si="2"/>
        <v>2332.394366197183</v>
      </c>
      <c r="L12" s="46">
        <f t="shared" si="1"/>
        <v>12.67605633802817</v>
      </c>
      <c r="M12" s="68"/>
      <c r="N12" s="69" t="s">
        <v>82</v>
      </c>
      <c r="O12" s="71">
        <f>+O10*2.5</f>
        <v>5.3470638140436826</v>
      </c>
      <c r="P12" s="67"/>
      <c r="Q12" s="48"/>
    </row>
    <row r="13" spans="1:20" ht="19">
      <c r="A13" s="39"/>
      <c r="B13" s="40">
        <v>184</v>
      </c>
      <c r="C13" s="41" t="s">
        <v>49</v>
      </c>
      <c r="D13" s="41" t="s">
        <v>58</v>
      </c>
      <c r="E13" s="42" t="s">
        <v>75</v>
      </c>
      <c r="F13" s="41" t="s">
        <v>51</v>
      </c>
      <c r="G13" s="43">
        <v>44953</v>
      </c>
      <c r="H13" s="40">
        <v>184</v>
      </c>
      <c r="I13" s="44">
        <v>90</v>
      </c>
      <c r="J13" s="45">
        <f t="shared" ref="J13:J29" si="3">H13*I13</f>
        <v>16560</v>
      </c>
      <c r="K13" s="46">
        <f t="shared" si="2"/>
        <v>2332.394366197183</v>
      </c>
      <c r="L13" s="46">
        <f t="shared" si="1"/>
        <v>12.67605633802817</v>
      </c>
      <c r="M13" s="68"/>
      <c r="N13" s="67"/>
      <c r="O13" s="72"/>
      <c r="P13" s="67"/>
      <c r="Q13" s="67"/>
      <c r="R13" s="6"/>
      <c r="S13" s="6"/>
      <c r="T13" s="6"/>
    </row>
    <row r="14" spans="1:20" ht="19">
      <c r="A14" s="39"/>
      <c r="B14" s="40">
        <v>180</v>
      </c>
      <c r="C14" s="41" t="s">
        <v>49</v>
      </c>
      <c r="D14" s="41" t="s">
        <v>59</v>
      </c>
      <c r="E14" s="42" t="s">
        <v>75</v>
      </c>
      <c r="F14" s="41" t="s">
        <v>51</v>
      </c>
      <c r="G14" s="43">
        <v>44953</v>
      </c>
      <c r="H14" s="40">
        <v>180</v>
      </c>
      <c r="I14" s="44">
        <v>90</v>
      </c>
      <c r="J14" s="45">
        <f t="shared" si="3"/>
        <v>16200</v>
      </c>
      <c r="K14" s="46">
        <f t="shared" si="2"/>
        <v>2281.6901408450703</v>
      </c>
      <c r="L14" s="46">
        <f t="shared" si="1"/>
        <v>12.67605633802817</v>
      </c>
      <c r="M14" s="18"/>
      <c r="N14" s="19"/>
      <c r="O14" s="20"/>
      <c r="P14" s="19"/>
      <c r="Q14" s="6"/>
      <c r="R14" s="6"/>
      <c r="S14" s="6"/>
      <c r="T14" s="6"/>
    </row>
    <row r="15" spans="1:20" ht="19">
      <c r="A15" s="39"/>
      <c r="B15" s="40">
        <v>184</v>
      </c>
      <c r="C15" s="41" t="s">
        <v>49</v>
      </c>
      <c r="D15" s="41" t="s">
        <v>60</v>
      </c>
      <c r="E15" s="42" t="s">
        <v>75</v>
      </c>
      <c r="F15" s="41" t="s">
        <v>77</v>
      </c>
      <c r="G15" s="43">
        <v>44953</v>
      </c>
      <c r="H15" s="40">
        <v>184</v>
      </c>
      <c r="I15" s="44">
        <v>90</v>
      </c>
      <c r="J15" s="45">
        <f t="shared" si="3"/>
        <v>16560</v>
      </c>
      <c r="K15" s="46">
        <f t="shared" si="2"/>
        <v>2332.394366197183</v>
      </c>
      <c r="L15" s="46">
        <f t="shared" si="1"/>
        <v>12.67605633802817</v>
      </c>
      <c r="M15" s="16"/>
      <c r="N15" s="5"/>
      <c r="O15" s="17"/>
      <c r="P15" s="6"/>
      <c r="Q15" s="17"/>
      <c r="R15" s="6"/>
      <c r="S15" s="6"/>
      <c r="T15" s="6"/>
    </row>
    <row r="16" spans="1:20" ht="19">
      <c r="A16" s="39"/>
      <c r="B16" s="40">
        <v>184</v>
      </c>
      <c r="C16" s="41" t="s">
        <v>49</v>
      </c>
      <c r="D16" s="41" t="s">
        <v>61</v>
      </c>
      <c r="E16" s="42" t="s">
        <v>75</v>
      </c>
      <c r="F16" s="41" t="s">
        <v>50</v>
      </c>
      <c r="G16" s="43">
        <v>44953</v>
      </c>
      <c r="H16" s="40">
        <v>184</v>
      </c>
      <c r="I16" s="44">
        <v>90</v>
      </c>
      <c r="J16" s="45">
        <f t="shared" si="3"/>
        <v>16560</v>
      </c>
      <c r="K16" s="46">
        <f t="shared" si="2"/>
        <v>2332.394366197183</v>
      </c>
      <c r="L16" s="46">
        <f t="shared" si="1"/>
        <v>12.67605633802817</v>
      </c>
      <c r="M16" s="16"/>
      <c r="N16" s="5"/>
      <c r="O16" s="21"/>
      <c r="P16" s="6"/>
      <c r="Q16" s="6"/>
      <c r="R16" s="6"/>
      <c r="S16" s="6"/>
      <c r="T16" s="6"/>
    </row>
    <row r="17" spans="1:20" ht="19">
      <c r="A17" s="39"/>
      <c r="B17" s="40">
        <v>183</v>
      </c>
      <c r="C17" s="41" t="s">
        <v>49</v>
      </c>
      <c r="D17" s="41" t="s">
        <v>62</v>
      </c>
      <c r="E17" s="42" t="s">
        <v>75</v>
      </c>
      <c r="F17" s="41" t="s">
        <v>50</v>
      </c>
      <c r="G17" s="43">
        <v>44953</v>
      </c>
      <c r="H17" s="40">
        <v>183</v>
      </c>
      <c r="I17" s="44">
        <v>90</v>
      </c>
      <c r="J17" s="45">
        <f t="shared" si="3"/>
        <v>16470</v>
      </c>
      <c r="K17" s="46">
        <f t="shared" si="2"/>
        <v>2319.7183098591549</v>
      </c>
      <c r="L17" s="46">
        <f t="shared" si="1"/>
        <v>12.67605633802817</v>
      </c>
      <c r="M17" s="16"/>
      <c r="N17" s="5"/>
      <c r="O17" s="22"/>
      <c r="P17" s="6"/>
      <c r="Q17" s="6"/>
      <c r="R17" s="6"/>
      <c r="S17" s="6"/>
      <c r="T17" s="6"/>
    </row>
    <row r="18" spans="1:20" ht="19">
      <c r="A18" s="39"/>
      <c r="B18" s="40">
        <v>184</v>
      </c>
      <c r="C18" s="41" t="s">
        <v>49</v>
      </c>
      <c r="D18" s="41" t="s">
        <v>63</v>
      </c>
      <c r="E18" s="42" t="s">
        <v>75</v>
      </c>
      <c r="F18" s="41" t="s">
        <v>50</v>
      </c>
      <c r="G18" s="43">
        <v>44953</v>
      </c>
      <c r="H18" s="40">
        <v>184</v>
      </c>
      <c r="I18" s="44">
        <v>90</v>
      </c>
      <c r="J18" s="45">
        <f t="shared" si="3"/>
        <v>16560</v>
      </c>
      <c r="K18" s="46">
        <f t="shared" si="2"/>
        <v>2332.394366197183</v>
      </c>
      <c r="L18" s="46">
        <f t="shared" si="1"/>
        <v>12.67605633802817</v>
      </c>
      <c r="M18" s="16"/>
      <c r="N18" s="5"/>
      <c r="O18" s="22"/>
      <c r="P18" s="6"/>
      <c r="Q18" s="6"/>
      <c r="R18" s="6"/>
      <c r="S18" s="6"/>
      <c r="T18" s="6"/>
    </row>
    <row r="19" spans="1:20" ht="19">
      <c r="A19" s="39"/>
      <c r="B19" s="40">
        <v>184</v>
      </c>
      <c r="C19" s="41" t="s">
        <v>49</v>
      </c>
      <c r="D19" s="41" t="s">
        <v>64</v>
      </c>
      <c r="E19" s="42" t="s">
        <v>75</v>
      </c>
      <c r="F19" s="41" t="s">
        <v>50</v>
      </c>
      <c r="G19" s="43">
        <v>44953</v>
      </c>
      <c r="H19" s="40">
        <v>184</v>
      </c>
      <c r="I19" s="44">
        <v>90</v>
      </c>
      <c r="J19" s="45">
        <f t="shared" si="3"/>
        <v>16560</v>
      </c>
      <c r="K19" s="46">
        <f t="shared" si="2"/>
        <v>2332.394366197183</v>
      </c>
      <c r="L19" s="46">
        <f t="shared" si="1"/>
        <v>12.67605633802817</v>
      </c>
      <c r="M19" s="23"/>
      <c r="N19" s="24"/>
      <c r="O19" s="24"/>
      <c r="P19" s="24"/>
      <c r="Q19" s="24"/>
      <c r="R19" s="24"/>
      <c r="S19" s="24"/>
      <c r="T19" s="6"/>
    </row>
    <row r="20" spans="1:20" ht="19">
      <c r="A20" s="39"/>
      <c r="B20" s="40">
        <v>184</v>
      </c>
      <c r="C20" s="41" t="s">
        <v>49</v>
      </c>
      <c r="D20" s="41" t="s">
        <v>65</v>
      </c>
      <c r="E20" s="42" t="s">
        <v>75</v>
      </c>
      <c r="F20" s="41" t="s">
        <v>52</v>
      </c>
      <c r="G20" s="43">
        <v>44953</v>
      </c>
      <c r="H20" s="40">
        <v>184</v>
      </c>
      <c r="I20" s="44">
        <v>90</v>
      </c>
      <c r="J20" s="45">
        <f t="shared" si="3"/>
        <v>16560</v>
      </c>
      <c r="K20" s="46">
        <f t="shared" si="2"/>
        <v>2332.394366197183</v>
      </c>
      <c r="L20" s="46">
        <f t="shared" si="1"/>
        <v>12.67605633802817</v>
      </c>
      <c r="M20" s="25"/>
      <c r="N20" s="24"/>
      <c r="O20" s="24"/>
      <c r="P20" s="26"/>
      <c r="Q20" s="26"/>
      <c r="R20" s="26"/>
      <c r="S20" s="26"/>
      <c r="T20" s="26"/>
    </row>
    <row r="21" spans="1:20" ht="19">
      <c r="A21" s="39"/>
      <c r="B21" s="40">
        <v>184</v>
      </c>
      <c r="C21" s="41" t="s">
        <v>49</v>
      </c>
      <c r="D21" s="41" t="s">
        <v>66</v>
      </c>
      <c r="E21" s="42" t="s">
        <v>75</v>
      </c>
      <c r="F21" s="41" t="s">
        <v>50</v>
      </c>
      <c r="G21" s="43">
        <v>44953</v>
      </c>
      <c r="H21" s="40">
        <v>184</v>
      </c>
      <c r="I21" s="44">
        <v>90</v>
      </c>
      <c r="J21" s="45">
        <f t="shared" si="3"/>
        <v>16560</v>
      </c>
      <c r="K21" s="46">
        <f t="shared" si="2"/>
        <v>2332.394366197183</v>
      </c>
      <c r="L21" s="46">
        <f t="shared" si="1"/>
        <v>12.67605633802817</v>
      </c>
      <c r="M21" s="23"/>
      <c r="N21" s="24"/>
      <c r="O21" s="6"/>
      <c r="P21" s="27"/>
      <c r="Q21" s="27"/>
      <c r="R21" s="27"/>
      <c r="S21" s="27"/>
      <c r="T21" s="27"/>
    </row>
    <row r="22" spans="1:20" ht="19">
      <c r="A22" s="39"/>
      <c r="B22" s="40">
        <v>184</v>
      </c>
      <c r="C22" s="41" t="s">
        <v>49</v>
      </c>
      <c r="D22" s="41" t="s">
        <v>67</v>
      </c>
      <c r="E22" s="42" t="s">
        <v>76</v>
      </c>
      <c r="F22" s="41" t="s">
        <v>47</v>
      </c>
      <c r="G22" s="43">
        <v>44953</v>
      </c>
      <c r="H22" s="40">
        <v>184</v>
      </c>
      <c r="I22" s="44">
        <v>40</v>
      </c>
      <c r="J22" s="45">
        <f t="shared" si="3"/>
        <v>7360</v>
      </c>
      <c r="K22" s="46">
        <f t="shared" si="2"/>
        <v>1036.6197183098593</v>
      </c>
      <c r="L22" s="46">
        <f t="shared" si="1"/>
        <v>5.6338028169014089</v>
      </c>
      <c r="M22" s="23"/>
      <c r="N22" s="24"/>
      <c r="O22" s="6"/>
      <c r="P22" s="27"/>
      <c r="Q22" s="27"/>
      <c r="R22" s="27"/>
      <c r="S22" s="27"/>
      <c r="T22" s="27"/>
    </row>
    <row r="23" spans="1:20" ht="19">
      <c r="A23" s="39"/>
      <c r="B23" s="40">
        <v>183</v>
      </c>
      <c r="C23" s="41" t="s">
        <v>49</v>
      </c>
      <c r="D23" s="41" t="s">
        <v>68</v>
      </c>
      <c r="E23" s="42" t="s">
        <v>76</v>
      </c>
      <c r="F23" s="41" t="s">
        <v>47</v>
      </c>
      <c r="G23" s="43">
        <v>44953</v>
      </c>
      <c r="H23" s="40">
        <v>183</v>
      </c>
      <c r="I23" s="44">
        <v>40</v>
      </c>
      <c r="J23" s="45">
        <f t="shared" si="3"/>
        <v>7320</v>
      </c>
      <c r="K23" s="46">
        <f t="shared" si="2"/>
        <v>1030.9859154929577</v>
      </c>
      <c r="L23" s="46">
        <f t="shared" si="1"/>
        <v>5.6338028169014089</v>
      </c>
      <c r="M23" s="30"/>
      <c r="N23" s="30"/>
      <c r="O23" s="6"/>
      <c r="P23" s="13"/>
      <c r="Q23" s="13"/>
      <c r="R23" s="13"/>
      <c r="S23" s="13"/>
      <c r="T23" s="13"/>
    </row>
    <row r="24" spans="1:20" ht="19">
      <c r="A24" s="39"/>
      <c r="B24" s="40">
        <v>184</v>
      </c>
      <c r="C24" s="41" t="s">
        <v>49</v>
      </c>
      <c r="D24" s="41" t="s">
        <v>69</v>
      </c>
      <c r="E24" s="42" t="s">
        <v>76</v>
      </c>
      <c r="F24" s="41" t="s">
        <v>47</v>
      </c>
      <c r="G24" s="43">
        <v>44953</v>
      </c>
      <c r="H24" s="40">
        <v>184</v>
      </c>
      <c r="I24" s="44">
        <v>40</v>
      </c>
      <c r="J24" s="45">
        <f t="shared" si="3"/>
        <v>7360</v>
      </c>
      <c r="K24" s="46">
        <f t="shared" si="2"/>
        <v>1036.6197183098593</v>
      </c>
      <c r="L24" s="46">
        <f t="shared" si="1"/>
        <v>5.6338028169014089</v>
      </c>
      <c r="M24" s="30"/>
      <c r="N24" s="30"/>
      <c r="O24" s="6"/>
      <c r="P24" s="13"/>
      <c r="Q24" s="13"/>
      <c r="R24" s="13"/>
      <c r="S24" s="13"/>
      <c r="T24" s="13"/>
    </row>
    <row r="25" spans="1:20" ht="19">
      <c r="A25" s="39"/>
      <c r="B25" s="40">
        <v>184</v>
      </c>
      <c r="C25" s="41" t="s">
        <v>49</v>
      </c>
      <c r="D25" s="41" t="s">
        <v>70</v>
      </c>
      <c r="E25" s="42" t="s">
        <v>76</v>
      </c>
      <c r="F25" s="41" t="s">
        <v>47</v>
      </c>
      <c r="G25" s="43">
        <v>44953</v>
      </c>
      <c r="H25" s="40">
        <v>184</v>
      </c>
      <c r="I25" s="44">
        <v>40</v>
      </c>
      <c r="J25" s="45">
        <f t="shared" si="3"/>
        <v>7360</v>
      </c>
      <c r="K25" s="46">
        <f t="shared" si="2"/>
        <v>1036.6197183098593</v>
      </c>
      <c r="L25" s="46">
        <f t="shared" si="1"/>
        <v>5.6338028169014089</v>
      </c>
      <c r="M25" s="30"/>
      <c r="N25" s="30"/>
      <c r="O25" s="6"/>
      <c r="P25" s="13"/>
      <c r="Q25" s="13"/>
      <c r="R25" s="13"/>
      <c r="S25" s="13"/>
      <c r="T25" s="13"/>
    </row>
    <row r="26" spans="1:20" ht="19">
      <c r="A26" s="39"/>
      <c r="B26" s="40">
        <v>184</v>
      </c>
      <c r="C26" s="41" t="s">
        <v>49</v>
      </c>
      <c r="D26" s="41" t="s">
        <v>71</v>
      </c>
      <c r="E26" s="42" t="s">
        <v>76</v>
      </c>
      <c r="F26" s="41" t="s">
        <v>47</v>
      </c>
      <c r="G26" s="43">
        <v>44953</v>
      </c>
      <c r="H26" s="40">
        <v>184</v>
      </c>
      <c r="I26" s="44">
        <v>40</v>
      </c>
      <c r="J26" s="45">
        <f t="shared" si="3"/>
        <v>7360</v>
      </c>
      <c r="K26" s="46">
        <f t="shared" si="2"/>
        <v>1036.6197183098593</v>
      </c>
      <c r="L26" s="46">
        <f t="shared" si="1"/>
        <v>5.6338028169014089</v>
      </c>
      <c r="M26" s="29"/>
      <c r="N26" s="30"/>
      <c r="P26" s="27"/>
      <c r="Q26" s="27"/>
      <c r="R26" s="27"/>
      <c r="S26" s="27"/>
      <c r="T26" s="27"/>
    </row>
    <row r="27" spans="1:20" ht="19">
      <c r="A27" s="39"/>
      <c r="B27" s="40">
        <v>182</v>
      </c>
      <c r="C27" s="41" t="s">
        <v>49</v>
      </c>
      <c r="D27" s="41" t="s">
        <v>72</v>
      </c>
      <c r="E27" s="42" t="s">
        <v>76</v>
      </c>
      <c r="F27" s="41" t="s">
        <v>47</v>
      </c>
      <c r="G27" s="43">
        <v>44953</v>
      </c>
      <c r="H27" s="40">
        <v>182</v>
      </c>
      <c r="I27" s="44">
        <v>40</v>
      </c>
      <c r="J27" s="45">
        <f t="shared" si="3"/>
        <v>7280</v>
      </c>
      <c r="K27" s="46">
        <f t="shared" si="2"/>
        <v>1025.3521126760563</v>
      </c>
      <c r="L27" s="46">
        <f t="shared" si="1"/>
        <v>5.6338028169014089</v>
      </c>
      <c r="M27" s="29"/>
      <c r="N27" s="30"/>
      <c r="P27" s="27"/>
      <c r="Q27" s="27"/>
      <c r="R27" s="27"/>
      <c r="S27" s="27"/>
      <c r="T27" s="27"/>
    </row>
    <row r="28" spans="1:20" ht="19">
      <c r="A28" s="39"/>
      <c r="B28" s="40">
        <v>184</v>
      </c>
      <c r="C28" s="41" t="s">
        <v>49</v>
      </c>
      <c r="D28" s="41" t="s">
        <v>73</v>
      </c>
      <c r="E28" s="42" t="s">
        <v>76</v>
      </c>
      <c r="F28" s="41" t="s">
        <v>53</v>
      </c>
      <c r="G28" s="43">
        <v>44953</v>
      </c>
      <c r="H28" s="40">
        <v>184</v>
      </c>
      <c r="I28" s="44">
        <v>40</v>
      </c>
      <c r="J28" s="45">
        <f t="shared" si="3"/>
        <v>7360</v>
      </c>
      <c r="K28" s="46">
        <f t="shared" si="2"/>
        <v>1036.6197183098593</v>
      </c>
      <c r="L28" s="46">
        <f t="shared" ref="L28:L29" si="4">+I28/O$8</f>
        <v>5.6338028169014089</v>
      </c>
      <c r="M28" s="29"/>
      <c r="N28" s="30"/>
      <c r="P28" s="27"/>
      <c r="Q28" s="27"/>
      <c r="R28" s="27"/>
      <c r="S28" s="27"/>
      <c r="T28" s="27"/>
    </row>
    <row r="29" spans="1:20" ht="19">
      <c r="A29" s="39"/>
      <c r="B29" s="40">
        <v>183</v>
      </c>
      <c r="C29" s="41" t="s">
        <v>49</v>
      </c>
      <c r="D29" s="41" t="s">
        <v>74</v>
      </c>
      <c r="E29" s="42" t="s">
        <v>76</v>
      </c>
      <c r="F29" s="41" t="s">
        <v>78</v>
      </c>
      <c r="G29" s="43">
        <v>44953</v>
      </c>
      <c r="H29" s="40">
        <v>183</v>
      </c>
      <c r="I29" s="44">
        <v>40</v>
      </c>
      <c r="J29" s="45">
        <f t="shared" si="3"/>
        <v>7320</v>
      </c>
      <c r="K29" s="46">
        <f t="shared" si="2"/>
        <v>1030.9859154929577</v>
      </c>
      <c r="L29" s="46">
        <f t="shared" si="4"/>
        <v>5.6338028169014089</v>
      </c>
      <c r="M29" s="28"/>
    </row>
    <row r="30" spans="1:20" ht="17">
      <c r="A30" s="2"/>
      <c r="B30" s="7">
        <v>2</v>
      </c>
      <c r="C30" s="8"/>
      <c r="D30" s="8"/>
      <c r="E30" s="9"/>
      <c r="F30" s="8"/>
      <c r="G30" s="10"/>
      <c r="H30" s="7"/>
      <c r="I30" s="11"/>
      <c r="J30" s="12"/>
      <c r="K30" s="4"/>
      <c r="L30" s="4"/>
      <c r="M30" s="25"/>
      <c r="N30" s="24"/>
      <c r="O30" s="24"/>
      <c r="P30" s="26"/>
      <c r="Q30" s="26"/>
      <c r="R30" s="26"/>
      <c r="S30" s="26"/>
      <c r="T30" s="26"/>
    </row>
    <row r="31" spans="1:20" ht="17">
      <c r="A31" s="2"/>
      <c r="B31" s="7">
        <v>7</v>
      </c>
      <c r="C31" s="8"/>
      <c r="D31" s="8"/>
      <c r="E31" s="9"/>
      <c r="F31" s="8"/>
      <c r="G31" s="10"/>
      <c r="H31" s="7"/>
      <c r="I31" s="11"/>
      <c r="J31" s="12"/>
      <c r="K31" s="4"/>
      <c r="L31" s="4"/>
      <c r="M31" s="29"/>
      <c r="N31" s="30"/>
      <c r="O31" s="6"/>
      <c r="P31" s="27"/>
      <c r="Q31" s="27"/>
      <c r="R31" s="27"/>
      <c r="S31" s="27"/>
      <c r="T31" s="27"/>
    </row>
    <row r="32" spans="1:20" ht="17">
      <c r="A32" s="2"/>
      <c r="B32" s="7"/>
      <c r="C32" s="8"/>
      <c r="D32" s="8"/>
      <c r="E32" s="9"/>
      <c r="F32" s="8"/>
      <c r="G32" s="10"/>
      <c r="H32" s="7"/>
      <c r="I32" s="11"/>
      <c r="J32" s="12"/>
      <c r="K32" s="4"/>
      <c r="L32" s="4"/>
      <c r="M32" s="29"/>
      <c r="N32" s="30"/>
      <c r="O32" s="6"/>
      <c r="P32" s="27"/>
      <c r="Q32" s="27"/>
      <c r="R32" s="27"/>
      <c r="S32" s="27"/>
      <c r="T32" s="27"/>
    </row>
    <row r="33" spans="1:20" ht="19">
      <c r="A33" s="39" t="s">
        <v>26</v>
      </c>
      <c r="B33" s="47">
        <f>SUM(B9:B31)</f>
        <v>3680</v>
      </c>
      <c r="C33" s="39"/>
      <c r="D33" s="39"/>
      <c r="E33" s="39"/>
      <c r="F33" s="48"/>
      <c r="G33" s="49"/>
      <c r="H33" s="47">
        <f>SUM(H9:H31)</f>
        <v>3671</v>
      </c>
      <c r="I33" s="39"/>
      <c r="J33" s="50">
        <f>SUM(J9:J31)</f>
        <v>256990</v>
      </c>
      <c r="K33" s="46">
        <f>+J33/O$8</f>
        <v>36195.774647887323</v>
      </c>
      <c r="L33" s="46"/>
      <c r="M33" s="51"/>
      <c r="N33" s="52"/>
      <c r="O33" s="6"/>
      <c r="P33" s="27"/>
      <c r="Q33" s="27"/>
      <c r="R33" s="27"/>
      <c r="S33" s="27"/>
      <c r="T33" s="27"/>
    </row>
    <row r="34" spans="1:20" ht="19">
      <c r="A34" s="53"/>
      <c r="B34" s="53"/>
      <c r="C34" s="53"/>
      <c r="D34" s="53"/>
      <c r="E34" s="53"/>
      <c r="F34" s="53"/>
      <c r="G34" s="54" t="s">
        <v>27</v>
      </c>
      <c r="H34" s="39" t="s">
        <v>28</v>
      </c>
      <c r="I34" s="39"/>
      <c r="J34" s="55">
        <f>+J33*6%</f>
        <v>15419.4</v>
      </c>
      <c r="K34" s="46">
        <f t="shared" ref="K34:K42" si="5">+J34/O$8</f>
        <v>2171.7464788732395</v>
      </c>
      <c r="L34" s="46"/>
      <c r="M34" s="56">
        <f>K34/K33</f>
        <v>6.0000000000000005E-2</v>
      </c>
      <c r="N34" s="48"/>
    </row>
    <row r="35" spans="1:20" ht="19">
      <c r="A35" s="53"/>
      <c r="B35" s="53"/>
      <c r="C35" s="53"/>
      <c r="D35" s="53"/>
      <c r="E35" s="53"/>
      <c r="F35" s="53"/>
      <c r="G35" s="54" t="s">
        <v>29</v>
      </c>
      <c r="H35" s="39" t="s">
        <v>30</v>
      </c>
      <c r="I35" s="55"/>
      <c r="J35" s="55">
        <v>1500</v>
      </c>
      <c r="K35" s="46">
        <f t="shared" si="5"/>
        <v>211.26760563380282</v>
      </c>
      <c r="L35" s="46"/>
      <c r="M35" s="48"/>
      <c r="N35" s="48"/>
    </row>
    <row r="36" spans="1:20" ht="19">
      <c r="A36" s="53"/>
      <c r="B36" s="53"/>
      <c r="C36" s="53"/>
      <c r="D36" s="53"/>
      <c r="E36" s="53"/>
      <c r="F36" s="53"/>
      <c r="G36" s="54" t="s">
        <v>46</v>
      </c>
      <c r="H36" s="39" t="s">
        <v>31</v>
      </c>
      <c r="I36" s="39"/>
      <c r="J36" s="55">
        <v>107500</v>
      </c>
      <c r="K36" s="46">
        <f t="shared" si="5"/>
        <v>15140.845070422536</v>
      </c>
      <c r="L36" s="46"/>
      <c r="M36" s="48"/>
      <c r="N36" s="48"/>
    </row>
    <row r="37" spans="1:20" ht="19">
      <c r="A37" s="53"/>
      <c r="B37" s="53"/>
      <c r="C37" s="53"/>
      <c r="D37" s="53"/>
      <c r="E37" s="53"/>
      <c r="F37" s="53"/>
      <c r="G37" s="54" t="s">
        <v>32</v>
      </c>
      <c r="H37" s="39" t="s">
        <v>33</v>
      </c>
      <c r="I37" s="39"/>
      <c r="J37" s="55">
        <v>20000</v>
      </c>
      <c r="K37" s="46">
        <f t="shared" si="5"/>
        <v>2816.9014084507044</v>
      </c>
      <c r="L37" s="46"/>
      <c r="M37" s="48"/>
      <c r="N37" s="48"/>
    </row>
    <row r="38" spans="1:20" ht="19">
      <c r="A38" s="53"/>
      <c r="B38" s="53"/>
      <c r="C38" s="53"/>
      <c r="D38" s="53"/>
      <c r="E38" s="53"/>
      <c r="F38" s="53"/>
      <c r="G38" s="54" t="s">
        <v>34</v>
      </c>
      <c r="H38" s="39" t="s">
        <v>35</v>
      </c>
      <c r="I38" s="39"/>
      <c r="J38" s="55">
        <v>176000</v>
      </c>
      <c r="K38" s="46">
        <f t="shared" si="5"/>
        <v>24788.732394366198</v>
      </c>
      <c r="L38" s="46"/>
      <c r="M38" s="48"/>
      <c r="N38" s="48"/>
    </row>
    <row r="39" spans="1:20" ht="19">
      <c r="A39" s="53"/>
      <c r="B39" s="53"/>
      <c r="C39" s="53"/>
      <c r="D39" s="53"/>
      <c r="E39" s="53"/>
      <c r="F39" s="53"/>
      <c r="G39" s="57" t="s">
        <v>36</v>
      </c>
      <c r="H39" s="58" t="s">
        <v>37</v>
      </c>
      <c r="I39" s="39"/>
      <c r="J39" s="55">
        <v>7500</v>
      </c>
      <c r="K39" s="46">
        <f t="shared" si="5"/>
        <v>1056.3380281690143</v>
      </c>
      <c r="L39" s="46"/>
      <c r="M39" s="48"/>
      <c r="N39" s="48"/>
    </row>
    <row r="40" spans="1:20" ht="19">
      <c r="A40" s="53"/>
      <c r="B40" s="53"/>
      <c r="C40" s="53"/>
      <c r="D40" s="53"/>
      <c r="E40" s="53"/>
      <c r="F40" s="53"/>
      <c r="G40" s="54" t="s">
        <v>38</v>
      </c>
      <c r="H40" s="39" t="s">
        <v>39</v>
      </c>
      <c r="I40" s="39"/>
      <c r="J40" s="55">
        <v>5880</v>
      </c>
      <c r="K40" s="46">
        <f t="shared" si="5"/>
        <v>828.16901408450713</v>
      </c>
      <c r="L40" s="46"/>
      <c r="M40" s="48"/>
      <c r="N40" s="48"/>
    </row>
    <row r="41" spans="1:20" ht="19">
      <c r="A41" s="53"/>
      <c r="B41" s="53"/>
      <c r="C41" s="53"/>
      <c r="D41" s="53"/>
      <c r="E41" s="53"/>
      <c r="F41" s="53"/>
      <c r="G41" s="54" t="s">
        <v>40</v>
      </c>
      <c r="H41" s="39" t="s">
        <v>41</v>
      </c>
      <c r="I41" s="39"/>
      <c r="J41" s="55">
        <v>1500</v>
      </c>
      <c r="K41" s="46">
        <f t="shared" si="5"/>
        <v>211.26760563380282</v>
      </c>
      <c r="L41" s="46"/>
      <c r="M41" s="48"/>
      <c r="N41" s="48"/>
    </row>
    <row r="42" spans="1:20" ht="19">
      <c r="A42" s="53"/>
      <c r="B42" s="53"/>
      <c r="C42" s="53"/>
      <c r="D42" s="53"/>
      <c r="E42" s="53"/>
      <c r="F42" s="59"/>
      <c r="G42" s="54" t="s">
        <v>42</v>
      </c>
      <c r="H42" s="39" t="s">
        <v>43</v>
      </c>
      <c r="I42" s="39"/>
      <c r="J42" s="55"/>
      <c r="K42" s="46">
        <f t="shared" si="5"/>
        <v>0</v>
      </c>
      <c r="L42" s="46"/>
      <c r="M42" s="48"/>
      <c r="N42" s="48"/>
    </row>
    <row r="43" spans="1:20" ht="19">
      <c r="A43" s="48"/>
      <c r="B43" s="48"/>
      <c r="C43" s="48"/>
      <c r="D43" s="48"/>
      <c r="E43" s="48"/>
      <c r="F43" s="48"/>
      <c r="G43" s="60" t="s">
        <v>44</v>
      </c>
      <c r="H43" s="61" t="s">
        <v>45</v>
      </c>
      <c r="I43" s="62"/>
      <c r="J43" s="63">
        <f>+J33-SUM(J34:J42)</f>
        <v>-78309.400000000023</v>
      </c>
      <c r="K43" s="63">
        <f>+K33-SUM(K34:K42)</f>
        <v>-11029.492957746479</v>
      </c>
      <c r="L43" s="64"/>
      <c r="M43" s="48"/>
      <c r="N43" s="48"/>
    </row>
    <row r="45" spans="1:20">
      <c r="J45" s="1"/>
      <c r="K45" s="1"/>
      <c r="L45" s="1"/>
    </row>
  </sheetData>
  <mergeCells count="15">
    <mergeCell ref="M23:N23"/>
    <mergeCell ref="M24:N24"/>
    <mergeCell ref="M25:N25"/>
    <mergeCell ref="A1:K3"/>
    <mergeCell ref="A4:K4"/>
    <mergeCell ref="A5:K5"/>
    <mergeCell ref="A6:K6"/>
    <mergeCell ref="A7:K7"/>
    <mergeCell ref="M8:N8"/>
    <mergeCell ref="M32:N32"/>
    <mergeCell ref="M33:N33"/>
    <mergeCell ref="M31:N31"/>
    <mergeCell ref="M26:N26"/>
    <mergeCell ref="M27:N27"/>
    <mergeCell ref="M28:N28"/>
  </mergeCells>
  <phoneticPr fontId="9" type="noConversion"/>
  <conditionalFormatting sqref="O8:P8">
    <cfRule type="cellIs" dxfId="2" priority="3" operator="lessThan">
      <formula>0</formula>
    </cfRule>
  </conditionalFormatting>
  <conditionalFormatting sqref="O13:P13 P9:P12">
    <cfRule type="cellIs" dxfId="1" priority="2" operator="lessThan">
      <formula>0</formula>
    </cfRule>
  </conditionalFormatting>
  <conditionalFormatting sqref="O9:O12">
    <cfRule type="cellIs" dxfId="0" priority="1" operator="lessThan">
      <formula>0</formula>
    </cfRule>
  </conditionalFormatting>
  <pageMargins left="0.7" right="0.7" top="0.75" bottom="0.75" header="0.3" footer="0.3"/>
  <pageSetup scale="44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2023-03-06T20:14:58Z</cp:lastPrinted>
  <dcterms:created xsi:type="dcterms:W3CDTF">2022-03-22T12:49:44Z</dcterms:created>
  <dcterms:modified xsi:type="dcterms:W3CDTF">2023-03-06T20:32:25Z</dcterms:modified>
</cp:coreProperties>
</file>