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2AC39A8B-141D-B44B-8B58-F542E0D9B4E8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84732152" sheetId="2" r:id="rId1"/>
  </sheets>
  <definedNames>
    <definedName name="_xlnm._FilterDatabase" localSheetId="0" hidden="1">'157-84732152'!$A$12:$M$18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G20" i="2"/>
  <c r="J18" i="2"/>
  <c r="K18" i="2" s="1"/>
  <c r="J17" i="2"/>
  <c r="K17" i="2" s="1"/>
  <c r="J16" i="2"/>
  <c r="K16" i="2" s="1"/>
  <c r="J15" i="2"/>
  <c r="K15" i="2" s="1"/>
  <c r="K14" i="2"/>
  <c r="J14" i="2"/>
  <c r="J13" i="2"/>
  <c r="K13" i="2" s="1"/>
  <c r="K20" i="2" l="1"/>
  <c r="J20" i="2"/>
  <c r="D23" i="2" l="1"/>
  <c r="D31" i="2"/>
  <c r="E31" i="2" s="1"/>
  <c r="E23" i="2" l="1"/>
  <c r="D29" i="2"/>
  <c r="D33" i="2" l="1"/>
  <c r="E29" i="2"/>
  <c r="D34" i="2" l="1"/>
  <c r="E34" i="2" s="1"/>
  <c r="E33" i="2"/>
  <c r="L14" i="2" l="1"/>
  <c r="M14" i="2" s="1"/>
  <c r="L16" i="2"/>
  <c r="M16" i="2" s="1"/>
  <c r="L18" i="2"/>
  <c r="M18" i="2" s="1"/>
  <c r="L15" i="2"/>
  <c r="M15" i="2" s="1"/>
  <c r="L17" i="2"/>
  <c r="M17" i="2" s="1"/>
  <c r="L13" i="2"/>
  <c r="M13" i="2" s="1"/>
  <c r="L20" i="2"/>
  <c r="M20" i="2" l="1"/>
</calcChain>
</file>

<file path=xl/sharedStrings.xml><?xml version="1.0" encoding="utf-8"?>
<sst xmlns="http://schemas.openxmlformats.org/spreadsheetml/2006/main" count="86" uniqueCount="62">
  <si>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</si>
  <si>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</si>
  <si>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</si>
  <si>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</si>
  <si>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</si>
  <si>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</si>
  <si>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</si>
  <si>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</si>
  <si>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</si>
  <si>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QR8325/QR8960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</si>
  <si>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</si>
  <si>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157-84732152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</si>
  <si>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</si>
  <si>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</si>
  <si>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</si>
  <si>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</si>
  <si>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</si>
  <si>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</si>
  <si>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</si>
  <si>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</si>
  <si>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</si>
  <si>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</si>
  <si>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</si>
  <si>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</si>
  <si>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</si>
  <si>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t>每箱收益</t>
    </r>
    <r>
      <rPr>
        <sz val="12"/>
        <rFont val="Times New Roman Regular"/>
        <charset val="134"/>
      </rPr>
      <t xml:space="preserve"> CIF</t>
    </r>
  </si>
  <si>
    <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</si>
  <si>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</si>
  <si>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</si>
  <si>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</si>
  <si>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</si>
  <si>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</si>
  <si>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</si>
  <si>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</si>
  <si>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</si>
  <si>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</si>
  <si>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</si>
  <si>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</si>
  <si>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</si>
  <si>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</si>
  <si>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BING</t>
  </si>
  <si>
    <t>2JD</t>
  </si>
  <si>
    <t>2.5kg</t>
  </si>
  <si>
    <t>2JDD</t>
  </si>
  <si>
    <t>3JD</t>
  </si>
  <si>
    <t>3JDD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</si>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</sst>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selection activeCell="R11" sqref="R11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0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1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1" customFormat="1" ht="24" customHeight="1">
      <c r="A8" s="4" t="s">
        <v>2</v>
      </c>
      <c r="B8" s="29" t="s">
        <v>3</v>
      </c>
      <c r="C8" s="29"/>
      <c r="E8" s="14" t="s">
        <v>4</v>
      </c>
      <c r="F8" s="15">
        <v>45293</v>
      </c>
      <c r="G8" s="16"/>
      <c r="H8" s="30" t="s">
        <v>5</v>
      </c>
      <c r="I8" s="30"/>
      <c r="J8" s="15">
        <v>45293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29" t="s">
        <v>9</v>
      </c>
      <c r="C9" s="29"/>
      <c r="E9" s="14" t="s">
        <v>10</v>
      </c>
      <c r="F9" s="5" t="s">
        <v>11</v>
      </c>
      <c r="G9" s="17"/>
      <c r="H9" s="30" t="s">
        <v>12</v>
      </c>
      <c r="I9" s="30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20" t="s">
        <v>25</v>
      </c>
      <c r="M11" s="20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45293</v>
      </c>
      <c r="B13" s="9">
        <v>1512449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280</v>
      </c>
      <c r="H13" s="9" t="s">
        <v>42</v>
      </c>
      <c r="I13" s="21">
        <v>260</v>
      </c>
      <c r="J13" s="21">
        <f t="shared" ref="J13:J18" si="0">G13*I13</f>
        <v>72800</v>
      </c>
      <c r="K13" s="18">
        <f t="shared" ref="K13:K18" si="1">J13/$M$8</f>
        <v>9972.6027397260277</v>
      </c>
      <c r="L13" s="18">
        <f t="shared" ref="L13:L18" si="2">K13/G13-$E$34</f>
        <v>28.398313111545992</v>
      </c>
      <c r="M13" s="18">
        <f t="shared" ref="M13:M18" si="3">L13*G13</f>
        <v>7951.5276712328778</v>
      </c>
    </row>
    <row r="14" spans="1:13" s="2" customFormat="1" ht="24" customHeight="1">
      <c r="A14" s="8">
        <v>45293</v>
      </c>
      <c r="B14" s="9">
        <v>1512451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280</v>
      </c>
      <c r="H14" s="9" t="s">
        <v>42</v>
      </c>
      <c r="I14" s="21">
        <v>270</v>
      </c>
      <c r="J14" s="21">
        <f t="shared" si="0"/>
        <v>75600</v>
      </c>
      <c r="K14" s="18">
        <f t="shared" si="1"/>
        <v>10356.164383561643</v>
      </c>
      <c r="L14" s="18">
        <f t="shared" si="2"/>
        <v>29.768176125244619</v>
      </c>
      <c r="M14" s="18">
        <f t="shared" si="3"/>
        <v>8335.0893150684933</v>
      </c>
    </row>
    <row r="15" spans="1:13" s="2" customFormat="1" ht="24" customHeight="1">
      <c r="A15" s="8">
        <v>45293</v>
      </c>
      <c r="B15" s="9">
        <v>1512453</v>
      </c>
      <c r="C15" s="9" t="s">
        <v>40</v>
      </c>
      <c r="D15" s="9">
        <v>121064</v>
      </c>
      <c r="E15" s="9">
        <v>105448</v>
      </c>
      <c r="F15" s="9" t="s">
        <v>44</v>
      </c>
      <c r="G15" s="9">
        <v>280</v>
      </c>
      <c r="H15" s="9" t="s">
        <v>42</v>
      </c>
      <c r="I15" s="21">
        <v>290</v>
      </c>
      <c r="J15" s="21">
        <f t="shared" si="0"/>
        <v>81200</v>
      </c>
      <c r="K15" s="18">
        <f t="shared" si="1"/>
        <v>11123.287671232876</v>
      </c>
      <c r="L15" s="18">
        <f t="shared" si="2"/>
        <v>32.507902152641876</v>
      </c>
      <c r="M15" s="18">
        <f t="shared" si="3"/>
        <v>9102.2126027397244</v>
      </c>
    </row>
    <row r="16" spans="1:13" s="2" customFormat="1" ht="24" customHeight="1">
      <c r="A16" s="8">
        <v>45293</v>
      </c>
      <c r="B16" s="9">
        <v>1513648</v>
      </c>
      <c r="C16" s="9" t="s">
        <v>40</v>
      </c>
      <c r="D16" s="9">
        <v>121064</v>
      </c>
      <c r="E16" s="9">
        <v>105448</v>
      </c>
      <c r="F16" s="9" t="s">
        <v>43</v>
      </c>
      <c r="G16" s="9">
        <v>26</v>
      </c>
      <c r="H16" s="9" t="s">
        <v>42</v>
      </c>
      <c r="I16" s="21">
        <v>270</v>
      </c>
      <c r="J16" s="21">
        <f t="shared" si="0"/>
        <v>7020</v>
      </c>
      <c r="K16" s="18">
        <f t="shared" si="1"/>
        <v>961.64383561643842</v>
      </c>
      <c r="L16" s="18">
        <f t="shared" si="2"/>
        <v>29.768176125244619</v>
      </c>
      <c r="M16" s="18">
        <f t="shared" si="3"/>
        <v>773.97257925636006</v>
      </c>
    </row>
    <row r="17" spans="1:15" s="2" customFormat="1" ht="24" customHeight="1">
      <c r="A17" s="8">
        <v>45293</v>
      </c>
      <c r="B17" s="9">
        <v>1513648</v>
      </c>
      <c r="C17" s="9" t="s">
        <v>40</v>
      </c>
      <c r="D17" s="9">
        <v>121064</v>
      </c>
      <c r="E17" s="9">
        <v>105448</v>
      </c>
      <c r="F17" s="9" t="s">
        <v>45</v>
      </c>
      <c r="G17" s="9">
        <v>254</v>
      </c>
      <c r="H17" s="9" t="s">
        <v>42</v>
      </c>
      <c r="I17" s="21">
        <v>300</v>
      </c>
      <c r="J17" s="21">
        <f t="shared" si="0"/>
        <v>76200</v>
      </c>
      <c r="K17" s="18">
        <f t="shared" si="1"/>
        <v>10438.356164383562</v>
      </c>
      <c r="L17" s="18">
        <f t="shared" si="2"/>
        <v>33.877765166340509</v>
      </c>
      <c r="M17" s="18">
        <f t="shared" si="3"/>
        <v>8604.9523522504896</v>
      </c>
    </row>
    <row r="18" spans="1:15" s="2" customFormat="1" ht="24" customHeight="1">
      <c r="A18" s="8">
        <v>45293</v>
      </c>
      <c r="B18" s="9">
        <v>1513746</v>
      </c>
      <c r="C18" s="9" t="s">
        <v>40</v>
      </c>
      <c r="D18" s="9">
        <v>121064</v>
      </c>
      <c r="E18" s="9">
        <v>105448</v>
      </c>
      <c r="F18" s="9" t="s">
        <v>41</v>
      </c>
      <c r="G18" s="9">
        <v>280</v>
      </c>
      <c r="H18" s="9" t="s">
        <v>42</v>
      </c>
      <c r="I18" s="21">
        <v>260</v>
      </c>
      <c r="J18" s="21">
        <f t="shared" si="0"/>
        <v>72800</v>
      </c>
      <c r="K18" s="18">
        <f t="shared" si="1"/>
        <v>9972.6027397260277</v>
      </c>
      <c r="L18" s="18">
        <f t="shared" si="2"/>
        <v>28.398313111545992</v>
      </c>
      <c r="M18" s="18">
        <f t="shared" si="3"/>
        <v>7951.5276712328778</v>
      </c>
    </row>
    <row r="19" spans="1:15" s="2" customFormat="1" ht="24" customHeight="1">
      <c r="A19" s="9"/>
      <c r="B19" s="9"/>
      <c r="C19" s="9"/>
      <c r="D19" s="9"/>
      <c r="E19" s="9"/>
      <c r="F19" s="9"/>
      <c r="G19" s="9"/>
      <c r="H19" s="9"/>
      <c r="I19" s="22"/>
      <c r="J19" s="21"/>
      <c r="K19" s="23"/>
      <c r="L19" s="23"/>
      <c r="M19" s="23"/>
    </row>
    <row r="20" spans="1:15" s="2" customFormat="1" ht="24" customHeight="1">
      <c r="A20" s="10" t="s">
        <v>46</v>
      </c>
      <c r="B20" s="10" t="s">
        <v>46</v>
      </c>
      <c r="C20" s="10" t="s">
        <v>47</v>
      </c>
      <c r="D20" s="10" t="s">
        <v>46</v>
      </c>
      <c r="E20" s="10" t="s">
        <v>46</v>
      </c>
      <c r="F20" s="10" t="s">
        <v>46</v>
      </c>
      <c r="G20" s="10">
        <f>SUM(G13:G18)</f>
        <v>1400</v>
      </c>
      <c r="H20" s="10"/>
      <c r="I20" s="24"/>
      <c r="J20" s="25">
        <f>SUM(J13:J18)</f>
        <v>385620</v>
      </c>
      <c r="K20" s="26">
        <f>SUM(K13:K18)</f>
        <v>52824.657534246573</v>
      </c>
      <c r="L20" s="26">
        <f>K20/G20-E34</f>
        <v>30.513772994129159</v>
      </c>
      <c r="M20" s="26">
        <f>SUM(M13:M18)</f>
        <v>42719.282191780818</v>
      </c>
    </row>
    <row r="21" spans="1:15" ht="16">
      <c r="J21" s="27"/>
      <c r="K21" s="27"/>
      <c r="L21" s="27"/>
      <c r="M21" s="27"/>
      <c r="O21" s="2"/>
    </row>
    <row r="22" spans="1:15" s="1" customFormat="1" ht="22" customHeight="1">
      <c r="A22" s="31" t="s">
        <v>48</v>
      </c>
      <c r="B22" s="31"/>
      <c r="C22" s="31"/>
      <c r="D22" s="11" t="s">
        <v>49</v>
      </c>
      <c r="E22" s="11" t="s">
        <v>50</v>
      </c>
      <c r="G22" s="35" t="s">
        <v>51</v>
      </c>
      <c r="H22" s="35"/>
      <c r="I22" s="35"/>
      <c r="J22" s="35"/>
      <c r="K22" s="35"/>
      <c r="L22" s="35"/>
      <c r="M22" s="35"/>
      <c r="O22" s="2"/>
    </row>
    <row r="23" spans="1:15" s="1" customFormat="1" ht="22" customHeight="1">
      <c r="A23" s="31" t="s">
        <v>52</v>
      </c>
      <c r="B23" s="31"/>
      <c r="C23" s="31"/>
      <c r="D23" s="12">
        <f>J20*0.09</f>
        <v>34705.799999999996</v>
      </c>
      <c r="E23" s="18">
        <f>D23/$M$8</f>
        <v>4754.2191780821913</v>
      </c>
      <c r="G23" s="35"/>
      <c r="H23" s="35"/>
      <c r="I23" s="35"/>
      <c r="J23" s="35"/>
      <c r="K23" s="35"/>
      <c r="L23" s="35"/>
      <c r="M23" s="35"/>
      <c r="O23" s="2"/>
    </row>
    <row r="24" spans="1:15" s="1" customFormat="1" ht="22" customHeight="1">
      <c r="A24" s="31" t="s">
        <v>53</v>
      </c>
      <c r="B24" s="31"/>
      <c r="C24" s="31"/>
      <c r="D24" s="12">
        <v>4031.84</v>
      </c>
      <c r="E24" s="18">
        <f t="shared" ref="E24:E29" si="4">D24/$M$8</f>
        <v>552.30684931506858</v>
      </c>
      <c r="G24" s="35"/>
      <c r="H24" s="35"/>
      <c r="I24" s="35"/>
      <c r="J24" s="35"/>
      <c r="K24" s="35"/>
      <c r="L24" s="35"/>
      <c r="M24" s="35"/>
      <c r="O24" s="2"/>
    </row>
    <row r="25" spans="1:15" s="1" customFormat="1" ht="22" customHeight="1">
      <c r="A25" s="31" t="s">
        <v>54</v>
      </c>
      <c r="B25" s="31"/>
      <c r="C25" s="31"/>
      <c r="D25" s="12">
        <v>1000</v>
      </c>
      <c r="E25" s="18">
        <f t="shared" si="4"/>
        <v>136.98630136986301</v>
      </c>
      <c r="G25" s="35"/>
      <c r="H25" s="35"/>
      <c r="I25" s="35"/>
      <c r="J25" s="35"/>
      <c r="K25" s="35"/>
      <c r="L25" s="35"/>
      <c r="M25" s="35"/>
      <c r="O25" s="2"/>
    </row>
    <row r="26" spans="1:15" s="1" customFormat="1" ht="22" customHeight="1">
      <c r="A26" s="31" t="s">
        <v>55</v>
      </c>
      <c r="B26" s="31"/>
      <c r="C26" s="31"/>
      <c r="D26" s="12">
        <v>1200</v>
      </c>
      <c r="E26" s="18">
        <f t="shared" si="4"/>
        <v>164.38356164383563</v>
      </c>
      <c r="G26" s="35"/>
      <c r="H26" s="35"/>
      <c r="I26" s="35"/>
      <c r="J26" s="35"/>
      <c r="K26" s="35"/>
      <c r="L26" s="35"/>
      <c r="M26" s="35"/>
      <c r="O26" s="2"/>
    </row>
    <row r="27" spans="1:15" s="1" customFormat="1" ht="22" customHeight="1">
      <c r="A27" s="31" t="s">
        <v>56</v>
      </c>
      <c r="B27" s="31"/>
      <c r="C27" s="31"/>
      <c r="D27" s="12">
        <v>1100</v>
      </c>
      <c r="E27" s="18">
        <f t="shared" si="4"/>
        <v>150.68493150684932</v>
      </c>
      <c r="G27" s="35"/>
      <c r="H27" s="35"/>
      <c r="I27" s="35"/>
      <c r="J27" s="35"/>
      <c r="K27" s="35"/>
      <c r="L27" s="35"/>
      <c r="M27" s="35"/>
      <c r="O27" s="2"/>
    </row>
    <row r="28" spans="1:15" s="1" customFormat="1" ht="22" customHeight="1">
      <c r="A28" s="31" t="s">
        <v>57</v>
      </c>
      <c r="B28" s="31"/>
      <c r="C28" s="31"/>
      <c r="D28" s="12">
        <v>882</v>
      </c>
      <c r="E28" s="18">
        <f t="shared" si="4"/>
        <v>120.82191780821918</v>
      </c>
      <c r="G28" s="35"/>
      <c r="H28" s="35"/>
      <c r="I28" s="35"/>
      <c r="J28" s="35"/>
      <c r="K28" s="35"/>
      <c r="L28" s="35"/>
      <c r="M28" s="35"/>
      <c r="O28" s="2"/>
    </row>
    <row r="29" spans="1:15" s="1" customFormat="1" ht="22" customHeight="1">
      <c r="A29" s="31" t="s">
        <v>58</v>
      </c>
      <c r="B29" s="31"/>
      <c r="C29" s="31"/>
      <c r="D29" s="12">
        <f>SUM(D23:D28)</f>
        <v>42919.64</v>
      </c>
      <c r="E29" s="18">
        <f t="shared" si="4"/>
        <v>5879.4027397260279</v>
      </c>
      <c r="G29" s="35"/>
      <c r="H29" s="35"/>
      <c r="I29" s="35"/>
      <c r="J29" s="35"/>
      <c r="K29" s="35"/>
      <c r="L29" s="35"/>
      <c r="M29" s="35"/>
      <c r="O29" s="2"/>
    </row>
    <row r="30" spans="1:15" s="1" customFormat="1" ht="22" customHeight="1">
      <c r="A30" s="1" t="s">
        <v>46</v>
      </c>
      <c r="B30" s="1" t="s">
        <v>46</v>
      </c>
      <c r="C30" s="1" t="s">
        <v>46</v>
      </c>
      <c r="D30" s="13"/>
      <c r="E30" s="19" t="s">
        <v>46</v>
      </c>
      <c r="G30" s="35"/>
      <c r="H30" s="35"/>
      <c r="I30" s="35"/>
      <c r="J30" s="35"/>
      <c r="K30" s="35"/>
      <c r="L30" s="35"/>
      <c r="M30" s="35"/>
      <c r="O30" s="2"/>
    </row>
    <row r="31" spans="1:15" s="1" customFormat="1" ht="22" customHeight="1">
      <c r="A31" s="31" t="s">
        <v>59</v>
      </c>
      <c r="B31" s="31"/>
      <c r="C31" s="31"/>
      <c r="D31" s="12">
        <f>J20*0.08</f>
        <v>30849.600000000002</v>
      </c>
      <c r="E31" s="18">
        <f>D31/$M$8</f>
        <v>4225.9726027397264</v>
      </c>
      <c r="G31" s="35"/>
      <c r="H31" s="35"/>
      <c r="I31" s="35"/>
      <c r="J31" s="35"/>
      <c r="K31" s="35"/>
      <c r="L31" s="35"/>
      <c r="M31" s="35"/>
      <c r="O31" s="2"/>
    </row>
    <row r="32" spans="1:15" s="1" customFormat="1" ht="22" customHeight="1">
      <c r="A32" s="1" t="s">
        <v>46</v>
      </c>
      <c r="B32" s="1" t="s">
        <v>46</v>
      </c>
      <c r="C32" s="1" t="s">
        <v>46</v>
      </c>
      <c r="D32" s="13"/>
      <c r="E32" s="19" t="s">
        <v>46</v>
      </c>
      <c r="G32" s="35"/>
      <c r="H32" s="35"/>
      <c r="I32" s="35"/>
      <c r="J32" s="35"/>
      <c r="K32" s="35"/>
      <c r="L32" s="35"/>
      <c r="M32" s="35"/>
      <c r="O32" s="2"/>
    </row>
    <row r="33" spans="1:15" s="1" customFormat="1" ht="22" customHeight="1">
      <c r="A33" s="32" t="s">
        <v>60</v>
      </c>
      <c r="B33" s="32"/>
      <c r="C33" s="32"/>
      <c r="D33" s="12">
        <f>D29+D31</f>
        <v>73769.240000000005</v>
      </c>
      <c r="E33" s="18">
        <f>D33/$M$8</f>
        <v>10105.375342465755</v>
      </c>
      <c r="G33" s="35"/>
      <c r="H33" s="35"/>
      <c r="I33" s="35"/>
      <c r="J33" s="35"/>
      <c r="K33" s="35"/>
      <c r="L33" s="35"/>
      <c r="M33" s="35"/>
      <c r="O33" s="2"/>
    </row>
    <row r="34" spans="1:15" s="1" customFormat="1" ht="22" customHeight="1">
      <c r="A34" s="32" t="s">
        <v>61</v>
      </c>
      <c r="B34" s="32"/>
      <c r="C34" s="32"/>
      <c r="D34" s="12">
        <f>D33/G20</f>
        <v>52.692314285714289</v>
      </c>
      <c r="E34" s="18">
        <f>D34/$M$8</f>
        <v>7.2181252446183963</v>
      </c>
      <c r="G34" s="35"/>
      <c r="H34" s="35"/>
      <c r="I34" s="35"/>
      <c r="J34" s="35"/>
      <c r="K34" s="35"/>
      <c r="L34" s="35"/>
      <c r="M34" s="35"/>
      <c r="O34" s="2"/>
    </row>
    <row r="35" spans="1:15" ht="16">
      <c r="O35" s="2"/>
    </row>
    <row r="36" spans="1:15" ht="16">
      <c r="O36" s="2"/>
    </row>
    <row r="37" spans="1:15" ht="16">
      <c r="O37" s="2"/>
    </row>
    <row r="38" spans="1:15" ht="16">
      <c r="O38" s="2"/>
    </row>
    <row r="39" spans="1:15" ht="16">
      <c r="O39" s="2"/>
    </row>
    <row r="40" spans="1:15" ht="16">
      <c r="O40" s="2"/>
    </row>
    <row r="41" spans="1:15" ht="16"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8" spans="1:15" ht="16">
      <c r="O48" s="1"/>
    </row>
    <row r="49" spans="15:15" ht="16">
      <c r="O49" s="1"/>
    </row>
    <row r="50" spans="15:15" ht="16">
      <c r="O50" s="1"/>
    </row>
    <row r="51" spans="15:15" ht="16">
      <c r="O51" s="1"/>
    </row>
    <row r="52" spans="15:15" ht="16">
      <c r="O52" s="1"/>
    </row>
    <row r="53" spans="15:15" ht="16">
      <c r="O53" s="1"/>
    </row>
    <row r="54" spans="15:15" ht="16">
      <c r="O54" s="1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</sheetData>
  <autoFilter ref="A12:M18" xr:uid="{00000000-0009-0000-0000-000000000000}"/>
  <sortState xmlns:xlrd2="http://schemas.microsoft.com/office/spreadsheetml/2017/richdata2" ref="A13:M36">
    <sortCondition ref="A13:A36"/>
    <sortCondition ref="B13:B36"/>
  </sortState>
  <mergeCells count="19">
    <mergeCell ref="A34:C34"/>
    <mergeCell ref="A1:M3"/>
    <mergeCell ref="A4:M6"/>
    <mergeCell ref="G22:M34"/>
    <mergeCell ref="A27:C27"/>
    <mergeCell ref="A28:C28"/>
    <mergeCell ref="A29:C29"/>
    <mergeCell ref="A31:C31"/>
    <mergeCell ref="A33:C33"/>
    <mergeCell ref="A22:C22"/>
    <mergeCell ref="A23:C23"/>
    <mergeCell ref="A24:C24"/>
    <mergeCell ref="A25:C25"/>
    <mergeCell ref="A26:C26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157-84732152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2023-12-03T11:12:00Z</dcterms:created>
  <dcterms:modified xsi:type="dcterms:W3CDTF">2024-03-21T22:39:49Z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