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330BD762-FBBA-6945-BD6B-E883C1396365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157-95432411" sheetId="2" r:id="rId1"/>
  </sheets>
  <definedNames>
    <definedName name="_xlnm._FilterDatabase" localSheetId="0" hidden="1">'157-95432411'!$A$12:$M$44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2" l="1"/>
  <c r="E55" i="2"/>
  <c r="E54" i="2"/>
  <c r="E53" i="2"/>
  <c r="E52" i="2"/>
  <c r="E51" i="2"/>
  <c r="E50" i="2"/>
  <c r="G46" i="2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K28" i="2"/>
  <c r="J28" i="2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K46" i="2" l="1"/>
  <c r="J46" i="2"/>
  <c r="D49" i="2" l="1"/>
  <c r="D59" i="2"/>
  <c r="E59" i="2" s="1"/>
  <c r="E49" i="2" l="1"/>
  <c r="D57" i="2"/>
  <c r="D61" i="2" l="1"/>
  <c r="E57" i="2"/>
  <c r="D62" i="2" l="1"/>
  <c r="E62" i="2" s="1"/>
  <c r="E61" i="2"/>
  <c r="L30" i="2" l="1"/>
  <c r="M30" i="2" s="1"/>
  <c r="L33" i="2"/>
  <c r="M33" i="2" s="1"/>
  <c r="L23" i="2"/>
  <c r="M23" i="2" s="1"/>
  <c r="L16" i="2"/>
  <c r="M16" i="2" s="1"/>
  <c r="L42" i="2"/>
  <c r="M42" i="2" s="1"/>
  <c r="L43" i="2"/>
  <c r="M43" i="2" s="1"/>
  <c r="L31" i="2"/>
  <c r="M31" i="2" s="1"/>
  <c r="L24" i="2"/>
  <c r="M24" i="2" s="1"/>
  <c r="L38" i="2"/>
  <c r="M38" i="2" s="1"/>
  <c r="L37" i="2"/>
  <c r="M37" i="2" s="1"/>
  <c r="L13" i="2"/>
  <c r="M13" i="2" s="1"/>
  <c r="L39" i="2"/>
  <c r="M39" i="2" s="1"/>
  <c r="L15" i="2"/>
  <c r="M15" i="2" s="1"/>
  <c r="L19" i="2"/>
  <c r="M19" i="2" s="1"/>
  <c r="L44" i="2"/>
  <c r="M44" i="2" s="1"/>
  <c r="L17" i="2"/>
  <c r="M17" i="2" s="1"/>
  <c r="L34" i="2"/>
  <c r="M34" i="2" s="1"/>
  <c r="L18" i="2"/>
  <c r="M18" i="2" s="1"/>
  <c r="L26" i="2"/>
  <c r="M26" i="2" s="1"/>
  <c r="L20" i="2"/>
  <c r="M20" i="2" s="1"/>
  <c r="L28" i="2"/>
  <c r="M28" i="2" s="1"/>
  <c r="L25" i="2"/>
  <c r="M25" i="2" s="1"/>
  <c r="L21" i="2"/>
  <c r="M21" i="2" s="1"/>
  <c r="L27" i="2"/>
  <c r="M27" i="2" s="1"/>
  <c r="L22" i="2"/>
  <c r="M22" i="2" s="1"/>
  <c r="L40" i="2"/>
  <c r="M40" i="2" s="1"/>
  <c r="L41" i="2"/>
  <c r="M41" i="2" s="1"/>
  <c r="L35" i="2"/>
  <c r="M35" i="2" s="1"/>
  <c r="L36" i="2"/>
  <c r="M36" i="2" s="1"/>
  <c r="L32" i="2"/>
  <c r="M32" i="2" s="1"/>
  <c r="L14" i="2"/>
  <c r="M14" i="2" s="1"/>
  <c r="L29" i="2"/>
  <c r="M29" i="2" s="1"/>
  <c r="L46" i="2"/>
  <c r="M46" i="2" l="1"/>
</calcChain>
</file>

<file path=xl/sharedStrings.xml><?xml version="1.0" encoding="utf-8"?>
<sst xmlns="http://schemas.openxmlformats.org/spreadsheetml/2006/main" count="166" uniqueCount="66">
  <si>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</si>
  <si>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</si>
  <si>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</si>
  <si>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</si>
  <si>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</si>
  <si>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</si>
  <si>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</si>
  <si>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</si>
  <si>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</si>
  <si>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QR8813/QR8940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</si>
  <si>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</si>
  <si>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157-95432411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</si>
  <si>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</si>
  <si>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Guangzhou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</si>
  <si>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</si>
  <si>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</si>
  <si>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</si>
  <si>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</si>
  <si>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</si>
  <si>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</si>
  <si>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</si>
  <si>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</si>
  <si>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</si>
  <si>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</si>
  <si>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</si>
  <si>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</si>
  <si>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</si>
  <si>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</si>
  <si>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</si>
  <si>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</si>
  <si>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</si>
  <si>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</si>
  <si>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</si>
  <si>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</si>
  <si>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</si>
  <si>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</si>
  <si>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</si>
  <si>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</si>
  <si>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</si>
  <si>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</si>
  <si>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</si>
  <si>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3JDD</t>
  </si>
  <si>
    <t>2.5kg</t>
  </si>
  <si>
    <t>2JDD</t>
  </si>
  <si>
    <t>4JDD</t>
  </si>
  <si>
    <t>3JD</t>
  </si>
  <si>
    <t>2JD</t>
  </si>
  <si>
    <t>4JD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</si>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</sst>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1"/>
      <color theme="1"/>
      <name val="Calibri"/>
      <charset val="134"/>
      <scheme val="minor"/>
    </font>
    <font>
      <sz val="12"/>
      <name val="Cambria"/>
      <family val="1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7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"/>
  <sheetViews>
    <sheetView tabSelected="1" workbookViewId="0">
      <selection activeCell="E51" sqref="E51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ht="30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ht="11" customHeight="1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1:13" s="1" customFormat="1" ht="24" customHeight="1">
      <c r="A8" s="4" t="s">
        <v>2</v>
      </c>
      <c r="B8" s="28" t="s">
        <v>3</v>
      </c>
      <c r="C8" s="28"/>
      <c r="E8" s="15" t="s">
        <v>4</v>
      </c>
      <c r="F8" s="16">
        <v>45269</v>
      </c>
      <c r="G8" s="17"/>
      <c r="H8" s="29" t="s">
        <v>5</v>
      </c>
      <c r="I8" s="29"/>
      <c r="J8" s="16">
        <v>45272</v>
      </c>
      <c r="L8" s="15" t="s">
        <v>6</v>
      </c>
      <c r="M8" s="5" t="s">
        <v>7</v>
      </c>
    </row>
    <row r="9" spans="1:13" s="1" customFormat="1" ht="24" customHeight="1">
      <c r="A9" s="4" t="s">
        <v>8</v>
      </c>
      <c r="B9" s="28" t="s">
        <v>9</v>
      </c>
      <c r="C9" s="28"/>
      <c r="E9" s="15" t="s">
        <v>10</v>
      </c>
      <c r="F9" s="5" t="s">
        <v>11</v>
      </c>
      <c r="G9" s="18"/>
      <c r="H9" s="29" t="s">
        <v>12</v>
      </c>
      <c r="I9" s="29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6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45272</v>
      </c>
      <c r="B13" s="9">
        <v>1511421</v>
      </c>
      <c r="C13" s="9" t="s">
        <v>40</v>
      </c>
      <c r="D13" s="9">
        <v>121064</v>
      </c>
      <c r="E13" s="9">
        <v>91329</v>
      </c>
      <c r="F13" s="9" t="s">
        <v>41</v>
      </c>
      <c r="G13" s="9">
        <v>280</v>
      </c>
      <c r="H13" s="9" t="s">
        <v>42</v>
      </c>
      <c r="I13" s="21">
        <v>290</v>
      </c>
      <c r="J13" s="21">
        <f t="shared" ref="J13:J31" si="0">G13*I13</f>
        <v>81200</v>
      </c>
      <c r="K13" s="19">
        <f t="shared" ref="K13:K31" si="1">J13/$M$8</f>
        <v>11123.287671232876</v>
      </c>
      <c r="L13" s="19">
        <f>K13/G13-$E$62</f>
        <v>16.876465508806263</v>
      </c>
      <c r="M13" s="19">
        <f t="shared" ref="M13:M31" si="2">L13*G13</f>
        <v>4725.4103424657533</v>
      </c>
    </row>
    <row r="14" spans="1:13" s="2" customFormat="1" ht="24" customHeight="1">
      <c r="A14" s="8">
        <v>45272</v>
      </c>
      <c r="B14" s="9">
        <v>1511422</v>
      </c>
      <c r="C14" s="9" t="s">
        <v>40</v>
      </c>
      <c r="D14" s="9">
        <v>121064</v>
      </c>
      <c r="E14" s="9">
        <v>91329</v>
      </c>
      <c r="F14" s="9" t="s">
        <v>43</v>
      </c>
      <c r="G14" s="9">
        <v>280</v>
      </c>
      <c r="H14" s="9" t="s">
        <v>42</v>
      </c>
      <c r="I14" s="21">
        <v>250</v>
      </c>
      <c r="J14" s="21">
        <f t="shared" si="0"/>
        <v>70000</v>
      </c>
      <c r="K14" s="19">
        <f t="shared" si="1"/>
        <v>9589.0410958904104</v>
      </c>
      <c r="L14" s="19">
        <f t="shared" ref="L14:L31" si="3">K14/G14-$E$62</f>
        <v>11.397013454011741</v>
      </c>
      <c r="M14" s="19">
        <f t="shared" si="2"/>
        <v>3191.1637671232875</v>
      </c>
    </row>
    <row r="15" spans="1:13" s="2" customFormat="1" ht="24" customHeight="1">
      <c r="A15" s="8">
        <v>45272</v>
      </c>
      <c r="B15" s="9">
        <v>1511424</v>
      </c>
      <c r="C15" s="9" t="s">
        <v>40</v>
      </c>
      <c r="D15" s="9">
        <v>121064</v>
      </c>
      <c r="E15" s="9">
        <v>91329</v>
      </c>
      <c r="F15" s="9" t="s">
        <v>43</v>
      </c>
      <c r="G15" s="9">
        <v>17</v>
      </c>
      <c r="H15" s="9" t="s">
        <v>42</v>
      </c>
      <c r="I15" s="21">
        <v>250</v>
      </c>
      <c r="J15" s="21">
        <f t="shared" si="0"/>
        <v>4250</v>
      </c>
      <c r="K15" s="19">
        <f t="shared" si="1"/>
        <v>582.19178082191786</v>
      </c>
      <c r="L15" s="19">
        <f t="shared" si="3"/>
        <v>11.397013454011741</v>
      </c>
      <c r="M15" s="19">
        <f t="shared" si="2"/>
        <v>193.74922871819962</v>
      </c>
    </row>
    <row r="16" spans="1:13" s="2" customFormat="1" ht="24" customHeight="1">
      <c r="A16" s="8">
        <v>45272</v>
      </c>
      <c r="B16" s="9">
        <v>1511424</v>
      </c>
      <c r="C16" s="9" t="s">
        <v>40</v>
      </c>
      <c r="D16" s="9">
        <v>121064</v>
      </c>
      <c r="E16" s="9">
        <v>91329</v>
      </c>
      <c r="F16" s="9" t="s">
        <v>41</v>
      </c>
      <c r="G16" s="9">
        <v>34</v>
      </c>
      <c r="H16" s="9" t="s">
        <v>42</v>
      </c>
      <c r="I16" s="21">
        <v>290</v>
      </c>
      <c r="J16" s="21">
        <f t="shared" si="0"/>
        <v>9860</v>
      </c>
      <c r="K16" s="19">
        <f t="shared" si="1"/>
        <v>1350.6849315068494</v>
      </c>
      <c r="L16" s="19">
        <f t="shared" si="3"/>
        <v>16.876465508806263</v>
      </c>
      <c r="M16" s="19">
        <f t="shared" si="2"/>
        <v>573.79982729941298</v>
      </c>
    </row>
    <row r="17" spans="1:13" s="2" customFormat="1" ht="24" customHeight="1">
      <c r="A17" s="8">
        <v>45272</v>
      </c>
      <c r="B17" s="9">
        <v>1511424</v>
      </c>
      <c r="C17" s="9" t="s">
        <v>40</v>
      </c>
      <c r="D17" s="9">
        <v>121064</v>
      </c>
      <c r="E17" s="9">
        <v>91329</v>
      </c>
      <c r="F17" s="9" t="s">
        <v>44</v>
      </c>
      <c r="G17" s="9">
        <v>19</v>
      </c>
      <c r="H17" s="9" t="s">
        <v>42</v>
      </c>
      <c r="I17" s="21">
        <v>300</v>
      </c>
      <c r="J17" s="21">
        <f t="shared" si="0"/>
        <v>5700</v>
      </c>
      <c r="K17" s="19">
        <f t="shared" si="1"/>
        <v>780.82191780821915</v>
      </c>
      <c r="L17" s="19">
        <f t="shared" si="3"/>
        <v>18.246328522504889</v>
      </c>
      <c r="M17" s="19">
        <f t="shared" si="2"/>
        <v>346.68024192759287</v>
      </c>
    </row>
    <row r="18" spans="1:13" s="2" customFormat="1" ht="24" customHeight="1">
      <c r="A18" s="8">
        <v>45272</v>
      </c>
      <c r="B18" s="9">
        <v>1511424</v>
      </c>
      <c r="C18" s="9" t="s">
        <v>40</v>
      </c>
      <c r="D18" s="9">
        <v>121064</v>
      </c>
      <c r="E18" s="9">
        <v>91329</v>
      </c>
      <c r="F18" s="9" t="s">
        <v>45</v>
      </c>
      <c r="G18" s="9">
        <v>210</v>
      </c>
      <c r="H18" s="9" t="s">
        <v>42</v>
      </c>
      <c r="I18" s="21">
        <v>290</v>
      </c>
      <c r="J18" s="21">
        <f t="shared" si="0"/>
        <v>60900</v>
      </c>
      <c r="K18" s="19">
        <f t="shared" si="1"/>
        <v>8342.465753424658</v>
      </c>
      <c r="L18" s="19">
        <f t="shared" si="3"/>
        <v>16.876465508806263</v>
      </c>
      <c r="M18" s="19">
        <f t="shared" si="2"/>
        <v>3544.057756849315</v>
      </c>
    </row>
    <row r="19" spans="1:13" s="2" customFormat="1" ht="24" customHeight="1">
      <c r="A19" s="8">
        <v>45272</v>
      </c>
      <c r="B19" s="9">
        <v>1511455</v>
      </c>
      <c r="C19" s="9" t="s">
        <v>40</v>
      </c>
      <c r="D19" s="9">
        <v>121064</v>
      </c>
      <c r="E19" s="9">
        <v>91329</v>
      </c>
      <c r="F19" s="9" t="s">
        <v>41</v>
      </c>
      <c r="G19" s="9">
        <v>30</v>
      </c>
      <c r="H19" s="9" t="s">
        <v>42</v>
      </c>
      <c r="I19" s="21">
        <v>290</v>
      </c>
      <c r="J19" s="21">
        <f t="shared" si="0"/>
        <v>8700</v>
      </c>
      <c r="K19" s="19">
        <f t="shared" si="1"/>
        <v>1191.7808219178082</v>
      </c>
      <c r="L19" s="19">
        <f t="shared" si="3"/>
        <v>16.876465508806263</v>
      </c>
      <c r="M19" s="19">
        <f t="shared" si="2"/>
        <v>506.29396526418788</v>
      </c>
    </row>
    <row r="20" spans="1:13" s="2" customFormat="1" ht="24" customHeight="1">
      <c r="A20" s="8">
        <v>45272</v>
      </c>
      <c r="B20" s="9">
        <v>1511455</v>
      </c>
      <c r="C20" s="9" t="s">
        <v>40</v>
      </c>
      <c r="D20" s="9">
        <v>121064</v>
      </c>
      <c r="E20" s="9">
        <v>91329</v>
      </c>
      <c r="F20" s="9" t="s">
        <v>41</v>
      </c>
      <c r="G20" s="9">
        <v>250</v>
      </c>
      <c r="H20" s="9" t="s">
        <v>42</v>
      </c>
      <c r="I20" s="21">
        <v>290</v>
      </c>
      <c r="J20" s="21">
        <f t="shared" si="0"/>
        <v>72500</v>
      </c>
      <c r="K20" s="19">
        <f t="shared" si="1"/>
        <v>9931.5068493150684</v>
      </c>
      <c r="L20" s="19">
        <f t="shared" si="3"/>
        <v>16.876465508806263</v>
      </c>
      <c r="M20" s="19">
        <f t="shared" si="2"/>
        <v>4219.1163772015652</v>
      </c>
    </row>
    <row r="21" spans="1:13" s="2" customFormat="1" ht="24" customHeight="1">
      <c r="A21" s="8">
        <v>45272</v>
      </c>
      <c r="B21" s="9">
        <v>1511457</v>
      </c>
      <c r="C21" s="9" t="s">
        <v>40</v>
      </c>
      <c r="D21" s="9">
        <v>121064</v>
      </c>
      <c r="E21" s="9">
        <v>91329</v>
      </c>
      <c r="F21" s="9" t="s">
        <v>46</v>
      </c>
      <c r="G21" s="9">
        <v>280</v>
      </c>
      <c r="H21" s="9" t="s">
        <v>42</v>
      </c>
      <c r="I21" s="21">
        <v>250</v>
      </c>
      <c r="J21" s="21">
        <f t="shared" si="0"/>
        <v>70000</v>
      </c>
      <c r="K21" s="19">
        <f t="shared" si="1"/>
        <v>9589.0410958904104</v>
      </c>
      <c r="L21" s="19">
        <f t="shared" si="3"/>
        <v>11.397013454011741</v>
      </c>
      <c r="M21" s="19">
        <f t="shared" si="2"/>
        <v>3191.1637671232875</v>
      </c>
    </row>
    <row r="22" spans="1:13" s="2" customFormat="1" ht="24" customHeight="1">
      <c r="A22" s="8">
        <v>45272</v>
      </c>
      <c r="B22" s="9">
        <v>1511458</v>
      </c>
      <c r="C22" s="9" t="s">
        <v>40</v>
      </c>
      <c r="D22" s="9">
        <v>121064</v>
      </c>
      <c r="E22" s="9">
        <v>91329</v>
      </c>
      <c r="F22" s="9" t="s">
        <v>46</v>
      </c>
      <c r="G22" s="9">
        <v>280</v>
      </c>
      <c r="H22" s="9" t="s">
        <v>42</v>
      </c>
      <c r="I22" s="21">
        <v>250</v>
      </c>
      <c r="J22" s="21">
        <f t="shared" si="0"/>
        <v>70000</v>
      </c>
      <c r="K22" s="19">
        <f t="shared" si="1"/>
        <v>9589.0410958904104</v>
      </c>
      <c r="L22" s="19">
        <f t="shared" si="3"/>
        <v>11.397013454011741</v>
      </c>
      <c r="M22" s="19">
        <f t="shared" si="2"/>
        <v>3191.1637671232875</v>
      </c>
    </row>
    <row r="23" spans="1:13" s="2" customFormat="1" ht="24" customHeight="1">
      <c r="A23" s="8">
        <v>45272</v>
      </c>
      <c r="B23" s="9">
        <v>1511462</v>
      </c>
      <c r="C23" s="9" t="s">
        <v>40</v>
      </c>
      <c r="D23" s="9">
        <v>121064</v>
      </c>
      <c r="E23" s="9">
        <v>91329</v>
      </c>
      <c r="F23" s="9" t="s">
        <v>41</v>
      </c>
      <c r="G23" s="9">
        <v>280</v>
      </c>
      <c r="H23" s="9" t="s">
        <v>42</v>
      </c>
      <c r="I23" s="21">
        <v>290</v>
      </c>
      <c r="J23" s="21">
        <f t="shared" si="0"/>
        <v>81200</v>
      </c>
      <c r="K23" s="19">
        <f t="shared" si="1"/>
        <v>11123.287671232876</v>
      </c>
      <c r="L23" s="19">
        <f t="shared" si="3"/>
        <v>16.876465508806263</v>
      </c>
      <c r="M23" s="19">
        <f t="shared" si="2"/>
        <v>4725.4103424657533</v>
      </c>
    </row>
    <row r="24" spans="1:13" s="2" customFormat="1" ht="24" customHeight="1">
      <c r="A24" s="8">
        <v>45272</v>
      </c>
      <c r="B24" s="9">
        <v>1511463</v>
      </c>
      <c r="C24" s="9" t="s">
        <v>40</v>
      </c>
      <c r="D24" s="9">
        <v>121064</v>
      </c>
      <c r="E24" s="9">
        <v>91329</v>
      </c>
      <c r="F24" s="9" t="s">
        <v>46</v>
      </c>
      <c r="G24" s="9">
        <v>280</v>
      </c>
      <c r="H24" s="9" t="s">
        <v>42</v>
      </c>
      <c r="I24" s="21">
        <v>250</v>
      </c>
      <c r="J24" s="21">
        <f t="shared" si="0"/>
        <v>70000</v>
      </c>
      <c r="K24" s="19">
        <f t="shared" si="1"/>
        <v>9589.0410958904104</v>
      </c>
      <c r="L24" s="19">
        <f t="shared" si="3"/>
        <v>11.397013454011741</v>
      </c>
      <c r="M24" s="19">
        <f t="shared" si="2"/>
        <v>3191.1637671232875</v>
      </c>
    </row>
    <row r="25" spans="1:13" s="2" customFormat="1" ht="24" customHeight="1">
      <c r="A25" s="8">
        <v>45272</v>
      </c>
      <c r="B25" s="9">
        <v>1511465</v>
      </c>
      <c r="C25" s="9" t="s">
        <v>40</v>
      </c>
      <c r="D25" s="9">
        <v>121064</v>
      </c>
      <c r="E25" s="9">
        <v>91329</v>
      </c>
      <c r="F25" s="9" t="s">
        <v>46</v>
      </c>
      <c r="G25" s="9">
        <v>280</v>
      </c>
      <c r="H25" s="9" t="s">
        <v>42</v>
      </c>
      <c r="I25" s="21">
        <v>250</v>
      </c>
      <c r="J25" s="21">
        <f t="shared" si="0"/>
        <v>70000</v>
      </c>
      <c r="K25" s="19">
        <f t="shared" si="1"/>
        <v>9589.0410958904104</v>
      </c>
      <c r="L25" s="19">
        <f t="shared" si="3"/>
        <v>11.397013454011741</v>
      </c>
      <c r="M25" s="19">
        <f t="shared" si="2"/>
        <v>3191.1637671232875</v>
      </c>
    </row>
    <row r="26" spans="1:13" s="2" customFormat="1" ht="24" customHeight="1">
      <c r="A26" s="8">
        <v>45272</v>
      </c>
      <c r="B26" s="9">
        <v>1511468</v>
      </c>
      <c r="C26" s="9" t="s">
        <v>40</v>
      </c>
      <c r="D26" s="9">
        <v>121064</v>
      </c>
      <c r="E26" s="9">
        <v>91329</v>
      </c>
      <c r="F26" s="9" t="s">
        <v>46</v>
      </c>
      <c r="G26" s="9">
        <v>280</v>
      </c>
      <c r="H26" s="9" t="s">
        <v>42</v>
      </c>
      <c r="I26" s="21">
        <v>250</v>
      </c>
      <c r="J26" s="21">
        <f t="shared" si="0"/>
        <v>70000</v>
      </c>
      <c r="K26" s="19">
        <f t="shared" si="1"/>
        <v>9589.0410958904104</v>
      </c>
      <c r="L26" s="19">
        <f t="shared" si="3"/>
        <v>11.397013454011741</v>
      </c>
      <c r="M26" s="19">
        <f t="shared" si="2"/>
        <v>3191.1637671232875</v>
      </c>
    </row>
    <row r="27" spans="1:13" s="2" customFormat="1" ht="24" customHeight="1">
      <c r="A27" s="8">
        <v>45272</v>
      </c>
      <c r="B27" s="9">
        <v>1511470</v>
      </c>
      <c r="C27" s="9" t="s">
        <v>40</v>
      </c>
      <c r="D27" s="9">
        <v>121064</v>
      </c>
      <c r="E27" s="9">
        <v>91329</v>
      </c>
      <c r="F27" s="9" t="s">
        <v>41</v>
      </c>
      <c r="G27" s="9">
        <v>280</v>
      </c>
      <c r="H27" s="9" t="s">
        <v>42</v>
      </c>
      <c r="I27" s="21">
        <v>290</v>
      </c>
      <c r="J27" s="21">
        <f t="shared" si="0"/>
        <v>81200</v>
      </c>
      <c r="K27" s="19">
        <f t="shared" si="1"/>
        <v>11123.287671232876</v>
      </c>
      <c r="L27" s="19">
        <f t="shared" si="3"/>
        <v>16.876465508806263</v>
      </c>
      <c r="M27" s="19">
        <f t="shared" si="2"/>
        <v>4725.4103424657533</v>
      </c>
    </row>
    <row r="28" spans="1:13" s="2" customFormat="1" ht="24" customHeight="1">
      <c r="A28" s="8">
        <v>45272</v>
      </c>
      <c r="B28" s="9">
        <v>1511472</v>
      </c>
      <c r="C28" s="9" t="s">
        <v>40</v>
      </c>
      <c r="D28" s="9">
        <v>121064</v>
      </c>
      <c r="E28" s="9">
        <v>91329</v>
      </c>
      <c r="F28" s="9" t="s">
        <v>46</v>
      </c>
      <c r="G28" s="9">
        <v>280</v>
      </c>
      <c r="H28" s="9" t="s">
        <v>42</v>
      </c>
      <c r="I28" s="21">
        <v>250</v>
      </c>
      <c r="J28" s="21">
        <f t="shared" si="0"/>
        <v>70000</v>
      </c>
      <c r="K28" s="19">
        <f t="shared" si="1"/>
        <v>9589.0410958904104</v>
      </c>
      <c r="L28" s="19">
        <f t="shared" si="3"/>
        <v>11.397013454011741</v>
      </c>
      <c r="M28" s="19">
        <f t="shared" si="2"/>
        <v>3191.1637671232875</v>
      </c>
    </row>
    <row r="29" spans="1:13" s="2" customFormat="1" ht="24" customHeight="1">
      <c r="A29" s="8">
        <v>45272</v>
      </c>
      <c r="B29" s="9">
        <v>1511532</v>
      </c>
      <c r="C29" s="9" t="s">
        <v>40</v>
      </c>
      <c r="D29" s="9">
        <v>121064</v>
      </c>
      <c r="E29" s="9">
        <v>91329</v>
      </c>
      <c r="F29" s="9" t="s">
        <v>43</v>
      </c>
      <c r="G29" s="9">
        <v>8</v>
      </c>
      <c r="H29" s="9" t="s">
        <v>42</v>
      </c>
      <c r="I29" s="21">
        <v>250</v>
      </c>
      <c r="J29" s="21">
        <f t="shared" si="0"/>
        <v>2000</v>
      </c>
      <c r="K29" s="19">
        <f t="shared" si="1"/>
        <v>273.97260273972603</v>
      </c>
      <c r="L29" s="19">
        <f t="shared" si="3"/>
        <v>11.397013454011741</v>
      </c>
      <c r="M29" s="19">
        <f t="shared" si="2"/>
        <v>91.176107632093931</v>
      </c>
    </row>
    <row r="30" spans="1:13" s="2" customFormat="1" ht="24" customHeight="1">
      <c r="A30" s="8">
        <v>45272</v>
      </c>
      <c r="B30" s="9">
        <v>1511532</v>
      </c>
      <c r="C30" s="9" t="s">
        <v>40</v>
      </c>
      <c r="D30" s="9">
        <v>121064</v>
      </c>
      <c r="E30" s="9">
        <v>91329</v>
      </c>
      <c r="F30" s="9" t="s">
        <v>43</v>
      </c>
      <c r="G30" s="9">
        <v>36</v>
      </c>
      <c r="H30" s="9" t="s">
        <v>42</v>
      </c>
      <c r="I30" s="21">
        <v>250</v>
      </c>
      <c r="J30" s="21">
        <f t="shared" si="0"/>
        <v>9000</v>
      </c>
      <c r="K30" s="19">
        <f t="shared" si="1"/>
        <v>1232.8767123287671</v>
      </c>
      <c r="L30" s="19">
        <f t="shared" si="3"/>
        <v>11.397013454011741</v>
      </c>
      <c r="M30" s="19">
        <f t="shared" si="2"/>
        <v>410.29248434442269</v>
      </c>
    </row>
    <row r="31" spans="1:13" s="2" customFormat="1" ht="24" customHeight="1">
      <c r="A31" s="8">
        <v>45272</v>
      </c>
      <c r="B31" s="9">
        <v>1511532</v>
      </c>
      <c r="C31" s="9" t="s">
        <v>40</v>
      </c>
      <c r="D31" s="9">
        <v>121064</v>
      </c>
      <c r="E31" s="9">
        <v>91329</v>
      </c>
      <c r="F31" s="9" t="s">
        <v>41</v>
      </c>
      <c r="G31" s="9">
        <v>3</v>
      </c>
      <c r="H31" s="9" t="s">
        <v>42</v>
      </c>
      <c r="I31" s="21">
        <v>290</v>
      </c>
      <c r="J31" s="21">
        <f t="shared" si="0"/>
        <v>870</v>
      </c>
      <c r="K31" s="19">
        <f t="shared" si="1"/>
        <v>119.17808219178083</v>
      </c>
      <c r="L31" s="19">
        <f t="shared" si="3"/>
        <v>16.876465508806263</v>
      </c>
      <c r="M31" s="19">
        <f t="shared" si="2"/>
        <v>50.629396526418788</v>
      </c>
    </row>
    <row r="32" spans="1:13" s="2" customFormat="1" ht="24" customHeight="1">
      <c r="A32" s="8">
        <v>45272</v>
      </c>
      <c r="B32" s="9">
        <v>1511532</v>
      </c>
      <c r="C32" s="9" t="s">
        <v>40</v>
      </c>
      <c r="D32" s="9">
        <v>121064</v>
      </c>
      <c r="E32" s="9">
        <v>91329</v>
      </c>
      <c r="F32" s="9" t="s">
        <v>43</v>
      </c>
      <c r="G32" s="9">
        <v>233</v>
      </c>
      <c r="H32" s="9" t="s">
        <v>42</v>
      </c>
      <c r="I32" s="21">
        <v>250</v>
      </c>
      <c r="J32" s="21">
        <f t="shared" ref="J32:J44" si="4">G32*I32</f>
        <v>58250</v>
      </c>
      <c r="K32" s="19">
        <f t="shared" ref="K32:K44" si="5">J32/$M$8</f>
        <v>7979.4520547945203</v>
      </c>
      <c r="L32" s="19">
        <f t="shared" ref="L32:L44" si="6">K32/G32-$E$62</f>
        <v>11.397013454011741</v>
      </c>
      <c r="M32" s="19">
        <f t="shared" ref="M32:M44" si="7">L32*G32</f>
        <v>2655.5041347847359</v>
      </c>
    </row>
    <row r="33" spans="1:15" s="2" customFormat="1" ht="24" customHeight="1">
      <c r="A33" s="8">
        <v>45272</v>
      </c>
      <c r="B33" s="9">
        <v>1511533</v>
      </c>
      <c r="C33" s="9" t="s">
        <v>40</v>
      </c>
      <c r="D33" s="9">
        <v>121064</v>
      </c>
      <c r="E33" s="9">
        <v>91329</v>
      </c>
      <c r="F33" s="9" t="s">
        <v>46</v>
      </c>
      <c r="G33" s="9">
        <v>48</v>
      </c>
      <c r="H33" s="9" t="s">
        <v>42</v>
      </c>
      <c r="I33" s="21">
        <v>250</v>
      </c>
      <c r="J33" s="21">
        <f t="shared" si="4"/>
        <v>12000</v>
      </c>
      <c r="K33" s="19">
        <f t="shared" si="5"/>
        <v>1643.8356164383563</v>
      </c>
      <c r="L33" s="19">
        <f t="shared" si="6"/>
        <v>11.397013454011741</v>
      </c>
      <c r="M33" s="19">
        <f t="shared" si="7"/>
        <v>547.05664579256359</v>
      </c>
    </row>
    <row r="34" spans="1:15" s="2" customFormat="1" ht="24" customHeight="1">
      <c r="A34" s="8">
        <v>45272</v>
      </c>
      <c r="B34" s="9">
        <v>1511533</v>
      </c>
      <c r="C34" s="9" t="s">
        <v>40</v>
      </c>
      <c r="D34" s="9">
        <v>121064</v>
      </c>
      <c r="E34" s="9">
        <v>91329</v>
      </c>
      <c r="F34" s="9" t="s">
        <v>45</v>
      </c>
      <c r="G34" s="9">
        <v>50</v>
      </c>
      <c r="H34" s="9" t="s">
        <v>42</v>
      </c>
      <c r="I34" s="21">
        <v>290</v>
      </c>
      <c r="J34" s="21">
        <f t="shared" si="4"/>
        <v>14500</v>
      </c>
      <c r="K34" s="19">
        <f t="shared" si="5"/>
        <v>1986.3013698630139</v>
      </c>
      <c r="L34" s="19">
        <f t="shared" si="6"/>
        <v>16.876465508806263</v>
      </c>
      <c r="M34" s="19">
        <f t="shared" si="7"/>
        <v>843.82327544031318</v>
      </c>
    </row>
    <row r="35" spans="1:15" s="2" customFormat="1" ht="24" customHeight="1">
      <c r="A35" s="8">
        <v>45272</v>
      </c>
      <c r="B35" s="9">
        <v>1511533</v>
      </c>
      <c r="C35" s="9" t="s">
        <v>40</v>
      </c>
      <c r="D35" s="9">
        <v>121064</v>
      </c>
      <c r="E35" s="9">
        <v>91329</v>
      </c>
      <c r="F35" s="9" t="s">
        <v>46</v>
      </c>
      <c r="G35" s="9">
        <v>182</v>
      </c>
      <c r="H35" s="9" t="s">
        <v>42</v>
      </c>
      <c r="I35" s="21">
        <v>250</v>
      </c>
      <c r="J35" s="21">
        <f t="shared" si="4"/>
        <v>45500</v>
      </c>
      <c r="K35" s="19">
        <f t="shared" si="5"/>
        <v>6232.8767123287671</v>
      </c>
      <c r="L35" s="19">
        <f t="shared" si="6"/>
        <v>11.397013454011741</v>
      </c>
      <c r="M35" s="19">
        <f t="shared" si="7"/>
        <v>2074.2564486301371</v>
      </c>
    </row>
    <row r="36" spans="1:15" s="2" customFormat="1" ht="24" customHeight="1">
      <c r="A36" s="8">
        <v>45272</v>
      </c>
      <c r="B36" s="9">
        <v>1511534</v>
      </c>
      <c r="C36" s="9" t="s">
        <v>40</v>
      </c>
      <c r="D36" s="9">
        <v>121064</v>
      </c>
      <c r="E36" s="9">
        <v>91329</v>
      </c>
      <c r="F36" s="9" t="s">
        <v>45</v>
      </c>
      <c r="G36" s="9">
        <v>25</v>
      </c>
      <c r="H36" s="9" t="s">
        <v>42</v>
      </c>
      <c r="I36" s="21">
        <v>290</v>
      </c>
      <c r="J36" s="21">
        <f t="shared" si="4"/>
        <v>7250</v>
      </c>
      <c r="K36" s="19">
        <f t="shared" si="5"/>
        <v>993.15068493150693</v>
      </c>
      <c r="L36" s="19">
        <f t="shared" si="6"/>
        <v>16.876465508806263</v>
      </c>
      <c r="M36" s="19">
        <f t="shared" si="7"/>
        <v>421.91163772015659</v>
      </c>
    </row>
    <row r="37" spans="1:15" s="2" customFormat="1" ht="24" customHeight="1">
      <c r="A37" s="8">
        <v>45272</v>
      </c>
      <c r="B37" s="9">
        <v>1511534</v>
      </c>
      <c r="C37" s="9" t="s">
        <v>40</v>
      </c>
      <c r="D37" s="9">
        <v>121064</v>
      </c>
      <c r="E37" s="9">
        <v>91329</v>
      </c>
      <c r="F37" s="9" t="s">
        <v>41</v>
      </c>
      <c r="G37" s="9">
        <v>54</v>
      </c>
      <c r="H37" s="9" t="s">
        <v>42</v>
      </c>
      <c r="I37" s="21">
        <v>290</v>
      </c>
      <c r="J37" s="21">
        <f t="shared" si="4"/>
        <v>15660</v>
      </c>
      <c r="K37" s="19">
        <f t="shared" si="5"/>
        <v>2145.205479452055</v>
      </c>
      <c r="L37" s="19">
        <f t="shared" si="6"/>
        <v>16.876465508806263</v>
      </c>
      <c r="M37" s="19">
        <f t="shared" si="7"/>
        <v>911.32913747553812</v>
      </c>
    </row>
    <row r="38" spans="1:15" s="2" customFormat="1" ht="24" customHeight="1">
      <c r="A38" s="8">
        <v>45272</v>
      </c>
      <c r="B38" s="9">
        <v>1511534</v>
      </c>
      <c r="C38" s="9" t="s">
        <v>40</v>
      </c>
      <c r="D38" s="9">
        <v>121064</v>
      </c>
      <c r="E38" s="9">
        <v>91329</v>
      </c>
      <c r="F38" s="9" t="s">
        <v>45</v>
      </c>
      <c r="G38" s="9">
        <v>175</v>
      </c>
      <c r="H38" s="9" t="s">
        <v>42</v>
      </c>
      <c r="I38" s="21">
        <v>290</v>
      </c>
      <c r="J38" s="21">
        <f t="shared" si="4"/>
        <v>50750</v>
      </c>
      <c r="K38" s="19">
        <f t="shared" si="5"/>
        <v>6952.0547945205481</v>
      </c>
      <c r="L38" s="19">
        <f t="shared" si="6"/>
        <v>16.876465508806263</v>
      </c>
      <c r="M38" s="19">
        <f t="shared" si="7"/>
        <v>2953.381464041096</v>
      </c>
    </row>
    <row r="39" spans="1:15" s="2" customFormat="1" ht="24" customHeight="1">
      <c r="A39" s="8">
        <v>45272</v>
      </c>
      <c r="B39" s="9">
        <v>1511534</v>
      </c>
      <c r="C39" s="9" t="s">
        <v>40</v>
      </c>
      <c r="D39" s="9">
        <v>121064</v>
      </c>
      <c r="E39" s="9">
        <v>91329</v>
      </c>
      <c r="F39" s="9" t="s">
        <v>47</v>
      </c>
      <c r="G39" s="9">
        <v>26</v>
      </c>
      <c r="H39" s="9" t="s">
        <v>42</v>
      </c>
      <c r="I39" s="21">
        <v>300</v>
      </c>
      <c r="J39" s="21">
        <f t="shared" si="4"/>
        <v>7800</v>
      </c>
      <c r="K39" s="19">
        <f t="shared" si="5"/>
        <v>1068.4931506849316</v>
      </c>
      <c r="L39" s="19">
        <f t="shared" si="6"/>
        <v>18.246328522504896</v>
      </c>
      <c r="M39" s="19">
        <f t="shared" si="7"/>
        <v>474.40454158512728</v>
      </c>
    </row>
    <row r="40" spans="1:15" s="2" customFormat="1" ht="24" customHeight="1">
      <c r="A40" s="8">
        <v>45272</v>
      </c>
      <c r="B40" s="9">
        <v>1511562</v>
      </c>
      <c r="C40" s="9" t="s">
        <v>40</v>
      </c>
      <c r="D40" s="9">
        <v>121064</v>
      </c>
      <c r="E40" s="9">
        <v>91329</v>
      </c>
      <c r="F40" s="9" t="s">
        <v>43</v>
      </c>
      <c r="G40" s="9">
        <v>280</v>
      </c>
      <c r="H40" s="9" t="s">
        <v>42</v>
      </c>
      <c r="I40" s="21">
        <v>250</v>
      </c>
      <c r="J40" s="21">
        <f t="shared" si="4"/>
        <v>70000</v>
      </c>
      <c r="K40" s="19">
        <f t="shared" si="5"/>
        <v>9589.0410958904104</v>
      </c>
      <c r="L40" s="19">
        <f t="shared" si="6"/>
        <v>11.397013454011741</v>
      </c>
      <c r="M40" s="19">
        <f t="shared" si="7"/>
        <v>3191.1637671232875</v>
      </c>
    </row>
    <row r="41" spans="1:15" s="2" customFormat="1" ht="24" customHeight="1">
      <c r="A41" s="8">
        <v>45272</v>
      </c>
      <c r="B41" s="9">
        <v>1511563</v>
      </c>
      <c r="C41" s="9" t="s">
        <v>40</v>
      </c>
      <c r="D41" s="9">
        <v>121064</v>
      </c>
      <c r="E41" s="9">
        <v>91329</v>
      </c>
      <c r="F41" s="9" t="s">
        <v>41</v>
      </c>
      <c r="G41" s="9">
        <v>280</v>
      </c>
      <c r="H41" s="9" t="s">
        <v>42</v>
      </c>
      <c r="I41" s="21">
        <v>290</v>
      </c>
      <c r="J41" s="21">
        <f t="shared" si="4"/>
        <v>81200</v>
      </c>
      <c r="K41" s="19">
        <f t="shared" si="5"/>
        <v>11123.287671232876</v>
      </c>
      <c r="L41" s="19">
        <f t="shared" si="6"/>
        <v>16.876465508806263</v>
      </c>
      <c r="M41" s="19">
        <f t="shared" si="7"/>
        <v>4725.4103424657533</v>
      </c>
    </row>
    <row r="42" spans="1:15" s="2" customFormat="1" ht="24" customHeight="1">
      <c r="A42" s="8">
        <v>45272</v>
      </c>
      <c r="B42" s="9">
        <v>1511565</v>
      </c>
      <c r="C42" s="9" t="s">
        <v>40</v>
      </c>
      <c r="D42" s="9">
        <v>121064</v>
      </c>
      <c r="E42" s="9">
        <v>91329</v>
      </c>
      <c r="F42" s="9" t="s">
        <v>46</v>
      </c>
      <c r="G42" s="9">
        <v>280</v>
      </c>
      <c r="H42" s="9" t="s">
        <v>42</v>
      </c>
      <c r="I42" s="21">
        <v>250</v>
      </c>
      <c r="J42" s="21">
        <f t="shared" si="4"/>
        <v>70000</v>
      </c>
      <c r="K42" s="19">
        <f t="shared" si="5"/>
        <v>9589.0410958904104</v>
      </c>
      <c r="L42" s="19">
        <f t="shared" si="6"/>
        <v>11.397013454011741</v>
      </c>
      <c r="M42" s="19">
        <f t="shared" si="7"/>
        <v>3191.1637671232875</v>
      </c>
    </row>
    <row r="43" spans="1:15" s="2" customFormat="1" ht="24" customHeight="1">
      <c r="A43" s="8">
        <v>45272</v>
      </c>
      <c r="B43" s="9">
        <v>1511568</v>
      </c>
      <c r="C43" s="9" t="s">
        <v>40</v>
      </c>
      <c r="D43" s="9">
        <v>121064</v>
      </c>
      <c r="E43" s="9">
        <v>91329</v>
      </c>
      <c r="F43" s="9" t="s">
        <v>46</v>
      </c>
      <c r="G43" s="9">
        <v>280</v>
      </c>
      <c r="H43" s="9" t="s">
        <v>42</v>
      </c>
      <c r="I43" s="21">
        <v>250</v>
      </c>
      <c r="J43" s="21">
        <f t="shared" si="4"/>
        <v>70000</v>
      </c>
      <c r="K43" s="19">
        <f t="shared" si="5"/>
        <v>9589.0410958904104</v>
      </c>
      <c r="L43" s="19">
        <f t="shared" si="6"/>
        <v>11.397013454011741</v>
      </c>
      <c r="M43" s="19">
        <f t="shared" si="7"/>
        <v>3191.1637671232875</v>
      </c>
    </row>
    <row r="44" spans="1:15" s="2" customFormat="1" ht="24" customHeight="1">
      <c r="A44" s="8">
        <v>45272</v>
      </c>
      <c r="B44" s="9">
        <v>1511569</v>
      </c>
      <c r="C44" s="9" t="s">
        <v>40</v>
      </c>
      <c r="D44" s="9">
        <v>121064</v>
      </c>
      <c r="E44" s="9">
        <v>91329</v>
      </c>
      <c r="F44" s="9" t="s">
        <v>41</v>
      </c>
      <c r="G44" s="9">
        <v>280</v>
      </c>
      <c r="H44" s="9" t="s">
        <v>42</v>
      </c>
      <c r="I44" s="21">
        <v>290</v>
      </c>
      <c r="J44" s="21">
        <f t="shared" si="4"/>
        <v>81200</v>
      </c>
      <c r="K44" s="19">
        <f t="shared" si="5"/>
        <v>11123.287671232876</v>
      </c>
      <c r="L44" s="19">
        <f t="shared" si="6"/>
        <v>16.876465508806263</v>
      </c>
      <c r="M44" s="19">
        <f t="shared" si="7"/>
        <v>4725.4103424657533</v>
      </c>
    </row>
    <row r="45" spans="1:15" s="2" customFormat="1" ht="24" customHeight="1">
      <c r="A45" s="10"/>
      <c r="B45" s="10"/>
      <c r="C45" s="10"/>
      <c r="D45" s="10"/>
      <c r="E45" s="10"/>
      <c r="F45" s="10"/>
      <c r="G45" s="10"/>
      <c r="H45" s="10"/>
      <c r="I45" s="21"/>
      <c r="J45" s="21"/>
      <c r="K45" s="22"/>
      <c r="L45" s="22"/>
      <c r="M45" s="22"/>
    </row>
    <row r="46" spans="1:15" s="2" customFormat="1" ht="24" customHeight="1">
      <c r="A46" s="11" t="s">
        <v>48</v>
      </c>
      <c r="B46" s="11" t="s">
        <v>48</v>
      </c>
      <c r="C46" s="11" t="s">
        <v>49</v>
      </c>
      <c r="D46" s="11" t="s">
        <v>48</v>
      </c>
      <c r="E46" s="11" t="s">
        <v>48</v>
      </c>
      <c r="F46" s="11" t="s">
        <v>48</v>
      </c>
      <c r="G46" s="11">
        <f>SUM(G13:G45)</f>
        <v>5600</v>
      </c>
      <c r="H46" s="11"/>
      <c r="I46" s="23"/>
      <c r="J46" s="24">
        <f>SUM(J13:J45)</f>
        <v>1491490</v>
      </c>
      <c r="K46" s="25">
        <f>SUM(K13:K45)</f>
        <v>204313.69863013696</v>
      </c>
      <c r="L46" s="25">
        <f>K46/G46-E62</f>
        <v>13.635027152641875</v>
      </c>
      <c r="M46" s="25">
        <f>SUM(M13:M45)</f>
        <v>76356.152054794511</v>
      </c>
    </row>
    <row r="47" spans="1:15" ht="16">
      <c r="J47" s="26"/>
      <c r="K47" s="26"/>
      <c r="L47" s="26"/>
      <c r="M47" s="26"/>
      <c r="O47" s="2"/>
    </row>
    <row r="48" spans="1:15" s="1" customFormat="1" ht="22" customHeight="1">
      <c r="A48" s="30" t="s">
        <v>50</v>
      </c>
      <c r="B48" s="30"/>
      <c r="C48" s="30"/>
      <c r="D48" s="12" t="s">
        <v>51</v>
      </c>
      <c r="E48" s="12" t="s">
        <v>52</v>
      </c>
      <c r="G48" s="34" t="s">
        <v>53</v>
      </c>
      <c r="H48" s="34"/>
      <c r="I48" s="34"/>
      <c r="J48" s="34"/>
      <c r="K48" s="34"/>
      <c r="L48" s="34"/>
      <c r="M48" s="34"/>
      <c r="O48" s="2"/>
    </row>
    <row r="49" spans="1:15" s="1" customFormat="1" ht="22" customHeight="1">
      <c r="A49" s="30" t="s">
        <v>54</v>
      </c>
      <c r="B49" s="30"/>
      <c r="C49" s="30"/>
      <c r="D49" s="13">
        <f>J46*0.09</f>
        <v>134234.1</v>
      </c>
      <c r="E49" s="19">
        <f>D49/$M$8</f>
        <v>18388.232876712329</v>
      </c>
      <c r="G49" s="34"/>
      <c r="H49" s="34"/>
      <c r="I49" s="34"/>
      <c r="J49" s="34"/>
      <c r="K49" s="34"/>
      <c r="L49" s="34"/>
      <c r="M49" s="34"/>
      <c r="O49" s="2"/>
    </row>
    <row r="50" spans="1:15" s="1" customFormat="1" ht="22" customHeight="1">
      <c r="A50" s="30" t="s">
        <v>55</v>
      </c>
      <c r="B50" s="30"/>
      <c r="C50" s="30"/>
      <c r="D50" s="13">
        <v>614494.36</v>
      </c>
      <c r="E50" s="19">
        <f t="shared" ref="E50:E57" si="8">D50/$M$8</f>
        <v>84177.309589041091</v>
      </c>
      <c r="G50" s="34"/>
      <c r="H50" s="34"/>
      <c r="I50" s="34"/>
      <c r="J50" s="34"/>
      <c r="K50" s="34"/>
      <c r="L50" s="34"/>
      <c r="M50" s="34"/>
      <c r="O50" s="2"/>
    </row>
    <row r="51" spans="1:15" s="1" customFormat="1" ht="22" customHeight="1">
      <c r="A51" s="30" t="s">
        <v>56</v>
      </c>
      <c r="B51" s="30"/>
      <c r="C51" s="30"/>
      <c r="D51" s="13">
        <v>37389.43</v>
      </c>
      <c r="E51" s="19">
        <f t="shared" si="8"/>
        <v>5121.8397260273978</v>
      </c>
      <c r="G51" s="34"/>
      <c r="H51" s="34"/>
      <c r="I51" s="34"/>
      <c r="J51" s="34"/>
      <c r="K51" s="34"/>
      <c r="L51" s="34"/>
      <c r="M51" s="34"/>
      <c r="O51" s="2"/>
    </row>
    <row r="52" spans="1:15" s="1" customFormat="1" ht="22" customHeight="1">
      <c r="A52" s="30" t="s">
        <v>57</v>
      </c>
      <c r="B52" s="30"/>
      <c r="C52" s="30"/>
      <c r="D52" s="13">
        <v>18313</v>
      </c>
      <c r="E52" s="19">
        <f t="shared" si="8"/>
        <v>2508.6301369863013</v>
      </c>
      <c r="G52" s="34"/>
      <c r="H52" s="34"/>
      <c r="I52" s="34"/>
      <c r="J52" s="34"/>
      <c r="K52" s="34"/>
      <c r="L52" s="34"/>
      <c r="M52" s="34"/>
      <c r="O52" s="2"/>
    </row>
    <row r="53" spans="1:15" s="1" customFormat="1" ht="22" customHeight="1">
      <c r="A53" s="30" t="s">
        <v>58</v>
      </c>
      <c r="B53" s="30"/>
      <c r="C53" s="30"/>
      <c r="D53" s="13">
        <v>1460</v>
      </c>
      <c r="E53" s="19">
        <f t="shared" si="8"/>
        <v>200</v>
      </c>
      <c r="G53" s="34"/>
      <c r="H53" s="34"/>
      <c r="I53" s="34"/>
      <c r="J53" s="34"/>
      <c r="K53" s="34"/>
      <c r="L53" s="34"/>
      <c r="M53" s="34"/>
      <c r="O53" s="2"/>
    </row>
    <row r="54" spans="1:15" s="1" customFormat="1" ht="22" customHeight="1">
      <c r="A54" s="30" t="s">
        <v>59</v>
      </c>
      <c r="B54" s="30"/>
      <c r="C54" s="30"/>
      <c r="D54" s="13">
        <v>1200</v>
      </c>
      <c r="E54" s="19">
        <f t="shared" si="8"/>
        <v>164.38356164383563</v>
      </c>
      <c r="G54" s="34"/>
      <c r="H54" s="34"/>
      <c r="I54" s="34"/>
      <c r="J54" s="34"/>
      <c r="K54" s="34"/>
      <c r="L54" s="34"/>
      <c r="M54" s="34"/>
      <c r="O54" s="2"/>
    </row>
    <row r="55" spans="1:15" s="1" customFormat="1" ht="22" customHeight="1">
      <c r="A55" s="30" t="s">
        <v>60</v>
      </c>
      <c r="B55" s="30"/>
      <c r="C55" s="30"/>
      <c r="D55" s="13">
        <v>5880</v>
      </c>
      <c r="E55" s="19">
        <f t="shared" si="8"/>
        <v>805.47945205479459</v>
      </c>
      <c r="G55" s="34"/>
      <c r="H55" s="34"/>
      <c r="I55" s="34"/>
      <c r="J55" s="34"/>
      <c r="K55" s="34"/>
      <c r="L55" s="34"/>
      <c r="M55" s="34"/>
      <c r="O55" s="2"/>
    </row>
    <row r="56" spans="1:15" s="1" customFormat="1" ht="22" customHeight="1">
      <c r="A56" s="30" t="s">
        <v>61</v>
      </c>
      <c r="B56" s="30"/>
      <c r="C56" s="30"/>
      <c r="D56" s="13">
        <v>1800</v>
      </c>
      <c r="E56" s="19">
        <f t="shared" si="8"/>
        <v>246.57534246575344</v>
      </c>
      <c r="G56" s="34"/>
      <c r="H56" s="34"/>
      <c r="I56" s="34"/>
      <c r="J56" s="34"/>
      <c r="K56" s="34"/>
      <c r="L56" s="34"/>
      <c r="M56" s="34"/>
      <c r="O56" s="2"/>
    </row>
    <row r="57" spans="1:15" s="1" customFormat="1" ht="22" customHeight="1">
      <c r="A57" s="30" t="s">
        <v>62</v>
      </c>
      <c r="B57" s="30"/>
      <c r="C57" s="30"/>
      <c r="D57" s="13">
        <f>SUM(D49:D56)</f>
        <v>814770.89</v>
      </c>
      <c r="E57" s="19">
        <f t="shared" si="8"/>
        <v>111612.45068493151</v>
      </c>
      <c r="G57" s="34"/>
      <c r="H57" s="34"/>
      <c r="I57" s="34"/>
      <c r="J57" s="34"/>
      <c r="K57" s="34"/>
      <c r="L57" s="34"/>
      <c r="M57" s="34"/>
      <c r="O57" s="2"/>
    </row>
    <row r="58" spans="1:15" s="1" customFormat="1" ht="22" customHeight="1">
      <c r="A58" s="1" t="s">
        <v>48</v>
      </c>
      <c r="B58" s="1" t="s">
        <v>48</v>
      </c>
      <c r="C58" s="1" t="s">
        <v>48</v>
      </c>
      <c r="D58" s="14"/>
      <c r="E58" s="20" t="s">
        <v>48</v>
      </c>
      <c r="G58" s="34"/>
      <c r="H58" s="34"/>
      <c r="I58" s="34"/>
      <c r="J58" s="34"/>
      <c r="K58" s="34"/>
      <c r="L58" s="34"/>
      <c r="M58" s="34"/>
      <c r="O58" s="2"/>
    </row>
    <row r="59" spans="1:15" s="1" customFormat="1" ht="22" customHeight="1">
      <c r="A59" s="30" t="s">
        <v>63</v>
      </c>
      <c r="B59" s="30"/>
      <c r="C59" s="30"/>
      <c r="D59" s="13">
        <f>J46*0.08</f>
        <v>119319.2</v>
      </c>
      <c r="E59" s="19">
        <f>D59/$M$8</f>
        <v>16345.095890410959</v>
      </c>
      <c r="G59" s="34"/>
      <c r="H59" s="34"/>
      <c r="I59" s="34"/>
      <c r="J59" s="34"/>
      <c r="K59" s="34"/>
      <c r="L59" s="34"/>
      <c r="M59" s="34"/>
      <c r="O59" s="2"/>
    </row>
    <row r="60" spans="1:15" s="1" customFormat="1" ht="22" customHeight="1">
      <c r="A60" s="1" t="s">
        <v>48</v>
      </c>
      <c r="B60" s="1" t="s">
        <v>48</v>
      </c>
      <c r="C60" s="1" t="s">
        <v>48</v>
      </c>
      <c r="D60" s="14"/>
      <c r="E60" s="20" t="s">
        <v>48</v>
      </c>
      <c r="G60" s="34"/>
      <c r="H60" s="34"/>
      <c r="I60" s="34"/>
      <c r="J60" s="34"/>
      <c r="K60" s="34"/>
      <c r="L60" s="34"/>
      <c r="M60" s="34"/>
      <c r="O60" s="2"/>
    </row>
    <row r="61" spans="1:15" s="1" customFormat="1" ht="22" customHeight="1">
      <c r="A61" s="31" t="s">
        <v>64</v>
      </c>
      <c r="B61" s="31"/>
      <c r="C61" s="31"/>
      <c r="D61" s="13">
        <f>D57+D59</f>
        <v>934090.09</v>
      </c>
      <c r="E61" s="19">
        <f>D61/$M$8</f>
        <v>127957.54657534247</v>
      </c>
      <c r="G61" s="34"/>
      <c r="H61" s="34"/>
      <c r="I61" s="34"/>
      <c r="J61" s="34"/>
      <c r="K61" s="34"/>
      <c r="L61" s="34"/>
      <c r="M61" s="34"/>
      <c r="O61" s="2"/>
    </row>
    <row r="62" spans="1:15" s="1" customFormat="1" ht="22" customHeight="1">
      <c r="A62" s="31" t="s">
        <v>65</v>
      </c>
      <c r="B62" s="31"/>
      <c r="C62" s="31"/>
      <c r="D62" s="13">
        <f>D61/G46</f>
        <v>166.80180178571428</v>
      </c>
      <c r="E62" s="19">
        <f>D62/$M$8</f>
        <v>22.849561888454012</v>
      </c>
      <c r="G62" s="34"/>
      <c r="H62" s="34"/>
      <c r="I62" s="34"/>
      <c r="J62" s="34"/>
      <c r="K62" s="34"/>
      <c r="L62" s="34"/>
      <c r="M62" s="34"/>
      <c r="O62" s="2"/>
    </row>
    <row r="63" spans="1:15" ht="16">
      <c r="O63" s="2"/>
    </row>
    <row r="64" spans="1:15" ht="16">
      <c r="O64" s="2"/>
    </row>
    <row r="65" spans="15:15" ht="16">
      <c r="O65" s="2"/>
    </row>
    <row r="66" spans="15:15" ht="16">
      <c r="O66" s="2"/>
    </row>
    <row r="67" spans="15:15" ht="16">
      <c r="O67" s="2"/>
    </row>
    <row r="68" spans="15:15" ht="16">
      <c r="O68" s="2"/>
    </row>
    <row r="69" spans="15:15" ht="16">
      <c r="O69" s="2"/>
    </row>
    <row r="70" spans="15:15" ht="16">
      <c r="O70" s="2"/>
    </row>
    <row r="71" spans="15:15" ht="16">
      <c r="O71" s="2"/>
    </row>
    <row r="72" spans="15:15" ht="16">
      <c r="O72" s="2"/>
    </row>
    <row r="73" spans="15:15" ht="16">
      <c r="O73" s="2"/>
    </row>
    <row r="74" spans="15:15" ht="16">
      <c r="O74" s="2"/>
    </row>
    <row r="76" spans="15:15" ht="16">
      <c r="O76" s="1"/>
    </row>
    <row r="77" spans="15:15" ht="16">
      <c r="O77" s="1"/>
    </row>
    <row r="78" spans="15:15" ht="16">
      <c r="O78" s="1"/>
    </row>
    <row r="79" spans="15:15" ht="16">
      <c r="O79" s="1"/>
    </row>
    <row r="80" spans="15:15" ht="16">
      <c r="O80" s="1"/>
    </row>
    <row r="81" spans="15:15" ht="16">
      <c r="O81" s="1"/>
    </row>
    <row r="82" spans="15:15" ht="16">
      <c r="O82" s="1"/>
    </row>
    <row r="83" spans="15:15" ht="16">
      <c r="O83" s="1"/>
    </row>
    <row r="84" spans="15:15" ht="16">
      <c r="O84" s="1"/>
    </row>
    <row r="85" spans="15:15" ht="16">
      <c r="O85" s="1"/>
    </row>
    <row r="86" spans="15:15" ht="16">
      <c r="O86" s="1"/>
    </row>
    <row r="87" spans="15:15" ht="16">
      <c r="O87" s="1"/>
    </row>
    <row r="88" spans="15:15" ht="16">
      <c r="O88" s="1"/>
    </row>
    <row r="89" spans="15:15" ht="16">
      <c r="O89" s="1"/>
    </row>
    <row r="90" spans="15:15" ht="16">
      <c r="O90" s="1"/>
    </row>
  </sheetData>
  <autoFilter ref="A12:M44" xr:uid="{00000000-0009-0000-0000-000000000000}"/>
  <mergeCells count="21">
    <mergeCell ref="A59:C59"/>
    <mergeCell ref="A61:C61"/>
    <mergeCell ref="A62:C62"/>
    <mergeCell ref="A1:M3"/>
    <mergeCell ref="A4:M6"/>
    <mergeCell ref="G48:M62"/>
    <mergeCell ref="A53:C53"/>
    <mergeCell ref="A54:C54"/>
    <mergeCell ref="A55:C55"/>
    <mergeCell ref="A56:C56"/>
    <mergeCell ref="A57:C57"/>
    <mergeCell ref="A48:C48"/>
    <mergeCell ref="A49:C49"/>
    <mergeCell ref="A50:C50"/>
    <mergeCell ref="A51:C51"/>
    <mergeCell ref="A52:C52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4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157-95432411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2023-11-30T03:12:00Z</dcterms:created>
  <dcterms:modified xsi:type="dcterms:W3CDTF">2024-03-21T22:49:27Z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