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F306A60F-850C-E746-8099-1719FB94C0D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HLBU9409817" sheetId="2" r:id="rId1"/>
    <sheet name="Hoja1" sheetId="3" r:id="rId2"/>
  </sheets>
  <definedNames>
    <definedName name="_xlnm._FilterDatabase" localSheetId="0" hidden="1">HLBU9409817!$A$12:$M$60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3" l="1"/>
  <c r="N49" i="3"/>
  <c r="E70" i="2"/>
  <c r="E69" i="2"/>
  <c r="E68" i="2"/>
  <c r="E67" i="2"/>
  <c r="E66" i="2"/>
  <c r="E65" i="2"/>
  <c r="E64" i="2"/>
  <c r="G60" i="2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60" i="2" s="1"/>
  <c r="D63" i="2" l="1"/>
  <c r="D73" i="2"/>
  <c r="E73" i="2" s="1"/>
  <c r="K13" i="2"/>
  <c r="D71" i="2" l="1"/>
  <c r="E63" i="2"/>
  <c r="K60" i="2"/>
  <c r="E71" i="2" l="1"/>
  <c r="D75" i="2"/>
  <c r="D76" i="2" l="1"/>
  <c r="E76" i="2" s="1"/>
  <c r="E75" i="2"/>
  <c r="L35" i="2" l="1"/>
  <c r="M35" i="2" s="1"/>
  <c r="L31" i="2"/>
  <c r="M31" i="2" s="1"/>
  <c r="L44" i="2"/>
  <c r="M44" i="2" s="1"/>
  <c r="L17" i="2"/>
  <c r="M17" i="2" s="1"/>
  <c r="L14" i="2"/>
  <c r="M14" i="2" s="1"/>
  <c r="L49" i="2"/>
  <c r="M49" i="2" s="1"/>
  <c r="L52" i="2"/>
  <c r="M52" i="2" s="1"/>
  <c r="L37" i="2"/>
  <c r="M37" i="2" s="1"/>
  <c r="L20" i="2"/>
  <c r="M20" i="2" s="1"/>
  <c r="L55" i="2"/>
  <c r="M55" i="2" s="1"/>
  <c r="L21" i="2"/>
  <c r="M21" i="2" s="1"/>
  <c r="L41" i="2"/>
  <c r="M41" i="2" s="1"/>
  <c r="L38" i="2"/>
  <c r="M38" i="2" s="1"/>
  <c r="L18" i="2"/>
  <c r="M18" i="2" s="1"/>
  <c r="L40" i="2"/>
  <c r="M40" i="2" s="1"/>
  <c r="L54" i="2"/>
  <c r="M54" i="2" s="1"/>
  <c r="L33" i="2"/>
  <c r="M33" i="2" s="1"/>
  <c r="L36" i="2"/>
  <c r="M36" i="2" s="1"/>
  <c r="L24" i="2"/>
  <c r="M24" i="2" s="1"/>
  <c r="L45" i="2"/>
  <c r="M45" i="2" s="1"/>
  <c r="L57" i="2"/>
  <c r="M57" i="2" s="1"/>
  <c r="L15" i="2"/>
  <c r="M15" i="2" s="1"/>
  <c r="L26" i="2"/>
  <c r="M26" i="2" s="1"/>
  <c r="L22" i="2"/>
  <c r="M22" i="2" s="1"/>
  <c r="L32" i="2"/>
  <c r="M32" i="2" s="1"/>
  <c r="L27" i="2"/>
  <c r="M27" i="2" s="1"/>
  <c r="L39" i="2"/>
  <c r="M39" i="2" s="1"/>
  <c r="L34" i="2"/>
  <c r="M34" i="2" s="1"/>
  <c r="L29" i="2"/>
  <c r="M29" i="2" s="1"/>
  <c r="L56" i="2"/>
  <c r="M56" i="2" s="1"/>
  <c r="L46" i="2"/>
  <c r="M46" i="2" s="1"/>
  <c r="L51" i="2"/>
  <c r="M51" i="2" s="1"/>
  <c r="L16" i="2"/>
  <c r="M16" i="2" s="1"/>
  <c r="L42" i="2"/>
  <c r="M42" i="2" s="1"/>
  <c r="L28" i="2"/>
  <c r="M28" i="2" s="1"/>
  <c r="L53" i="2"/>
  <c r="M53" i="2" s="1"/>
  <c r="L19" i="2"/>
  <c r="M19" i="2" s="1"/>
  <c r="L23" i="2"/>
  <c r="M23" i="2" s="1"/>
  <c r="L48" i="2"/>
  <c r="M48" i="2" s="1"/>
  <c r="L50" i="2"/>
  <c r="M50" i="2" s="1"/>
  <c r="L30" i="2"/>
  <c r="M30" i="2" s="1"/>
  <c r="L43" i="2"/>
  <c r="M43" i="2" s="1"/>
  <c r="L47" i="2"/>
  <c r="M47" i="2" s="1"/>
  <c r="L25" i="2"/>
  <c r="M25" i="2" s="1"/>
  <c r="L58" i="2"/>
  <c r="M58" i="2" s="1"/>
  <c r="L13" i="2"/>
  <c r="M13" i="2" s="1"/>
  <c r="L60" i="2"/>
  <c r="M60" i="2" l="1"/>
</calcChain>
</file>

<file path=xl/sharedStrings.xml><?xml version="1.0" encoding="utf-8"?>
<sst xmlns="http://schemas.openxmlformats.org/spreadsheetml/2006/main" count="368" uniqueCount="73">
  <si>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</si>
  <si>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</si>
  <si>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</si>
  <si>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</si>
  <si>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</si>
  <si>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</si>
  <si>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</si>
  <si>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</si>
  <si>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MONTEVIDEO EXPRESS - 2344W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</si>
  <si>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</si>
  <si>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HLBU9409817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</si>
  <si>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</si>
  <si>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Zhengzhou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</si>
  <si>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</si>
  <si>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</si>
  <si>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</si>
  <si>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</si>
  <si>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</si>
  <si>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</si>
  <si>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</si>
  <si>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</si>
  <si>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</si>
  <si>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</si>
  <si>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</si>
  <si>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</si>
  <si>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</si>
  <si>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</si>
  <si>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</si>
  <si>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</si>
  <si>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</si>
  <si>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</si>
  <si>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</si>
  <si>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</si>
  <si>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</si>
  <si>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</si>
  <si>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</si>
  <si>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</si>
  <si>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</si>
  <si>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</si>
  <si>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</si>
  <si>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XLD</t>
  </si>
  <si>
    <t>10kg</t>
  </si>
  <si>
    <t>J-UP</t>
  </si>
  <si>
    <t>J</t>
  </si>
  <si>
    <t>2.5kg</t>
  </si>
  <si>
    <t>BING</t>
  </si>
  <si>
    <t>2J</t>
  </si>
  <si>
    <t>JDD</t>
  </si>
  <si>
    <t>JD</t>
  </si>
  <si>
    <t>LD</t>
  </si>
  <si>
    <t>LDD</t>
  </si>
  <si>
    <t>XLDD</t>
  </si>
  <si>
    <t>L</t>
  </si>
  <si>
    <t>5kg</t>
  </si>
  <si>
    <t>XL</t>
  </si>
  <si>
    <t/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</si>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</sst>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165" fontId="1" fillId="0" borderId="0" xfId="0" applyNumberFormat="1" applyFont="1"/>
    <xf numFmtId="166" fontId="1" fillId="0" borderId="0" xfId="0" applyNumberFormat="1" applyFont="1"/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35FBF-DFE6-9740-B398-F02441E25EA9}" name="Tabla1" displayName="Tabla1" ref="B2:N49" totalsRowCount="1">
  <autoFilter ref="B2:N48" xr:uid="{F1835FBF-DFE6-9740-B398-F02441E25EA9}">
    <filterColumn colId="4">
      <filters>
        <filter val="105448"/>
      </filters>
    </filterColumn>
  </autoFilter>
  <sortState xmlns:xlrd2="http://schemas.microsoft.com/office/spreadsheetml/2017/richdata2" ref="B9:N23">
    <sortCondition ref="D2:D48"/>
  </sortState>
  <tableColumns count="13">
    <tableColumn id="1" xr3:uid="{F9B65EF7-7E20-5746-9A91-24FD85637B46}" name="Date" totalsRowLabel="Total"/>
    <tableColumn id="2" xr3:uid="{F6750082-284B-DB4C-A66C-CC1229ADCA39}" name="Pallet No."/>
    <tableColumn id="3" xr3:uid="{66F18291-1FD9-0942-9A4F-B044528FD8C6}" name="Variety"/>
    <tableColumn id="4" xr3:uid="{8999E83E-9F87-C647-B649-DFD20BAC0202}" name="CSP"/>
    <tableColumn id="5" xr3:uid="{49A39713-CFE7-954A-B84F-25D9097E42C2}" name="CSG"/>
    <tableColumn id="6" xr3:uid="{F4545264-947B-D34B-889C-88A6742E336F}" name="Size"/>
    <tableColumn id="7" xr3:uid="{5A202CA0-099D-5D4D-B48F-CE84D3F2140A}" name="Quantity" totalsRowFunction="sum"/>
    <tableColumn id="8" xr3:uid="{238F826C-E4CB-C146-B69B-0D361BD51154}" name="Specification"/>
    <tableColumn id="9" xr3:uid="{EE0AAE63-3E34-834B-AC1D-FA5241223DFA}" name="Price RMB"/>
    <tableColumn id="10" xr3:uid="{14C0DF71-1045-4846-B816-36EC23484EA2}" name="Total RMB"/>
    <tableColumn id="11" xr3:uid="{B9A5CDA2-DB10-7A4B-B221-6A22A082C808}" name="Total"/>
    <tableColumn id="12" xr3:uid="{57857433-1DC8-664D-A379-0ED69BA8835D}" name="FOB Return"/>
    <tableColumn id="13" xr3:uid="{D5EDD6C9-AF1E-1443-BF9B-391D231EB34F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4"/>
  <sheetViews>
    <sheetView tabSelected="1" zoomScale="80" zoomScaleNormal="80" workbookViewId="0">
      <selection activeCell="C18" sqref="C1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4">
        <v>45301</v>
      </c>
      <c r="G8" s="15"/>
      <c r="H8" s="37" t="s">
        <v>5</v>
      </c>
      <c r="I8" s="37"/>
      <c r="J8" s="14">
        <v>45303</v>
      </c>
      <c r="L8" s="4" t="s">
        <v>6</v>
      </c>
      <c r="M8" s="25">
        <v>7.2</v>
      </c>
    </row>
    <row r="9" spans="1:13" s="1" customFormat="1" ht="24" customHeight="1">
      <c r="A9" s="6" t="s">
        <v>7</v>
      </c>
      <c r="B9" s="36" t="s">
        <v>8</v>
      </c>
      <c r="C9" s="36"/>
      <c r="E9" s="16" t="s">
        <v>9</v>
      </c>
      <c r="F9" s="5" t="s">
        <v>10</v>
      </c>
      <c r="G9" s="17"/>
      <c r="H9" s="37" t="s">
        <v>11</v>
      </c>
      <c r="I9" s="37"/>
      <c r="J9" s="5" t="s">
        <v>12</v>
      </c>
    </row>
    <row r="10" spans="1:13" ht="24" customHeight="1"/>
    <row r="11" spans="1:13" s="2" customFormat="1" ht="24" customHeight="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</row>
    <row r="12" spans="1:13" s="2" customFormat="1" ht="24" customHeight="1">
      <c r="A12" s="8" t="s">
        <v>26</v>
      </c>
      <c r="B12" s="8" t="s">
        <v>27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8" t="s">
        <v>36</v>
      </c>
      <c r="L12" s="8" t="s">
        <v>37</v>
      </c>
      <c r="M12" s="8" t="s">
        <v>38</v>
      </c>
    </row>
    <row r="13" spans="1:13" s="2" customFormat="1" ht="24" customHeight="1">
      <c r="A13" s="9">
        <v>45303</v>
      </c>
      <c r="B13" s="10">
        <v>1511032</v>
      </c>
      <c r="C13" s="10" t="s">
        <v>39</v>
      </c>
      <c r="D13" s="10">
        <v>121064</v>
      </c>
      <c r="E13" s="10">
        <v>105448</v>
      </c>
      <c r="F13" s="10" t="s">
        <v>40</v>
      </c>
      <c r="G13" s="10">
        <v>112</v>
      </c>
      <c r="H13" s="10" t="s">
        <v>41</v>
      </c>
      <c r="I13" s="19">
        <v>410</v>
      </c>
      <c r="J13" s="19">
        <f t="shared" ref="J13:J34" si="0">G13*I13</f>
        <v>45920</v>
      </c>
      <c r="K13" s="18">
        <f t="shared" ref="K13:K34" si="1">J13/$M$8</f>
        <v>6377.7777777777774</v>
      </c>
      <c r="L13" s="18">
        <f>K13/G13-$E$76*4</f>
        <v>42.222042334245145</v>
      </c>
      <c r="M13" s="18">
        <f t="shared" ref="M13:M34" si="2">L13*G13</f>
        <v>4728.8687414354563</v>
      </c>
    </row>
    <row r="14" spans="1:13" s="2" customFormat="1" ht="24" customHeight="1">
      <c r="A14" s="9">
        <v>45303</v>
      </c>
      <c r="B14" s="10">
        <v>1511036</v>
      </c>
      <c r="C14" s="10" t="s">
        <v>39</v>
      </c>
      <c r="D14" s="10">
        <v>121064</v>
      </c>
      <c r="E14" s="10">
        <v>91329</v>
      </c>
      <c r="F14" s="10" t="s">
        <v>42</v>
      </c>
      <c r="G14" s="10">
        <v>112</v>
      </c>
      <c r="H14" s="10" t="s">
        <v>41</v>
      </c>
      <c r="I14" s="19">
        <v>215</v>
      </c>
      <c r="J14" s="19">
        <f t="shared" si="0"/>
        <v>24080</v>
      </c>
      <c r="K14" s="18">
        <f t="shared" si="1"/>
        <v>3344.4444444444443</v>
      </c>
      <c r="L14" s="18">
        <f>K14/G14-$E$76*4</f>
        <v>15.138709000911815</v>
      </c>
      <c r="M14" s="18">
        <f t="shared" si="2"/>
        <v>1695.5354081021233</v>
      </c>
    </row>
    <row r="15" spans="1:13" s="2" customFormat="1" ht="24" customHeight="1">
      <c r="A15" s="9">
        <v>45303</v>
      </c>
      <c r="B15" s="10">
        <v>1511038</v>
      </c>
      <c r="C15" s="10" t="s">
        <v>39</v>
      </c>
      <c r="D15" s="10">
        <v>121064</v>
      </c>
      <c r="E15" s="10">
        <v>91329</v>
      </c>
      <c r="F15" s="10" t="s">
        <v>40</v>
      </c>
      <c r="G15" s="10">
        <v>112</v>
      </c>
      <c r="H15" s="10" t="s">
        <v>41</v>
      </c>
      <c r="I15" s="19">
        <v>250</v>
      </c>
      <c r="J15" s="19">
        <f t="shared" si="0"/>
        <v>28000</v>
      </c>
      <c r="K15" s="18">
        <f t="shared" si="1"/>
        <v>3888.8888888888887</v>
      </c>
      <c r="L15" s="18">
        <f>K15/G15-$E$76*4</f>
        <v>19.999820112022924</v>
      </c>
      <c r="M15" s="18">
        <f t="shared" si="2"/>
        <v>2239.9798525465676</v>
      </c>
    </row>
    <row r="16" spans="1:13" s="2" customFormat="1" ht="24" customHeight="1">
      <c r="A16" s="9">
        <v>45303</v>
      </c>
      <c r="B16" s="10">
        <v>1511039</v>
      </c>
      <c r="C16" s="10" t="s">
        <v>39</v>
      </c>
      <c r="D16" s="10">
        <v>121064</v>
      </c>
      <c r="E16" s="10">
        <v>91329</v>
      </c>
      <c r="F16" s="10" t="s">
        <v>42</v>
      </c>
      <c r="G16" s="10">
        <v>112</v>
      </c>
      <c r="H16" s="10" t="s">
        <v>41</v>
      </c>
      <c r="I16" s="19">
        <v>220</v>
      </c>
      <c r="J16" s="19">
        <f t="shared" si="0"/>
        <v>24640</v>
      </c>
      <c r="K16" s="18">
        <f t="shared" si="1"/>
        <v>3422.2222222222222</v>
      </c>
      <c r="L16" s="18">
        <f>K16/G16-$E$76*4</f>
        <v>15.833153445356258</v>
      </c>
      <c r="M16" s="18">
        <f t="shared" si="2"/>
        <v>1773.3131858799009</v>
      </c>
    </row>
    <row r="17" spans="1:13" s="2" customFormat="1" ht="24" customHeight="1">
      <c r="A17" s="9">
        <v>45303</v>
      </c>
      <c r="B17" s="10">
        <v>1511042</v>
      </c>
      <c r="C17" s="10" t="s">
        <v>39</v>
      </c>
      <c r="D17" s="10">
        <v>121064</v>
      </c>
      <c r="E17" s="10">
        <v>91329</v>
      </c>
      <c r="F17" s="10" t="s">
        <v>40</v>
      </c>
      <c r="G17" s="10">
        <v>112</v>
      </c>
      <c r="H17" s="10" t="s">
        <v>41</v>
      </c>
      <c r="I17" s="19">
        <v>200</v>
      </c>
      <c r="J17" s="19">
        <f t="shared" si="0"/>
        <v>22400</v>
      </c>
      <c r="K17" s="18">
        <f t="shared" si="1"/>
        <v>3111.1111111111109</v>
      </c>
      <c r="L17" s="18">
        <f>K17/G17-$E$76*4</f>
        <v>13.055375667578479</v>
      </c>
      <c r="M17" s="18">
        <f t="shared" si="2"/>
        <v>1462.2020747687898</v>
      </c>
    </row>
    <row r="18" spans="1:13" s="2" customFormat="1" ht="24" customHeight="1">
      <c r="A18" s="9">
        <v>45303</v>
      </c>
      <c r="B18" s="10">
        <v>1511050</v>
      </c>
      <c r="C18" s="10" t="s">
        <v>39</v>
      </c>
      <c r="D18" s="10">
        <v>121064</v>
      </c>
      <c r="E18" s="10">
        <v>91329</v>
      </c>
      <c r="F18" s="10" t="s">
        <v>43</v>
      </c>
      <c r="G18" s="10">
        <v>84</v>
      </c>
      <c r="H18" s="10" t="s">
        <v>44</v>
      </c>
      <c r="I18" s="19">
        <v>60</v>
      </c>
      <c r="J18" s="19">
        <f t="shared" si="0"/>
        <v>5040</v>
      </c>
      <c r="K18" s="18">
        <f t="shared" si="1"/>
        <v>700</v>
      </c>
      <c r="L18" s="18">
        <f>K18/G18-$E$76</f>
        <v>4.6527328057835096</v>
      </c>
      <c r="M18" s="18">
        <f t="shared" si="2"/>
        <v>390.8295556858148</v>
      </c>
    </row>
    <row r="19" spans="1:13" s="2" customFormat="1" ht="24" customHeight="1">
      <c r="A19" s="9">
        <v>45303</v>
      </c>
      <c r="B19" s="10">
        <v>1511050</v>
      </c>
      <c r="C19" s="10" t="s">
        <v>39</v>
      </c>
      <c r="D19" s="10">
        <v>121064</v>
      </c>
      <c r="E19" s="10">
        <v>105448</v>
      </c>
      <c r="F19" s="10" t="s">
        <v>43</v>
      </c>
      <c r="G19" s="10">
        <v>99</v>
      </c>
      <c r="H19" s="10" t="s">
        <v>44</v>
      </c>
      <c r="I19" s="19">
        <v>60</v>
      </c>
      <c r="J19" s="19">
        <f t="shared" si="0"/>
        <v>5940</v>
      </c>
      <c r="K19" s="18">
        <f t="shared" si="1"/>
        <v>825</v>
      </c>
      <c r="L19" s="18">
        <f t="shared" ref="L19:L33" si="3">K19/G19-$E$76</f>
        <v>4.6527328057835096</v>
      </c>
      <c r="M19" s="18">
        <f t="shared" si="2"/>
        <v>460.62054777256742</v>
      </c>
    </row>
    <row r="20" spans="1:13" s="2" customFormat="1" ht="24" customHeight="1">
      <c r="A20" s="9">
        <v>45303</v>
      </c>
      <c r="B20" s="10">
        <v>1511050</v>
      </c>
      <c r="C20" s="10" t="s">
        <v>45</v>
      </c>
      <c r="D20" s="10">
        <v>121064</v>
      </c>
      <c r="E20" s="10">
        <v>105448</v>
      </c>
      <c r="F20" s="10" t="s">
        <v>46</v>
      </c>
      <c r="G20" s="10">
        <v>160</v>
      </c>
      <c r="H20" s="10" t="s">
        <v>44</v>
      </c>
      <c r="I20" s="19">
        <v>155</v>
      </c>
      <c r="J20" s="19">
        <f t="shared" si="0"/>
        <v>24800</v>
      </c>
      <c r="K20" s="18">
        <f t="shared" si="1"/>
        <v>3444.4444444444443</v>
      </c>
      <c r="L20" s="18">
        <f t="shared" si="3"/>
        <v>17.847177250227954</v>
      </c>
      <c r="M20" s="18">
        <f t="shared" si="2"/>
        <v>2855.5483600364728</v>
      </c>
    </row>
    <row r="21" spans="1:13" s="2" customFormat="1" ht="24" customHeight="1">
      <c r="A21" s="9">
        <v>45303</v>
      </c>
      <c r="B21" s="10">
        <v>1511050</v>
      </c>
      <c r="C21" s="10" t="s">
        <v>45</v>
      </c>
      <c r="D21" s="10">
        <v>121064</v>
      </c>
      <c r="E21" s="10">
        <v>105448</v>
      </c>
      <c r="F21" s="10" t="s">
        <v>43</v>
      </c>
      <c r="G21" s="10">
        <v>77</v>
      </c>
      <c r="H21" s="10" t="s">
        <v>44</v>
      </c>
      <c r="I21" s="19">
        <v>140</v>
      </c>
      <c r="J21" s="19">
        <f t="shared" si="0"/>
        <v>10780</v>
      </c>
      <c r="K21" s="18">
        <f t="shared" si="1"/>
        <v>1497.2222222222222</v>
      </c>
      <c r="L21" s="18">
        <f t="shared" si="3"/>
        <v>15.763843916894619</v>
      </c>
      <c r="M21" s="18">
        <f t="shared" si="2"/>
        <v>1213.8159816008856</v>
      </c>
    </row>
    <row r="22" spans="1:13" s="2" customFormat="1" ht="24" customHeight="1">
      <c r="A22" s="9">
        <v>45303</v>
      </c>
      <c r="B22" s="10">
        <v>1511051</v>
      </c>
      <c r="C22" s="10" t="s">
        <v>45</v>
      </c>
      <c r="D22" s="10">
        <v>121064</v>
      </c>
      <c r="E22" s="10">
        <v>105448</v>
      </c>
      <c r="F22" s="10" t="s">
        <v>47</v>
      </c>
      <c r="G22" s="10">
        <v>286</v>
      </c>
      <c r="H22" s="10" t="s">
        <v>44</v>
      </c>
      <c r="I22" s="19">
        <v>140</v>
      </c>
      <c r="J22" s="19">
        <f t="shared" si="0"/>
        <v>40040</v>
      </c>
      <c r="K22" s="18">
        <f t="shared" si="1"/>
        <v>5561.1111111111113</v>
      </c>
      <c r="L22" s="18">
        <f t="shared" si="3"/>
        <v>15.763843916894622</v>
      </c>
      <c r="M22" s="18">
        <f t="shared" si="2"/>
        <v>4508.4593602318619</v>
      </c>
    </row>
    <row r="23" spans="1:13" s="2" customFormat="1" ht="24" customHeight="1">
      <c r="A23" s="9">
        <v>45303</v>
      </c>
      <c r="B23" s="10">
        <v>1511051</v>
      </c>
      <c r="C23" s="10" t="s">
        <v>45</v>
      </c>
      <c r="D23" s="10">
        <v>121064</v>
      </c>
      <c r="E23" s="10">
        <v>105448</v>
      </c>
      <c r="F23" s="10" t="s">
        <v>48</v>
      </c>
      <c r="G23" s="10">
        <v>78</v>
      </c>
      <c r="H23" s="10" t="s">
        <v>44</v>
      </c>
      <c r="I23" s="19">
        <v>110</v>
      </c>
      <c r="J23" s="19">
        <f t="shared" si="0"/>
        <v>8580</v>
      </c>
      <c r="K23" s="18">
        <f t="shared" si="1"/>
        <v>1191.6666666666667</v>
      </c>
      <c r="L23" s="18">
        <f t="shared" si="3"/>
        <v>11.597177250227954</v>
      </c>
      <c r="M23" s="18">
        <f t="shared" si="2"/>
        <v>904.57982551778048</v>
      </c>
    </row>
    <row r="24" spans="1:13" s="2" customFormat="1" ht="24" customHeight="1">
      <c r="A24" s="9">
        <v>45303</v>
      </c>
      <c r="B24" s="10">
        <v>1511051</v>
      </c>
      <c r="C24" s="10" t="s">
        <v>45</v>
      </c>
      <c r="D24" s="10">
        <v>121064</v>
      </c>
      <c r="E24" s="10">
        <v>105448</v>
      </c>
      <c r="F24" s="10" t="s">
        <v>46</v>
      </c>
      <c r="G24" s="10">
        <v>56</v>
      </c>
      <c r="H24" s="10" t="s">
        <v>44</v>
      </c>
      <c r="I24" s="19">
        <v>170</v>
      </c>
      <c r="J24" s="19">
        <f t="shared" si="0"/>
        <v>9520</v>
      </c>
      <c r="K24" s="18">
        <f t="shared" si="1"/>
        <v>1322.2222222222222</v>
      </c>
      <c r="L24" s="18">
        <f t="shared" si="3"/>
        <v>19.930510583561286</v>
      </c>
      <c r="M24" s="18">
        <f t="shared" si="2"/>
        <v>1116.1085926794321</v>
      </c>
    </row>
    <row r="25" spans="1:13" s="2" customFormat="1" ht="24" customHeight="1">
      <c r="A25" s="9">
        <v>45303</v>
      </c>
      <c r="B25" s="10">
        <v>1511052</v>
      </c>
      <c r="C25" s="10" t="s">
        <v>45</v>
      </c>
      <c r="D25" s="10">
        <v>121064</v>
      </c>
      <c r="E25" s="10">
        <v>105448</v>
      </c>
      <c r="F25" s="10" t="s">
        <v>48</v>
      </c>
      <c r="G25" s="10">
        <v>420</v>
      </c>
      <c r="H25" s="10" t="s">
        <v>44</v>
      </c>
      <c r="I25" s="19">
        <v>142</v>
      </c>
      <c r="J25" s="19">
        <f t="shared" si="0"/>
        <v>59640</v>
      </c>
      <c r="K25" s="18">
        <f t="shared" si="1"/>
        <v>8283.3333333333339</v>
      </c>
      <c r="L25" s="18">
        <f t="shared" si="3"/>
        <v>16.041621694672401</v>
      </c>
      <c r="M25" s="18">
        <f t="shared" si="2"/>
        <v>6737.4811117624085</v>
      </c>
    </row>
    <row r="26" spans="1:13" s="2" customFormat="1" ht="24" customHeight="1">
      <c r="A26" s="9">
        <v>45303</v>
      </c>
      <c r="B26" s="10">
        <v>1511053</v>
      </c>
      <c r="C26" s="10" t="s">
        <v>45</v>
      </c>
      <c r="D26" s="10">
        <v>121064</v>
      </c>
      <c r="E26" s="10">
        <v>105448</v>
      </c>
      <c r="F26" s="10" t="s">
        <v>43</v>
      </c>
      <c r="G26" s="10">
        <v>420</v>
      </c>
      <c r="H26" s="10" t="s">
        <v>44</v>
      </c>
      <c r="I26" s="19">
        <v>135</v>
      </c>
      <c r="J26" s="19">
        <f t="shared" si="0"/>
        <v>56700</v>
      </c>
      <c r="K26" s="18">
        <f t="shared" si="1"/>
        <v>7875</v>
      </c>
      <c r="L26" s="18">
        <f t="shared" si="3"/>
        <v>15.069399472450176</v>
      </c>
      <c r="M26" s="18">
        <f t="shared" si="2"/>
        <v>6329.1477784290737</v>
      </c>
    </row>
    <row r="27" spans="1:13" s="2" customFormat="1" ht="24" customHeight="1">
      <c r="A27" s="9">
        <v>45303</v>
      </c>
      <c r="B27" s="10">
        <v>1511054</v>
      </c>
      <c r="C27" s="10" t="s">
        <v>39</v>
      </c>
      <c r="D27" s="10">
        <v>121064</v>
      </c>
      <c r="E27" s="10">
        <v>105448</v>
      </c>
      <c r="F27" s="10" t="s">
        <v>46</v>
      </c>
      <c r="G27" s="10">
        <v>114</v>
      </c>
      <c r="H27" s="10" t="s">
        <v>44</v>
      </c>
      <c r="I27" s="19">
        <v>160</v>
      </c>
      <c r="J27" s="19">
        <f t="shared" si="0"/>
        <v>18240</v>
      </c>
      <c r="K27" s="18">
        <f t="shared" si="1"/>
        <v>2533.3333333333335</v>
      </c>
      <c r="L27" s="18">
        <f t="shared" si="3"/>
        <v>18.541621694672401</v>
      </c>
      <c r="M27" s="18">
        <f t="shared" si="2"/>
        <v>2113.7448731926538</v>
      </c>
    </row>
    <row r="28" spans="1:13" s="2" customFormat="1" ht="24" customHeight="1">
      <c r="A28" s="9">
        <v>45303</v>
      </c>
      <c r="B28" s="10">
        <v>1511054</v>
      </c>
      <c r="C28" s="10" t="s">
        <v>39</v>
      </c>
      <c r="D28" s="10">
        <v>121064</v>
      </c>
      <c r="E28" s="10">
        <v>105448</v>
      </c>
      <c r="F28" s="10" t="s">
        <v>43</v>
      </c>
      <c r="G28" s="10">
        <v>292</v>
      </c>
      <c r="H28" s="10" t="s">
        <v>44</v>
      </c>
      <c r="I28" s="19">
        <v>130</v>
      </c>
      <c r="J28" s="19">
        <f t="shared" si="0"/>
        <v>37960</v>
      </c>
      <c r="K28" s="18">
        <f t="shared" si="1"/>
        <v>5272.2222222222217</v>
      </c>
      <c r="L28" s="18">
        <f t="shared" si="3"/>
        <v>14.374955028005729</v>
      </c>
      <c r="M28" s="18">
        <f t="shared" si="2"/>
        <v>4197.4868681776734</v>
      </c>
    </row>
    <row r="29" spans="1:13" s="2" customFormat="1" ht="24" customHeight="1">
      <c r="A29" s="9">
        <v>45303</v>
      </c>
      <c r="B29" s="10">
        <v>1511054</v>
      </c>
      <c r="C29" s="10" t="s">
        <v>39</v>
      </c>
      <c r="D29" s="10">
        <v>121064</v>
      </c>
      <c r="E29" s="10">
        <v>91329</v>
      </c>
      <c r="F29" s="10" t="s">
        <v>46</v>
      </c>
      <c r="G29" s="10">
        <v>7</v>
      </c>
      <c r="H29" s="10" t="s">
        <v>44</v>
      </c>
      <c r="I29" s="19">
        <v>160</v>
      </c>
      <c r="J29" s="19">
        <f t="shared" si="0"/>
        <v>1120</v>
      </c>
      <c r="K29" s="18">
        <f t="shared" si="1"/>
        <v>155.55555555555554</v>
      </c>
      <c r="L29" s="18">
        <f t="shared" si="3"/>
        <v>18.541621694672397</v>
      </c>
      <c r="M29" s="18">
        <f t="shared" si="2"/>
        <v>129.79135186270679</v>
      </c>
    </row>
    <row r="30" spans="1:13" s="2" customFormat="1" ht="24" customHeight="1">
      <c r="A30" s="9">
        <v>45303</v>
      </c>
      <c r="B30" s="10">
        <v>1511054</v>
      </c>
      <c r="C30" s="10" t="s">
        <v>39</v>
      </c>
      <c r="D30" s="10">
        <v>121064</v>
      </c>
      <c r="E30" s="10">
        <v>105448</v>
      </c>
      <c r="F30" s="10" t="s">
        <v>48</v>
      </c>
      <c r="G30" s="10">
        <v>7</v>
      </c>
      <c r="H30" s="10" t="s">
        <v>44</v>
      </c>
      <c r="I30" s="19">
        <v>130</v>
      </c>
      <c r="J30" s="19">
        <f t="shared" si="0"/>
        <v>910</v>
      </c>
      <c r="K30" s="18">
        <f t="shared" si="1"/>
        <v>126.38888888888889</v>
      </c>
      <c r="L30" s="18">
        <f t="shared" si="3"/>
        <v>14.374955028005729</v>
      </c>
      <c r="M30" s="18">
        <f t="shared" si="2"/>
        <v>100.6246851960401</v>
      </c>
    </row>
    <row r="31" spans="1:13" s="2" customFormat="1" ht="24" customHeight="1">
      <c r="A31" s="9">
        <v>45303</v>
      </c>
      <c r="B31" s="10">
        <v>1511055</v>
      </c>
      <c r="C31" s="10" t="s">
        <v>39</v>
      </c>
      <c r="D31" s="10">
        <v>121064</v>
      </c>
      <c r="E31" s="10">
        <v>105448</v>
      </c>
      <c r="F31" s="10" t="s">
        <v>47</v>
      </c>
      <c r="G31" s="10">
        <v>198</v>
      </c>
      <c r="H31" s="10" t="s">
        <v>44</v>
      </c>
      <c r="I31" s="19">
        <v>120</v>
      </c>
      <c r="J31" s="19">
        <f t="shared" si="0"/>
        <v>23760</v>
      </c>
      <c r="K31" s="18">
        <f t="shared" si="1"/>
        <v>3300</v>
      </c>
      <c r="L31" s="18">
        <f t="shared" si="3"/>
        <v>12.986066139116843</v>
      </c>
      <c r="M31" s="18">
        <f t="shared" si="2"/>
        <v>2571.2410955451351</v>
      </c>
    </row>
    <row r="32" spans="1:13" s="2" customFormat="1" ht="24" customHeight="1">
      <c r="A32" s="9">
        <v>45303</v>
      </c>
      <c r="B32" s="10">
        <v>1511055</v>
      </c>
      <c r="C32" s="10" t="s">
        <v>39</v>
      </c>
      <c r="D32" s="10">
        <v>121064</v>
      </c>
      <c r="E32" s="10">
        <v>91329</v>
      </c>
      <c r="F32" s="10" t="s">
        <v>47</v>
      </c>
      <c r="G32" s="10">
        <v>136</v>
      </c>
      <c r="H32" s="10" t="s">
        <v>44</v>
      </c>
      <c r="I32" s="19">
        <v>120</v>
      </c>
      <c r="J32" s="19">
        <f t="shared" si="0"/>
        <v>16320</v>
      </c>
      <c r="K32" s="18">
        <f t="shared" si="1"/>
        <v>2266.6666666666665</v>
      </c>
      <c r="L32" s="18">
        <f t="shared" si="3"/>
        <v>12.98606613911684</v>
      </c>
      <c r="M32" s="18">
        <f t="shared" si="2"/>
        <v>1766.1049949198903</v>
      </c>
    </row>
    <row r="33" spans="1:13" s="2" customFormat="1" ht="24" customHeight="1">
      <c r="A33" s="9">
        <v>45303</v>
      </c>
      <c r="B33" s="10">
        <v>1511055</v>
      </c>
      <c r="C33" s="10" t="s">
        <v>39</v>
      </c>
      <c r="D33" s="10">
        <v>121064</v>
      </c>
      <c r="E33" s="10">
        <v>105448</v>
      </c>
      <c r="F33" s="10" t="s">
        <v>48</v>
      </c>
      <c r="G33" s="10">
        <v>86</v>
      </c>
      <c r="H33" s="10" t="s">
        <v>44</v>
      </c>
      <c r="I33" s="19">
        <v>110</v>
      </c>
      <c r="J33" s="19">
        <f t="shared" si="0"/>
        <v>9460</v>
      </c>
      <c r="K33" s="18">
        <f t="shared" si="1"/>
        <v>1313.8888888888889</v>
      </c>
      <c r="L33" s="18">
        <f t="shared" si="3"/>
        <v>11.597177250227954</v>
      </c>
      <c r="M33" s="18">
        <f t="shared" si="2"/>
        <v>997.35724351960403</v>
      </c>
    </row>
    <row r="34" spans="1:13" s="2" customFormat="1" ht="24" customHeight="1">
      <c r="A34" s="9">
        <v>45303</v>
      </c>
      <c r="B34" s="10">
        <v>1511057</v>
      </c>
      <c r="C34" s="10" t="s">
        <v>39</v>
      </c>
      <c r="D34" s="10">
        <v>121064</v>
      </c>
      <c r="E34" s="10">
        <v>105448</v>
      </c>
      <c r="F34" s="10" t="s">
        <v>49</v>
      </c>
      <c r="G34" s="10">
        <v>2</v>
      </c>
      <c r="H34" s="10" t="s">
        <v>41</v>
      </c>
      <c r="I34" s="19">
        <v>320</v>
      </c>
      <c r="J34" s="19">
        <f t="shared" si="0"/>
        <v>640</v>
      </c>
      <c r="K34" s="18">
        <f t="shared" si="1"/>
        <v>88.888888888888886</v>
      </c>
      <c r="L34" s="18">
        <f t="shared" ref="L34:L43" si="4">K34/G34-$E$76*4</f>
        <v>29.722042334245145</v>
      </c>
      <c r="M34" s="18">
        <f t="shared" si="2"/>
        <v>59.444084668490291</v>
      </c>
    </row>
    <row r="35" spans="1:13" s="2" customFormat="1" ht="24" customHeight="1">
      <c r="A35" s="9">
        <v>45303</v>
      </c>
      <c r="B35" s="10">
        <v>1511057</v>
      </c>
      <c r="C35" s="10" t="s">
        <v>45</v>
      </c>
      <c r="D35" s="10">
        <v>121064</v>
      </c>
      <c r="E35" s="10">
        <v>105448</v>
      </c>
      <c r="F35" s="10" t="s">
        <v>40</v>
      </c>
      <c r="G35" s="10">
        <v>61</v>
      </c>
      <c r="H35" s="10" t="s">
        <v>41</v>
      </c>
      <c r="I35" s="19">
        <v>410</v>
      </c>
      <c r="J35" s="19">
        <f t="shared" ref="J35:J58" si="5">G35*I35</f>
        <v>25010</v>
      </c>
      <c r="K35" s="18">
        <f t="shared" ref="K35:K58" si="6">J35/$M$8</f>
        <v>3473.6111111111109</v>
      </c>
      <c r="L35" s="18">
        <f t="shared" si="4"/>
        <v>42.222042334245145</v>
      </c>
      <c r="M35" s="18">
        <f t="shared" ref="M35:M58" si="7">L35*G35</f>
        <v>2575.544582388954</v>
      </c>
    </row>
    <row r="36" spans="1:13" s="2" customFormat="1" ht="24" customHeight="1">
      <c r="A36" s="9">
        <v>45303</v>
      </c>
      <c r="B36" s="10">
        <v>1511057</v>
      </c>
      <c r="C36" s="10" t="s">
        <v>39</v>
      </c>
      <c r="D36" s="10">
        <v>121064</v>
      </c>
      <c r="E36" s="10">
        <v>105448</v>
      </c>
      <c r="F36" s="10" t="s">
        <v>40</v>
      </c>
      <c r="G36" s="10">
        <v>10</v>
      </c>
      <c r="H36" s="10" t="s">
        <v>41</v>
      </c>
      <c r="I36" s="19">
        <v>410</v>
      </c>
      <c r="J36" s="19">
        <f t="shared" si="5"/>
        <v>4100</v>
      </c>
      <c r="K36" s="18">
        <f t="shared" si="6"/>
        <v>569.44444444444446</v>
      </c>
      <c r="L36" s="18">
        <f t="shared" si="4"/>
        <v>42.222042334245145</v>
      </c>
      <c r="M36" s="18">
        <f t="shared" si="7"/>
        <v>422.22042334245145</v>
      </c>
    </row>
    <row r="37" spans="1:13" s="2" customFormat="1" ht="24" customHeight="1">
      <c r="A37" s="9">
        <v>45303</v>
      </c>
      <c r="B37" s="10">
        <v>1511057</v>
      </c>
      <c r="C37" s="10" t="s">
        <v>45</v>
      </c>
      <c r="D37" s="10">
        <v>121064</v>
      </c>
      <c r="E37" s="10">
        <v>105448</v>
      </c>
      <c r="F37" s="10" t="s">
        <v>50</v>
      </c>
      <c r="G37" s="10">
        <v>23</v>
      </c>
      <c r="H37" s="10" t="s">
        <v>41</v>
      </c>
      <c r="I37" s="19">
        <v>320</v>
      </c>
      <c r="J37" s="19">
        <f t="shared" si="5"/>
        <v>7360</v>
      </c>
      <c r="K37" s="18">
        <f t="shared" si="6"/>
        <v>1022.2222222222222</v>
      </c>
      <c r="L37" s="18">
        <f t="shared" si="4"/>
        <v>29.722042334245145</v>
      </c>
      <c r="M37" s="18">
        <f t="shared" si="7"/>
        <v>683.6069736876384</v>
      </c>
    </row>
    <row r="38" spans="1:13" s="2" customFormat="1" ht="24" customHeight="1">
      <c r="A38" s="9">
        <v>45303</v>
      </c>
      <c r="B38" s="10">
        <v>1511057</v>
      </c>
      <c r="C38" s="10" t="s">
        <v>45</v>
      </c>
      <c r="D38" s="10">
        <v>121064</v>
      </c>
      <c r="E38" s="10">
        <v>105448</v>
      </c>
      <c r="F38" s="10" t="s">
        <v>51</v>
      </c>
      <c r="G38" s="10">
        <v>16</v>
      </c>
      <c r="H38" s="10" t="s">
        <v>41</v>
      </c>
      <c r="I38" s="19">
        <v>410</v>
      </c>
      <c r="J38" s="19">
        <f t="shared" si="5"/>
        <v>6560</v>
      </c>
      <c r="K38" s="18">
        <f t="shared" si="6"/>
        <v>911.11111111111109</v>
      </c>
      <c r="L38" s="18">
        <f t="shared" si="4"/>
        <v>42.222042334245145</v>
      </c>
      <c r="M38" s="18">
        <f t="shared" si="7"/>
        <v>675.55267734792233</v>
      </c>
    </row>
    <row r="39" spans="1:13" s="2" customFormat="1" ht="24" customHeight="1">
      <c r="A39" s="9">
        <v>45303</v>
      </c>
      <c r="B39" s="10">
        <v>1511058</v>
      </c>
      <c r="C39" s="10" t="s">
        <v>45</v>
      </c>
      <c r="D39" s="10">
        <v>121064</v>
      </c>
      <c r="E39" s="10">
        <v>105448</v>
      </c>
      <c r="F39" s="10" t="s">
        <v>49</v>
      </c>
      <c r="G39" s="10">
        <v>108</v>
      </c>
      <c r="H39" s="10" t="s">
        <v>41</v>
      </c>
      <c r="I39" s="19">
        <v>320</v>
      </c>
      <c r="J39" s="19">
        <f t="shared" si="5"/>
        <v>34560</v>
      </c>
      <c r="K39" s="18">
        <f t="shared" si="6"/>
        <v>4800</v>
      </c>
      <c r="L39" s="18">
        <f t="shared" si="4"/>
        <v>29.722042334245145</v>
      </c>
      <c r="M39" s="18">
        <f t="shared" si="7"/>
        <v>3209.9805720984759</v>
      </c>
    </row>
    <row r="40" spans="1:13" s="2" customFormat="1" ht="24" customHeight="1">
      <c r="A40" s="9">
        <v>45303</v>
      </c>
      <c r="B40" s="10">
        <v>1511058</v>
      </c>
      <c r="C40" s="10" t="s">
        <v>39</v>
      </c>
      <c r="D40" s="10">
        <v>121064</v>
      </c>
      <c r="E40" s="10">
        <v>105448</v>
      </c>
      <c r="F40" s="10" t="s">
        <v>49</v>
      </c>
      <c r="G40" s="10">
        <v>4</v>
      </c>
      <c r="H40" s="10" t="s">
        <v>41</v>
      </c>
      <c r="I40" s="19">
        <v>320</v>
      </c>
      <c r="J40" s="19">
        <f t="shared" si="5"/>
        <v>1280</v>
      </c>
      <c r="K40" s="18">
        <f t="shared" si="6"/>
        <v>177.77777777777777</v>
      </c>
      <c r="L40" s="18">
        <f t="shared" si="4"/>
        <v>29.722042334245145</v>
      </c>
      <c r="M40" s="18">
        <f t="shared" si="7"/>
        <v>118.88816933698058</v>
      </c>
    </row>
    <row r="41" spans="1:13" s="2" customFormat="1" ht="24" customHeight="1">
      <c r="A41" s="9">
        <v>45303</v>
      </c>
      <c r="B41" s="10">
        <v>1511700</v>
      </c>
      <c r="C41" s="10" t="s">
        <v>39</v>
      </c>
      <c r="D41" s="10">
        <v>121064</v>
      </c>
      <c r="E41" s="10">
        <v>105448</v>
      </c>
      <c r="F41" s="10" t="s">
        <v>40</v>
      </c>
      <c r="G41" s="10">
        <v>112</v>
      </c>
      <c r="H41" s="10" t="s">
        <v>41</v>
      </c>
      <c r="I41" s="19">
        <v>400</v>
      </c>
      <c r="J41" s="19">
        <f t="shared" si="5"/>
        <v>44800</v>
      </c>
      <c r="K41" s="18">
        <f t="shared" si="6"/>
        <v>6222.2222222222217</v>
      </c>
      <c r="L41" s="18">
        <f t="shared" si="4"/>
        <v>40.833153445356253</v>
      </c>
      <c r="M41" s="18">
        <f t="shared" si="7"/>
        <v>4573.3131858799006</v>
      </c>
    </row>
    <row r="42" spans="1:13" s="2" customFormat="1" ht="24" customHeight="1">
      <c r="A42" s="9">
        <v>45303</v>
      </c>
      <c r="B42" s="10">
        <v>1511713</v>
      </c>
      <c r="C42" s="10" t="s">
        <v>39</v>
      </c>
      <c r="D42" s="10">
        <v>121064</v>
      </c>
      <c r="E42" s="10">
        <v>105448</v>
      </c>
      <c r="F42" s="10" t="s">
        <v>40</v>
      </c>
      <c r="G42" s="10">
        <v>112</v>
      </c>
      <c r="H42" s="10" t="s">
        <v>41</v>
      </c>
      <c r="I42" s="19">
        <v>400</v>
      </c>
      <c r="J42" s="19">
        <f t="shared" si="5"/>
        <v>44800</v>
      </c>
      <c r="K42" s="18">
        <f t="shared" si="6"/>
        <v>6222.2222222222217</v>
      </c>
      <c r="L42" s="18">
        <f t="shared" si="4"/>
        <v>40.833153445356253</v>
      </c>
      <c r="M42" s="18">
        <f t="shared" si="7"/>
        <v>4573.3131858799006</v>
      </c>
    </row>
    <row r="43" spans="1:13" s="2" customFormat="1" ht="24" customHeight="1">
      <c r="A43" s="9">
        <v>45303</v>
      </c>
      <c r="B43" s="10">
        <v>1511720</v>
      </c>
      <c r="C43" s="10" t="s">
        <v>39</v>
      </c>
      <c r="D43" s="10">
        <v>121064</v>
      </c>
      <c r="E43" s="10">
        <v>105448</v>
      </c>
      <c r="F43" s="10" t="s">
        <v>52</v>
      </c>
      <c r="G43" s="10">
        <v>112</v>
      </c>
      <c r="H43" s="10" t="s">
        <v>41</v>
      </c>
      <c r="I43" s="19">
        <v>300</v>
      </c>
      <c r="J43" s="19">
        <f t="shared" si="5"/>
        <v>33600</v>
      </c>
      <c r="K43" s="18">
        <f t="shared" si="6"/>
        <v>4666.666666666667</v>
      </c>
      <c r="L43" s="18">
        <f t="shared" si="4"/>
        <v>26.944264556467374</v>
      </c>
      <c r="M43" s="18">
        <f t="shared" si="7"/>
        <v>3017.7576303243459</v>
      </c>
    </row>
    <row r="44" spans="1:13" s="2" customFormat="1" ht="24" customHeight="1">
      <c r="A44" s="9">
        <v>45303</v>
      </c>
      <c r="B44" s="10">
        <v>1511729</v>
      </c>
      <c r="C44" s="10" t="s">
        <v>39</v>
      </c>
      <c r="D44" s="10">
        <v>121064</v>
      </c>
      <c r="E44" s="10">
        <v>91329</v>
      </c>
      <c r="F44" s="10" t="s">
        <v>43</v>
      </c>
      <c r="G44" s="10">
        <v>17</v>
      </c>
      <c r="H44" s="10" t="s">
        <v>53</v>
      </c>
      <c r="I44" s="19">
        <v>252</v>
      </c>
      <c r="J44" s="19">
        <f t="shared" si="5"/>
        <v>4284</v>
      </c>
      <c r="K44" s="18">
        <f t="shared" si="6"/>
        <v>595</v>
      </c>
      <c r="L44" s="18">
        <f>K44/G44-$E$76*2</f>
        <v>27.638798944900351</v>
      </c>
      <c r="M44" s="18">
        <f t="shared" si="7"/>
        <v>469.85958206330599</v>
      </c>
    </row>
    <row r="45" spans="1:13" s="2" customFormat="1" ht="24" customHeight="1">
      <c r="A45" s="9">
        <v>45303</v>
      </c>
      <c r="B45" s="10">
        <v>1511729</v>
      </c>
      <c r="C45" s="10" t="s">
        <v>39</v>
      </c>
      <c r="D45" s="10">
        <v>121064</v>
      </c>
      <c r="E45" s="10">
        <v>91329</v>
      </c>
      <c r="F45" s="10" t="s">
        <v>52</v>
      </c>
      <c r="G45" s="10">
        <v>37</v>
      </c>
      <c r="H45" s="10" t="s">
        <v>53</v>
      </c>
      <c r="I45" s="19">
        <v>157</v>
      </c>
      <c r="J45" s="19">
        <f t="shared" si="5"/>
        <v>5809</v>
      </c>
      <c r="K45" s="18">
        <f t="shared" si="6"/>
        <v>806.80555555555554</v>
      </c>
      <c r="L45" s="18">
        <f t="shared" ref="L45:L53" si="8">K45/G45-$E$76*2</f>
        <v>14.444354500455905</v>
      </c>
      <c r="M45" s="18">
        <f t="shared" si="7"/>
        <v>534.44111651686853</v>
      </c>
    </row>
    <row r="46" spans="1:13" s="2" customFormat="1" ht="24" customHeight="1">
      <c r="A46" s="9">
        <v>45303</v>
      </c>
      <c r="B46" s="10">
        <v>1511729</v>
      </c>
      <c r="C46" s="10" t="s">
        <v>39</v>
      </c>
      <c r="D46" s="10">
        <v>121064</v>
      </c>
      <c r="E46" s="10">
        <v>91329</v>
      </c>
      <c r="F46" s="10" t="s">
        <v>54</v>
      </c>
      <c r="G46" s="10">
        <v>25</v>
      </c>
      <c r="H46" s="10" t="s">
        <v>53</v>
      </c>
      <c r="I46" s="19">
        <v>165</v>
      </c>
      <c r="J46" s="19">
        <f t="shared" si="5"/>
        <v>4125</v>
      </c>
      <c r="K46" s="18">
        <f t="shared" si="6"/>
        <v>572.91666666666663</v>
      </c>
      <c r="L46" s="18">
        <f t="shared" si="8"/>
        <v>15.555465611567016</v>
      </c>
      <c r="M46" s="18">
        <f t="shared" si="7"/>
        <v>388.88664028917538</v>
      </c>
    </row>
    <row r="47" spans="1:13" s="2" customFormat="1" ht="24" customHeight="1">
      <c r="A47" s="9">
        <v>45303</v>
      </c>
      <c r="B47" s="10">
        <v>1511729</v>
      </c>
      <c r="C47" s="10" t="s">
        <v>39</v>
      </c>
      <c r="D47" s="10">
        <v>121064</v>
      </c>
      <c r="E47" s="10">
        <v>91329</v>
      </c>
      <c r="F47" s="10" t="s">
        <v>49</v>
      </c>
      <c r="G47" s="10">
        <v>11</v>
      </c>
      <c r="H47" s="10" t="s">
        <v>53</v>
      </c>
      <c r="I47" s="19">
        <v>165</v>
      </c>
      <c r="J47" s="19">
        <f t="shared" si="5"/>
        <v>1815</v>
      </c>
      <c r="K47" s="18">
        <f t="shared" si="6"/>
        <v>252.08333333333331</v>
      </c>
      <c r="L47" s="18">
        <f t="shared" si="8"/>
        <v>15.555465611567016</v>
      </c>
      <c r="M47" s="18">
        <f t="shared" si="7"/>
        <v>171.11012172723719</v>
      </c>
    </row>
    <row r="48" spans="1:13" s="2" customFormat="1" ht="24" customHeight="1">
      <c r="A48" s="9">
        <v>45303</v>
      </c>
      <c r="B48" s="10">
        <v>1511729</v>
      </c>
      <c r="C48" s="10" t="s">
        <v>39</v>
      </c>
      <c r="D48" s="10">
        <v>121064</v>
      </c>
      <c r="E48" s="10">
        <v>105448</v>
      </c>
      <c r="F48" s="10" t="s">
        <v>49</v>
      </c>
      <c r="G48" s="10">
        <v>33</v>
      </c>
      <c r="H48" s="10" t="s">
        <v>53</v>
      </c>
      <c r="I48" s="19">
        <v>165</v>
      </c>
      <c r="J48" s="19">
        <f t="shared" si="5"/>
        <v>5445</v>
      </c>
      <c r="K48" s="18">
        <f t="shared" si="6"/>
        <v>756.25</v>
      </c>
      <c r="L48" s="18">
        <f t="shared" si="8"/>
        <v>15.555465611567019</v>
      </c>
      <c r="M48" s="18">
        <f t="shared" si="7"/>
        <v>513.33036518171161</v>
      </c>
    </row>
    <row r="49" spans="1:15" s="2" customFormat="1" ht="24" customHeight="1">
      <c r="A49" s="9">
        <v>45303</v>
      </c>
      <c r="B49" s="10">
        <v>1511729</v>
      </c>
      <c r="C49" s="10" t="s">
        <v>39</v>
      </c>
      <c r="D49" s="10">
        <v>121064</v>
      </c>
      <c r="E49" s="10">
        <v>105448</v>
      </c>
      <c r="F49" s="10" t="s">
        <v>52</v>
      </c>
      <c r="G49" s="10">
        <v>10</v>
      </c>
      <c r="H49" s="10" t="s">
        <v>53</v>
      </c>
      <c r="I49" s="19">
        <v>157</v>
      </c>
      <c r="J49" s="19">
        <f t="shared" si="5"/>
        <v>1570</v>
      </c>
      <c r="K49" s="18">
        <f t="shared" si="6"/>
        <v>218.05555555555554</v>
      </c>
      <c r="L49" s="18">
        <f t="shared" si="8"/>
        <v>14.444354500455905</v>
      </c>
      <c r="M49" s="18">
        <f t="shared" si="7"/>
        <v>144.44354500455904</v>
      </c>
    </row>
    <row r="50" spans="1:15" s="2" customFormat="1" ht="24" customHeight="1">
      <c r="A50" s="9">
        <v>45303</v>
      </c>
      <c r="B50" s="10">
        <v>1511730</v>
      </c>
      <c r="C50" s="10" t="s">
        <v>39</v>
      </c>
      <c r="D50" s="10">
        <v>121064</v>
      </c>
      <c r="E50" s="10">
        <v>91329</v>
      </c>
      <c r="F50" s="10" t="s">
        <v>40</v>
      </c>
      <c r="G50" s="10">
        <v>5</v>
      </c>
      <c r="H50" s="10" t="s">
        <v>53</v>
      </c>
      <c r="I50" s="19">
        <v>210</v>
      </c>
      <c r="J50" s="19">
        <f t="shared" si="5"/>
        <v>1050</v>
      </c>
      <c r="K50" s="18">
        <f t="shared" si="6"/>
        <v>145.83333333333334</v>
      </c>
      <c r="L50" s="18">
        <f t="shared" si="8"/>
        <v>21.805465611567019</v>
      </c>
      <c r="M50" s="18">
        <f t="shared" si="7"/>
        <v>109.02732805783509</v>
      </c>
    </row>
    <row r="51" spans="1:15" s="2" customFormat="1" ht="24" customHeight="1">
      <c r="A51" s="9">
        <v>45303</v>
      </c>
      <c r="B51" s="10">
        <v>1511730</v>
      </c>
      <c r="C51" s="10" t="s">
        <v>39</v>
      </c>
      <c r="D51" s="10">
        <v>121064</v>
      </c>
      <c r="E51" s="10">
        <v>91329</v>
      </c>
      <c r="F51" s="10" t="s">
        <v>49</v>
      </c>
      <c r="G51" s="10">
        <v>113</v>
      </c>
      <c r="H51" s="10" t="s">
        <v>53</v>
      </c>
      <c r="I51" s="19">
        <v>165</v>
      </c>
      <c r="J51" s="19">
        <f t="shared" si="5"/>
        <v>18645</v>
      </c>
      <c r="K51" s="18">
        <f t="shared" si="6"/>
        <v>2589.5833333333335</v>
      </c>
      <c r="L51" s="18">
        <f t="shared" si="8"/>
        <v>15.555465611567019</v>
      </c>
      <c r="M51" s="18">
        <f t="shared" si="7"/>
        <v>1757.7676141070731</v>
      </c>
    </row>
    <row r="52" spans="1:15" s="2" customFormat="1" ht="24" customHeight="1">
      <c r="A52" s="9">
        <v>45303</v>
      </c>
      <c r="B52" s="10">
        <v>1511730</v>
      </c>
      <c r="C52" s="10" t="s">
        <v>39</v>
      </c>
      <c r="D52" s="10">
        <v>121064</v>
      </c>
      <c r="E52" s="10">
        <v>105448</v>
      </c>
      <c r="F52" s="10" t="s">
        <v>49</v>
      </c>
      <c r="G52" s="10">
        <v>15</v>
      </c>
      <c r="H52" s="10" t="s">
        <v>53</v>
      </c>
      <c r="I52" s="19">
        <v>165</v>
      </c>
      <c r="J52" s="19">
        <f t="shared" si="5"/>
        <v>2475</v>
      </c>
      <c r="K52" s="18">
        <f t="shared" si="6"/>
        <v>343.75</v>
      </c>
      <c r="L52" s="18">
        <f t="shared" si="8"/>
        <v>15.555465611567019</v>
      </c>
      <c r="M52" s="18">
        <f t="shared" si="7"/>
        <v>233.33198417350528</v>
      </c>
    </row>
    <row r="53" spans="1:15" s="2" customFormat="1" ht="24" customHeight="1">
      <c r="A53" s="9">
        <v>45303</v>
      </c>
      <c r="B53" s="10">
        <v>1511730</v>
      </c>
      <c r="C53" s="10" t="s">
        <v>39</v>
      </c>
      <c r="D53" s="10">
        <v>121064</v>
      </c>
      <c r="E53" s="10">
        <v>105448</v>
      </c>
      <c r="F53" s="10" t="s">
        <v>40</v>
      </c>
      <c r="G53" s="10">
        <v>51</v>
      </c>
      <c r="H53" s="10" t="s">
        <v>53</v>
      </c>
      <c r="I53" s="19">
        <v>210</v>
      </c>
      <c r="J53" s="19">
        <f t="shared" si="5"/>
        <v>10710</v>
      </c>
      <c r="K53" s="18">
        <f t="shared" si="6"/>
        <v>1487.5</v>
      </c>
      <c r="L53" s="18">
        <f t="shared" si="8"/>
        <v>21.805465611567019</v>
      </c>
      <c r="M53" s="18">
        <f t="shared" si="7"/>
        <v>1112.0787461899179</v>
      </c>
    </row>
    <row r="54" spans="1:15" s="2" customFormat="1" ht="24" customHeight="1">
      <c r="A54" s="9">
        <v>45303</v>
      </c>
      <c r="B54" s="10">
        <v>1511731</v>
      </c>
      <c r="C54" s="10" t="s">
        <v>39</v>
      </c>
      <c r="D54" s="10">
        <v>121064</v>
      </c>
      <c r="E54" s="10">
        <v>91329</v>
      </c>
      <c r="F54" s="10" t="s">
        <v>54</v>
      </c>
      <c r="G54" s="10">
        <v>51</v>
      </c>
      <c r="H54" s="10" t="s">
        <v>41</v>
      </c>
      <c r="I54" s="19">
        <v>380</v>
      </c>
      <c r="J54" s="19">
        <f t="shared" si="5"/>
        <v>19380</v>
      </c>
      <c r="K54" s="18">
        <f t="shared" si="6"/>
        <v>2691.6666666666665</v>
      </c>
      <c r="L54" s="18">
        <f>K54/G54-$E$76*4</f>
        <v>38.055375667578474</v>
      </c>
      <c r="M54" s="18">
        <f t="shared" si="7"/>
        <v>1940.8241590465022</v>
      </c>
    </row>
    <row r="55" spans="1:15" s="2" customFormat="1" ht="24" customHeight="1">
      <c r="A55" s="9">
        <v>45303</v>
      </c>
      <c r="B55" s="10">
        <v>1511731</v>
      </c>
      <c r="C55" s="10" t="s">
        <v>39</v>
      </c>
      <c r="D55" s="10">
        <v>121064</v>
      </c>
      <c r="E55" s="10">
        <v>91329</v>
      </c>
      <c r="F55" s="10" t="s">
        <v>49</v>
      </c>
      <c r="G55" s="10">
        <v>56</v>
      </c>
      <c r="H55" s="10" t="s">
        <v>41</v>
      </c>
      <c r="I55" s="19">
        <v>300</v>
      </c>
      <c r="J55" s="19">
        <f t="shared" si="5"/>
        <v>16800</v>
      </c>
      <c r="K55" s="18">
        <f t="shared" si="6"/>
        <v>2333.3333333333335</v>
      </c>
      <c r="L55" s="18">
        <f>K55/G55-$E$76*4</f>
        <v>26.944264556467374</v>
      </c>
      <c r="M55" s="18">
        <f t="shared" si="7"/>
        <v>1508.8788151621729</v>
      </c>
    </row>
    <row r="56" spans="1:15" s="2" customFormat="1" ht="24" customHeight="1">
      <c r="A56" s="9">
        <v>45303</v>
      </c>
      <c r="B56" s="10">
        <v>1511731</v>
      </c>
      <c r="C56" s="10" t="s">
        <v>39</v>
      </c>
      <c r="D56" s="10">
        <v>121064</v>
      </c>
      <c r="E56" s="10">
        <v>91329</v>
      </c>
      <c r="F56" s="10" t="s">
        <v>40</v>
      </c>
      <c r="G56" s="10">
        <v>5</v>
      </c>
      <c r="H56" s="10" t="s">
        <v>41</v>
      </c>
      <c r="I56" s="19">
        <v>420</v>
      </c>
      <c r="J56" s="19">
        <f t="shared" si="5"/>
        <v>2100</v>
      </c>
      <c r="K56" s="18">
        <f t="shared" si="6"/>
        <v>291.66666666666669</v>
      </c>
      <c r="L56" s="18">
        <f>K56/G56-$E$76*4</f>
        <v>43.610931223134038</v>
      </c>
      <c r="M56" s="18">
        <f t="shared" si="7"/>
        <v>218.05465611567018</v>
      </c>
    </row>
    <row r="57" spans="1:15" s="2" customFormat="1" ht="24" customHeight="1">
      <c r="A57" s="9">
        <v>45303</v>
      </c>
      <c r="B57" s="10">
        <v>1511734</v>
      </c>
      <c r="C57" s="10" t="s">
        <v>39</v>
      </c>
      <c r="D57" s="10">
        <v>121064</v>
      </c>
      <c r="E57" s="10">
        <v>91329</v>
      </c>
      <c r="F57" s="10" t="s">
        <v>42</v>
      </c>
      <c r="G57" s="10">
        <v>99</v>
      </c>
      <c r="H57" s="10" t="s">
        <v>41</v>
      </c>
      <c r="I57" s="19">
        <v>250</v>
      </c>
      <c r="J57" s="19">
        <f t="shared" si="5"/>
        <v>24750</v>
      </c>
      <c r="K57" s="18">
        <f t="shared" si="6"/>
        <v>3437.5</v>
      </c>
      <c r="L57" s="18">
        <f>K57/G57-$E$76*4</f>
        <v>19.999820112022924</v>
      </c>
      <c r="M57" s="18">
        <f t="shared" si="7"/>
        <v>1979.9821910902695</v>
      </c>
    </row>
    <row r="58" spans="1:15" s="2" customFormat="1" ht="24" customHeight="1">
      <c r="A58" s="9">
        <v>45303</v>
      </c>
      <c r="B58" s="10">
        <v>1511734</v>
      </c>
      <c r="C58" s="10" t="s">
        <v>39</v>
      </c>
      <c r="D58" s="10">
        <v>121064</v>
      </c>
      <c r="E58" s="10">
        <v>105448</v>
      </c>
      <c r="F58" s="10" t="s">
        <v>42</v>
      </c>
      <c r="G58" s="10">
        <v>13</v>
      </c>
      <c r="H58" s="10" t="s">
        <v>41</v>
      </c>
      <c r="I58" s="19">
        <v>250</v>
      </c>
      <c r="J58" s="19">
        <f t="shared" si="5"/>
        <v>3250</v>
      </c>
      <c r="K58" s="18">
        <f t="shared" si="6"/>
        <v>451.38888888888886</v>
      </c>
      <c r="L58" s="18">
        <f>K58/G58-$E$76*4</f>
        <v>19.999820112022924</v>
      </c>
      <c r="M58" s="18">
        <f t="shared" si="7"/>
        <v>259.99766145629803</v>
      </c>
    </row>
    <row r="59" spans="1:15" s="2" customFormat="1" ht="24" customHeight="1">
      <c r="A59" s="10" t="s">
        <v>55</v>
      </c>
      <c r="B59" s="10" t="s">
        <v>55</v>
      </c>
      <c r="C59" s="10" t="s">
        <v>55</v>
      </c>
      <c r="D59" s="10" t="s">
        <v>55</v>
      </c>
      <c r="E59" s="10" t="s">
        <v>55</v>
      </c>
      <c r="F59" s="10" t="s">
        <v>55</v>
      </c>
      <c r="G59" s="10" t="s">
        <v>55</v>
      </c>
      <c r="H59" s="10" t="s">
        <v>55</v>
      </c>
      <c r="I59" s="20" t="s">
        <v>55</v>
      </c>
      <c r="J59" s="19"/>
      <c r="K59" s="18"/>
      <c r="L59" s="18"/>
      <c r="M59" s="18"/>
    </row>
    <row r="60" spans="1:15" s="2" customFormat="1" ht="24" customHeight="1">
      <c r="A60" s="11" t="s">
        <v>55</v>
      </c>
      <c r="B60" s="11" t="s">
        <v>55</v>
      </c>
      <c r="C60" s="11" t="s">
        <v>56</v>
      </c>
      <c r="D60" s="11" t="s">
        <v>55</v>
      </c>
      <c r="E60" s="11" t="s">
        <v>55</v>
      </c>
      <c r="F60" s="11" t="s">
        <v>55</v>
      </c>
      <c r="G60" s="11">
        <f>SUM(G13:G59)</f>
        <v>4181</v>
      </c>
      <c r="H60" s="11"/>
      <c r="I60" s="21"/>
      <c r="J60" s="22">
        <f>SUM(J13:J59)</f>
        <v>798768</v>
      </c>
      <c r="K60" s="23">
        <f>SUM(K13:K59)</f>
        <v>110939.99999999999</v>
      </c>
      <c r="L60" s="23">
        <f>K60/G60-E76</f>
        <v>22.853721405002194</v>
      </c>
      <c r="M60" s="23">
        <f>SUM(M13:M59)</f>
        <v>79544.477499999979</v>
      </c>
    </row>
    <row r="61" spans="1:15" ht="16">
      <c r="J61" s="24"/>
      <c r="K61" s="24"/>
      <c r="L61" s="24"/>
      <c r="M61" s="24"/>
      <c r="O61" s="2"/>
    </row>
    <row r="62" spans="1:15" s="1" customFormat="1" ht="22" customHeight="1">
      <c r="A62" s="28" t="s">
        <v>57</v>
      </c>
      <c r="B62" s="28"/>
      <c r="C62" s="28"/>
      <c r="D62" s="12" t="s">
        <v>58</v>
      </c>
      <c r="E62" s="12" t="s">
        <v>59</v>
      </c>
      <c r="G62" s="31" t="s">
        <v>60</v>
      </c>
      <c r="H62" s="31"/>
      <c r="I62" s="31"/>
      <c r="J62" s="31"/>
      <c r="K62" s="31"/>
      <c r="L62" s="31"/>
      <c r="M62" s="31"/>
      <c r="O62" s="2"/>
    </row>
    <row r="63" spans="1:15" s="1" customFormat="1" ht="22" customHeight="1">
      <c r="A63" s="33" t="s">
        <v>61</v>
      </c>
      <c r="B63" s="28"/>
      <c r="C63" s="28"/>
      <c r="D63" s="13">
        <f>J60*0.09</f>
        <v>71889.119999999995</v>
      </c>
      <c r="E63" s="18">
        <f>D63/$M$8</f>
        <v>9984.5999999999985</v>
      </c>
      <c r="G63" s="31"/>
      <c r="H63" s="31"/>
      <c r="I63" s="31"/>
      <c r="J63" s="31"/>
      <c r="K63" s="31"/>
      <c r="L63" s="31"/>
      <c r="M63" s="31"/>
      <c r="O63" s="2"/>
    </row>
    <row r="64" spans="1:15" s="1" customFormat="1" ht="22" customHeight="1">
      <c r="A64" s="33" t="s">
        <v>62</v>
      </c>
      <c r="B64" s="28"/>
      <c r="C64" s="28"/>
      <c r="D64" s="13">
        <v>59832</v>
      </c>
      <c r="E64" s="18">
        <f>D64/$M$8</f>
        <v>8310</v>
      </c>
      <c r="G64" s="31"/>
      <c r="H64" s="31"/>
      <c r="I64" s="31"/>
      <c r="J64" s="31"/>
      <c r="K64" s="31"/>
      <c r="L64" s="31"/>
      <c r="M64" s="31"/>
      <c r="O64" s="2"/>
    </row>
    <row r="65" spans="1:15" s="1" customFormat="1" ht="22" customHeight="1">
      <c r="A65" s="32" t="s">
        <v>63</v>
      </c>
      <c r="B65" s="28"/>
      <c r="C65" s="28"/>
      <c r="D65" s="13">
        <v>4340.652</v>
      </c>
      <c r="E65" s="18">
        <f t="shared" ref="E65:E71" si="9">D65/$M$8</f>
        <v>602.86833333333334</v>
      </c>
      <c r="G65" s="31"/>
      <c r="H65" s="31"/>
      <c r="I65" s="31"/>
      <c r="J65" s="31"/>
      <c r="K65" s="31"/>
      <c r="L65" s="31"/>
      <c r="M65" s="31"/>
      <c r="O65" s="2"/>
    </row>
    <row r="66" spans="1:15" s="1" customFormat="1" ht="22" customHeight="1">
      <c r="A66" s="34" t="s">
        <v>64</v>
      </c>
      <c r="B66" s="28"/>
      <c r="C66" s="28"/>
      <c r="D66" s="13">
        <v>2668</v>
      </c>
      <c r="E66" s="18">
        <f t="shared" si="9"/>
        <v>370.55555555555554</v>
      </c>
      <c r="G66" s="31"/>
      <c r="H66" s="31"/>
      <c r="I66" s="31"/>
      <c r="J66" s="31"/>
      <c r="K66" s="31"/>
      <c r="L66" s="31"/>
      <c r="M66" s="31"/>
      <c r="O66" s="2"/>
    </row>
    <row r="67" spans="1:15" s="1" customFormat="1" ht="22" customHeight="1">
      <c r="A67" s="32" t="s">
        <v>65</v>
      </c>
      <c r="B67" s="28"/>
      <c r="C67" s="28"/>
      <c r="D67" s="13">
        <v>1293</v>
      </c>
      <c r="E67" s="18">
        <f t="shared" si="9"/>
        <v>179.58333333333334</v>
      </c>
      <c r="G67" s="31"/>
      <c r="H67" s="31"/>
      <c r="I67" s="31"/>
      <c r="J67" s="31"/>
      <c r="K67" s="31"/>
      <c r="L67" s="31"/>
      <c r="M67" s="31"/>
      <c r="O67" s="2"/>
    </row>
    <row r="68" spans="1:15" s="1" customFormat="1" ht="22" customHeight="1">
      <c r="A68" s="28" t="s">
        <v>66</v>
      </c>
      <c r="B68" s="28"/>
      <c r="C68" s="28"/>
      <c r="D68" s="13">
        <v>16823.55</v>
      </c>
      <c r="E68" s="18">
        <f t="shared" si="9"/>
        <v>2336.6041666666665</v>
      </c>
      <c r="G68" s="31"/>
      <c r="H68" s="31"/>
      <c r="I68" s="31"/>
      <c r="J68" s="31"/>
      <c r="K68" s="31"/>
      <c r="L68" s="31"/>
      <c r="M68" s="31"/>
      <c r="O68" s="2"/>
    </row>
    <row r="69" spans="1:15" s="1" customFormat="1" ht="22" customHeight="1">
      <c r="A69" s="28" t="s">
        <v>67</v>
      </c>
      <c r="B69" s="28"/>
      <c r="C69" s="28"/>
      <c r="D69" s="13">
        <v>3100</v>
      </c>
      <c r="E69" s="18">
        <f t="shared" si="9"/>
        <v>430.55555555555554</v>
      </c>
      <c r="G69" s="31"/>
      <c r="H69" s="31"/>
      <c r="I69" s="31"/>
      <c r="J69" s="31"/>
      <c r="K69" s="31"/>
      <c r="L69" s="31"/>
      <c r="M69" s="31"/>
      <c r="O69" s="2"/>
    </row>
    <row r="70" spans="1:15" s="1" customFormat="1" ht="22" customHeight="1">
      <c r="A70" s="28" t="s">
        <v>68</v>
      </c>
      <c r="B70" s="28"/>
      <c r="C70" s="28"/>
      <c r="D70" s="13">
        <v>2200</v>
      </c>
      <c r="E70" s="18">
        <f t="shared" si="9"/>
        <v>305.55555555555554</v>
      </c>
      <c r="G70" s="31"/>
      <c r="H70" s="31"/>
      <c r="I70" s="31"/>
      <c r="J70" s="31"/>
      <c r="K70" s="31"/>
      <c r="L70" s="31"/>
      <c r="M70" s="31"/>
      <c r="O70" s="2"/>
    </row>
    <row r="71" spans="1:15" s="1" customFormat="1" ht="22" customHeight="1">
      <c r="A71" s="28" t="s">
        <v>69</v>
      </c>
      <c r="B71" s="28"/>
      <c r="C71" s="28"/>
      <c r="D71" s="13">
        <f>SUM(D63:D70)</f>
        <v>162146.32199999999</v>
      </c>
      <c r="E71" s="18">
        <f t="shared" si="9"/>
        <v>22520.322499999998</v>
      </c>
      <c r="G71" s="31"/>
      <c r="H71" s="31"/>
      <c r="I71" s="31"/>
      <c r="J71" s="31"/>
      <c r="K71" s="31"/>
      <c r="L71" s="31"/>
      <c r="M71" s="31"/>
      <c r="O71" s="2"/>
    </row>
    <row r="72" spans="1:15" s="1" customFormat="1" ht="22" customHeight="1">
      <c r="A72" s="1" t="s">
        <v>55</v>
      </c>
      <c r="B72" s="1" t="s">
        <v>55</v>
      </c>
      <c r="C72" s="1" t="s">
        <v>55</v>
      </c>
      <c r="D72" s="26"/>
      <c r="E72" s="27" t="s">
        <v>55</v>
      </c>
      <c r="G72" s="31"/>
      <c r="H72" s="31"/>
      <c r="I72" s="31"/>
      <c r="J72" s="31"/>
      <c r="K72" s="31"/>
      <c r="L72" s="31"/>
      <c r="M72" s="31"/>
      <c r="O72" s="2"/>
    </row>
    <row r="73" spans="1:15" s="1" customFormat="1" ht="22" customHeight="1">
      <c r="A73" s="28" t="s">
        <v>70</v>
      </c>
      <c r="B73" s="28"/>
      <c r="C73" s="28"/>
      <c r="D73" s="13">
        <f>J60*0.08</f>
        <v>63901.440000000002</v>
      </c>
      <c r="E73" s="18">
        <f>D73/$M$8</f>
        <v>8875.2000000000007</v>
      </c>
      <c r="G73" s="31"/>
      <c r="H73" s="31"/>
      <c r="I73" s="31"/>
      <c r="J73" s="31"/>
      <c r="K73" s="31"/>
      <c r="L73" s="31"/>
      <c r="M73" s="31"/>
      <c r="O73" s="2"/>
    </row>
    <row r="74" spans="1:15" s="1" customFormat="1" ht="22" customHeight="1">
      <c r="A74" s="1" t="s">
        <v>55</v>
      </c>
      <c r="B74" s="1" t="s">
        <v>55</v>
      </c>
      <c r="C74" s="1" t="s">
        <v>55</v>
      </c>
      <c r="D74" s="26"/>
      <c r="E74" s="27" t="s">
        <v>55</v>
      </c>
      <c r="G74" s="31"/>
      <c r="H74" s="31"/>
      <c r="I74" s="31"/>
      <c r="J74" s="31"/>
      <c r="K74" s="31"/>
      <c r="L74" s="31"/>
      <c r="M74" s="31"/>
      <c r="O74" s="2"/>
    </row>
    <row r="75" spans="1:15" s="1" customFormat="1" ht="22" customHeight="1">
      <c r="A75" s="29" t="s">
        <v>71</v>
      </c>
      <c r="B75" s="29"/>
      <c r="C75" s="29"/>
      <c r="D75" s="13">
        <f>D71+D73</f>
        <v>226047.76199999999</v>
      </c>
      <c r="E75" s="18">
        <f>D75/$M$8</f>
        <v>31395.522499999999</v>
      </c>
      <c r="G75" s="31"/>
      <c r="H75" s="31"/>
      <c r="I75" s="31"/>
      <c r="J75" s="31"/>
      <c r="K75" s="31"/>
      <c r="L75" s="31"/>
      <c r="M75" s="31"/>
      <c r="O75" s="2"/>
    </row>
    <row r="76" spans="1:15" s="1" customFormat="1" ht="22" customHeight="1">
      <c r="A76" s="29" t="s">
        <v>72</v>
      </c>
      <c r="B76" s="29"/>
      <c r="C76" s="29"/>
      <c r="D76" s="13">
        <f>D75/8530</f>
        <v>26.500323798358732</v>
      </c>
      <c r="E76" s="18">
        <f>D76/$M$8</f>
        <v>3.6806005275498239</v>
      </c>
      <c r="G76" s="31"/>
      <c r="H76" s="31"/>
      <c r="I76" s="31"/>
      <c r="J76" s="31"/>
      <c r="K76" s="31"/>
      <c r="L76" s="31"/>
      <c r="M76" s="31"/>
      <c r="O76" s="2"/>
    </row>
    <row r="77" spans="1:15" ht="16">
      <c r="O77" s="2"/>
    </row>
    <row r="78" spans="1:15" ht="16">
      <c r="O78" s="2"/>
    </row>
    <row r="79" spans="1:15" ht="16">
      <c r="O79" s="2"/>
    </row>
    <row r="80" spans="1:15" ht="16">
      <c r="O80" s="2"/>
    </row>
    <row r="81" spans="15:15" ht="16">
      <c r="O81" s="2"/>
    </row>
    <row r="82" spans="15:15" ht="16">
      <c r="O82" s="2"/>
    </row>
    <row r="83" spans="15:15" ht="16">
      <c r="O83" s="2"/>
    </row>
    <row r="84" spans="15:15" ht="16">
      <c r="O84" s="2"/>
    </row>
    <row r="85" spans="15:15" ht="16">
      <c r="O85" s="2"/>
    </row>
    <row r="86" spans="15:15" ht="16">
      <c r="O86" s="2"/>
    </row>
    <row r="87" spans="15:15" ht="16">
      <c r="O87" s="2"/>
    </row>
    <row r="88" spans="15:15" ht="16">
      <c r="O88" s="2"/>
    </row>
    <row r="90" spans="15:15" ht="16">
      <c r="O90" s="1"/>
    </row>
    <row r="91" spans="15:15" ht="16">
      <c r="O91" s="1"/>
    </row>
    <row r="92" spans="15:15" ht="16">
      <c r="O92" s="1"/>
    </row>
    <row r="93" spans="15:15" ht="16">
      <c r="O93" s="1"/>
    </row>
    <row r="94" spans="15:15" ht="16">
      <c r="O94" s="1"/>
    </row>
    <row r="95" spans="15:15" ht="16">
      <c r="O95" s="1"/>
    </row>
    <row r="96" spans="15:15" ht="16">
      <c r="O96" s="1"/>
    </row>
    <row r="97" spans="15:15" ht="16">
      <c r="O97" s="1"/>
    </row>
    <row r="98" spans="15:15" ht="16">
      <c r="O98" s="1"/>
    </row>
    <row r="99" spans="15:15" ht="16">
      <c r="O99" s="1"/>
    </row>
    <row r="100" spans="15:15" ht="16">
      <c r="O100" s="1"/>
    </row>
    <row r="101" spans="15:15" ht="16">
      <c r="O101" s="1"/>
    </row>
    <row r="102" spans="15:15" ht="16">
      <c r="O102" s="1"/>
    </row>
    <row r="103" spans="15:15" ht="16">
      <c r="O103" s="1"/>
    </row>
    <row r="104" spans="15:15" ht="16">
      <c r="O104" s="1"/>
    </row>
  </sheetData>
  <autoFilter ref="A12:M60" xr:uid="{00000000-0009-0000-0000-000000000000}"/>
  <sortState xmlns:xlrd2="http://schemas.microsoft.com/office/spreadsheetml/2017/richdata2" ref="A13:M57">
    <sortCondition ref="A13:A57"/>
    <sortCondition ref="B13:B57"/>
  </sortState>
  <mergeCells count="21">
    <mergeCell ref="A7:M7"/>
    <mergeCell ref="B8:C8"/>
    <mergeCell ref="H8:I8"/>
    <mergeCell ref="B9:C9"/>
    <mergeCell ref="H9:I9"/>
    <mergeCell ref="A73:C73"/>
    <mergeCell ref="A75:C75"/>
    <mergeCell ref="A76:C76"/>
    <mergeCell ref="A1:M3"/>
    <mergeCell ref="A4:M6"/>
    <mergeCell ref="G62:M76"/>
    <mergeCell ref="A67:C67"/>
    <mergeCell ref="A68:C68"/>
    <mergeCell ref="A69:C69"/>
    <mergeCell ref="A70:C70"/>
    <mergeCell ref="A71:C71"/>
    <mergeCell ref="A62:C62"/>
    <mergeCell ref="A63:C63"/>
    <mergeCell ref="A64:C64"/>
    <mergeCell ref="A65:C65"/>
    <mergeCell ref="A66:C66"/>
  </mergeCells>
  <pageMargins left="0.7" right="0.7" top="0.75" bottom="0.75" header="0.3" footer="0.3"/>
  <pageSetup scale="46" fitToHeight="2" orientation="landscape"/>
  <ignoredErrors>
    <ignoredError sqref="L6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7D8B-F332-0C41-BE64-F0EE69D1ED64}">
  <dimension ref="B2:N49"/>
  <sheetViews>
    <sheetView workbookViewId="0">
      <selection activeCell="I58" sqref="I58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</row>
    <row r="3" spans="2:14">
      <c r="B3">
        <v>45303</v>
      </c>
      <c r="C3">
        <v>1511734</v>
      </c>
      <c r="D3" t="s">
        <v>39</v>
      </c>
      <c r="E3">
        <v>121064</v>
      </c>
      <c r="F3">
        <v>105448</v>
      </c>
      <c r="G3" t="s">
        <v>42</v>
      </c>
      <c r="H3">
        <v>13</v>
      </c>
      <c r="I3" t="s">
        <v>41</v>
      </c>
      <c r="J3">
        <v>250</v>
      </c>
      <c r="K3">
        <v>3250</v>
      </c>
      <c r="L3">
        <v>451.38888888888886</v>
      </c>
      <c r="M3">
        <v>19.999820112022924</v>
      </c>
      <c r="N3">
        <v>259.99766145629803</v>
      </c>
    </row>
    <row r="4" spans="2:14" hidden="1">
      <c r="B4">
        <v>45303</v>
      </c>
      <c r="C4">
        <v>1511036</v>
      </c>
      <c r="D4" t="s">
        <v>39</v>
      </c>
      <c r="E4">
        <v>121064</v>
      </c>
      <c r="F4">
        <v>91329</v>
      </c>
      <c r="G4" t="s">
        <v>42</v>
      </c>
      <c r="H4">
        <v>112</v>
      </c>
      <c r="I4" t="s">
        <v>41</v>
      </c>
      <c r="J4">
        <v>215</v>
      </c>
      <c r="K4">
        <v>24080</v>
      </c>
      <c r="L4">
        <v>3344.4444444444443</v>
      </c>
      <c r="M4">
        <v>15.138709000911815</v>
      </c>
      <c r="N4">
        <v>1695.5354081021233</v>
      </c>
    </row>
    <row r="5" spans="2:14" hidden="1">
      <c r="B5">
        <v>45303</v>
      </c>
      <c r="C5">
        <v>1511038</v>
      </c>
      <c r="D5" t="s">
        <v>39</v>
      </c>
      <c r="E5">
        <v>121064</v>
      </c>
      <c r="F5">
        <v>91329</v>
      </c>
      <c r="G5" t="s">
        <v>40</v>
      </c>
      <c r="H5">
        <v>112</v>
      </c>
      <c r="I5" t="s">
        <v>41</v>
      </c>
      <c r="J5">
        <v>250</v>
      </c>
      <c r="K5">
        <v>28000</v>
      </c>
      <c r="L5">
        <v>3888.8888888888887</v>
      </c>
      <c r="M5">
        <v>19.999820112022924</v>
      </c>
      <c r="N5">
        <v>2239.9798525465676</v>
      </c>
    </row>
    <row r="6" spans="2:14" hidden="1">
      <c r="B6">
        <v>45303</v>
      </c>
      <c r="C6">
        <v>1511039</v>
      </c>
      <c r="D6" t="s">
        <v>39</v>
      </c>
      <c r="E6">
        <v>121064</v>
      </c>
      <c r="F6">
        <v>91329</v>
      </c>
      <c r="G6" t="s">
        <v>42</v>
      </c>
      <c r="H6">
        <v>112</v>
      </c>
      <c r="I6" t="s">
        <v>41</v>
      </c>
      <c r="J6">
        <v>220</v>
      </c>
      <c r="K6">
        <v>24640</v>
      </c>
      <c r="L6">
        <v>3422.2222222222222</v>
      </c>
      <c r="M6">
        <v>15.833153445356258</v>
      </c>
      <c r="N6">
        <v>1773.3131858799009</v>
      </c>
    </row>
    <row r="7" spans="2:14" hidden="1">
      <c r="B7">
        <v>45303</v>
      </c>
      <c r="C7">
        <v>1511042</v>
      </c>
      <c r="D7" t="s">
        <v>39</v>
      </c>
      <c r="E7">
        <v>121064</v>
      </c>
      <c r="F7">
        <v>91329</v>
      </c>
      <c r="G7" t="s">
        <v>40</v>
      </c>
      <c r="H7">
        <v>112</v>
      </c>
      <c r="I7" t="s">
        <v>41</v>
      </c>
      <c r="J7">
        <v>200</v>
      </c>
      <c r="K7">
        <v>22400</v>
      </c>
      <c r="L7">
        <v>3111.1111111111109</v>
      </c>
      <c r="M7">
        <v>13.055375667578479</v>
      </c>
      <c r="N7">
        <v>1462.2020747687898</v>
      </c>
    </row>
    <row r="8" spans="2:14" hidden="1">
      <c r="B8">
        <v>45303</v>
      </c>
      <c r="C8">
        <v>1511050</v>
      </c>
      <c r="D8" t="s">
        <v>39</v>
      </c>
      <c r="E8">
        <v>121064</v>
      </c>
      <c r="F8">
        <v>91329</v>
      </c>
      <c r="G8" t="s">
        <v>43</v>
      </c>
      <c r="H8">
        <v>84</v>
      </c>
      <c r="I8" t="s">
        <v>44</v>
      </c>
      <c r="J8">
        <v>60</v>
      </c>
      <c r="K8">
        <v>5040</v>
      </c>
      <c r="L8">
        <v>700</v>
      </c>
      <c r="M8">
        <v>4.6527328057835096</v>
      </c>
      <c r="N8">
        <v>390.8295556858148</v>
      </c>
    </row>
    <row r="9" spans="2:14">
      <c r="B9">
        <v>45303</v>
      </c>
      <c r="C9">
        <v>1511050</v>
      </c>
      <c r="D9" t="s">
        <v>45</v>
      </c>
      <c r="E9">
        <v>121064</v>
      </c>
      <c r="F9">
        <v>105448</v>
      </c>
      <c r="G9" t="s">
        <v>46</v>
      </c>
      <c r="H9">
        <v>160</v>
      </c>
      <c r="I9" t="s">
        <v>44</v>
      </c>
      <c r="J9">
        <v>155</v>
      </c>
      <c r="K9">
        <v>24800</v>
      </c>
      <c r="L9">
        <v>3444.4444444444443</v>
      </c>
      <c r="M9">
        <v>17.847177250227954</v>
      </c>
      <c r="N9">
        <v>2855.5483600364728</v>
      </c>
    </row>
    <row r="10" spans="2:14">
      <c r="B10">
        <v>45303</v>
      </c>
      <c r="C10">
        <v>1511050</v>
      </c>
      <c r="D10" t="s">
        <v>45</v>
      </c>
      <c r="E10">
        <v>121064</v>
      </c>
      <c r="F10">
        <v>105448</v>
      </c>
      <c r="G10" t="s">
        <v>43</v>
      </c>
      <c r="H10">
        <v>77</v>
      </c>
      <c r="I10" t="s">
        <v>44</v>
      </c>
      <c r="J10">
        <v>140</v>
      </c>
      <c r="K10">
        <v>10780</v>
      </c>
      <c r="L10">
        <v>1497.2222222222222</v>
      </c>
      <c r="M10">
        <v>15.763843916894619</v>
      </c>
      <c r="N10">
        <v>1213.8159816008856</v>
      </c>
    </row>
    <row r="11" spans="2:14">
      <c r="B11">
        <v>45303</v>
      </c>
      <c r="C11">
        <v>1511051</v>
      </c>
      <c r="D11" t="s">
        <v>45</v>
      </c>
      <c r="E11">
        <v>121064</v>
      </c>
      <c r="F11">
        <v>105448</v>
      </c>
      <c r="G11" t="s">
        <v>47</v>
      </c>
      <c r="H11">
        <v>286</v>
      </c>
      <c r="I11" t="s">
        <v>44</v>
      </c>
      <c r="J11">
        <v>140</v>
      </c>
      <c r="K11">
        <v>40040</v>
      </c>
      <c r="L11">
        <v>5561.1111111111113</v>
      </c>
      <c r="M11">
        <v>15.763843916894622</v>
      </c>
      <c r="N11">
        <v>4508.4593602318619</v>
      </c>
    </row>
    <row r="12" spans="2:14">
      <c r="B12">
        <v>45303</v>
      </c>
      <c r="C12">
        <v>1511051</v>
      </c>
      <c r="D12" t="s">
        <v>45</v>
      </c>
      <c r="E12">
        <v>121064</v>
      </c>
      <c r="F12">
        <v>105448</v>
      </c>
      <c r="G12" t="s">
        <v>48</v>
      </c>
      <c r="H12">
        <v>78</v>
      </c>
      <c r="I12" t="s">
        <v>44</v>
      </c>
      <c r="J12">
        <v>110</v>
      </c>
      <c r="K12">
        <v>8580</v>
      </c>
      <c r="L12">
        <v>1191.6666666666667</v>
      </c>
      <c r="M12">
        <v>11.597177250227954</v>
      </c>
      <c r="N12">
        <v>904.57982551778048</v>
      </c>
    </row>
    <row r="13" spans="2:14">
      <c r="B13">
        <v>45303</v>
      </c>
      <c r="C13">
        <v>1511051</v>
      </c>
      <c r="D13" t="s">
        <v>45</v>
      </c>
      <c r="E13">
        <v>121064</v>
      </c>
      <c r="F13">
        <v>105448</v>
      </c>
      <c r="G13" t="s">
        <v>46</v>
      </c>
      <c r="H13">
        <v>56</v>
      </c>
      <c r="I13" t="s">
        <v>44</v>
      </c>
      <c r="J13">
        <v>170</v>
      </c>
      <c r="K13">
        <v>9520</v>
      </c>
      <c r="L13">
        <v>1322.2222222222222</v>
      </c>
      <c r="M13">
        <v>19.930510583561286</v>
      </c>
      <c r="N13">
        <v>1116.1085926794321</v>
      </c>
    </row>
    <row r="14" spans="2:14">
      <c r="B14">
        <v>45303</v>
      </c>
      <c r="C14">
        <v>1511052</v>
      </c>
      <c r="D14" t="s">
        <v>45</v>
      </c>
      <c r="E14">
        <v>121064</v>
      </c>
      <c r="F14">
        <v>105448</v>
      </c>
      <c r="G14" t="s">
        <v>48</v>
      </c>
      <c r="H14">
        <v>420</v>
      </c>
      <c r="I14" t="s">
        <v>44</v>
      </c>
      <c r="J14">
        <v>142</v>
      </c>
      <c r="K14">
        <v>59640</v>
      </c>
      <c r="L14">
        <v>8283.3333333333339</v>
      </c>
      <c r="M14">
        <v>16.041621694672401</v>
      </c>
      <c r="N14">
        <v>6737.4811117624085</v>
      </c>
    </row>
    <row r="15" spans="2:14">
      <c r="B15">
        <v>45303</v>
      </c>
      <c r="C15">
        <v>1511053</v>
      </c>
      <c r="D15" t="s">
        <v>45</v>
      </c>
      <c r="E15">
        <v>121064</v>
      </c>
      <c r="F15">
        <v>105448</v>
      </c>
      <c r="G15" t="s">
        <v>43</v>
      </c>
      <c r="H15">
        <v>420</v>
      </c>
      <c r="I15" t="s">
        <v>44</v>
      </c>
      <c r="J15">
        <v>135</v>
      </c>
      <c r="K15">
        <v>56700</v>
      </c>
      <c r="L15">
        <v>7875</v>
      </c>
      <c r="M15">
        <v>15.069399472450176</v>
      </c>
      <c r="N15">
        <v>6329.1477784290737</v>
      </c>
    </row>
    <row r="16" spans="2:14">
      <c r="B16">
        <v>45303</v>
      </c>
      <c r="C16">
        <v>1511050</v>
      </c>
      <c r="D16" t="s">
        <v>39</v>
      </c>
      <c r="E16">
        <v>121064</v>
      </c>
      <c r="F16">
        <v>105448</v>
      </c>
      <c r="G16" t="s">
        <v>43</v>
      </c>
      <c r="H16">
        <v>99</v>
      </c>
      <c r="I16" t="s">
        <v>44</v>
      </c>
      <c r="J16">
        <v>60</v>
      </c>
      <c r="K16">
        <v>5940</v>
      </c>
      <c r="L16">
        <v>825</v>
      </c>
      <c r="M16">
        <v>4.6527328057835096</v>
      </c>
      <c r="N16">
        <v>460.62054777256742</v>
      </c>
    </row>
    <row r="17" spans="2:14">
      <c r="B17">
        <v>45303</v>
      </c>
      <c r="C17">
        <v>1511054</v>
      </c>
      <c r="D17" t="s">
        <v>39</v>
      </c>
      <c r="E17">
        <v>121064</v>
      </c>
      <c r="F17">
        <v>105448</v>
      </c>
      <c r="G17" t="s">
        <v>46</v>
      </c>
      <c r="H17">
        <v>114</v>
      </c>
      <c r="I17" t="s">
        <v>44</v>
      </c>
      <c r="J17">
        <v>160</v>
      </c>
      <c r="K17">
        <v>18240</v>
      </c>
      <c r="L17">
        <v>2533.3333333333335</v>
      </c>
      <c r="M17">
        <v>18.541621694672401</v>
      </c>
      <c r="N17">
        <v>2113.7448731926538</v>
      </c>
    </row>
    <row r="18" spans="2:14">
      <c r="B18">
        <v>45303</v>
      </c>
      <c r="C18">
        <v>1511054</v>
      </c>
      <c r="D18" t="s">
        <v>39</v>
      </c>
      <c r="E18">
        <v>121064</v>
      </c>
      <c r="F18">
        <v>105448</v>
      </c>
      <c r="G18" t="s">
        <v>43</v>
      </c>
      <c r="H18">
        <v>292</v>
      </c>
      <c r="I18" t="s">
        <v>44</v>
      </c>
      <c r="J18">
        <v>130</v>
      </c>
      <c r="K18">
        <v>37960</v>
      </c>
      <c r="L18">
        <v>5272.2222222222217</v>
      </c>
      <c r="M18">
        <v>14.374955028005729</v>
      </c>
      <c r="N18">
        <v>4197.4868681776734</v>
      </c>
    </row>
    <row r="19" spans="2:14" hidden="1">
      <c r="B19">
        <v>45303</v>
      </c>
      <c r="C19">
        <v>1511054</v>
      </c>
      <c r="D19" t="s">
        <v>39</v>
      </c>
      <c r="E19">
        <v>121064</v>
      </c>
      <c r="F19">
        <v>91329</v>
      </c>
      <c r="G19" t="s">
        <v>46</v>
      </c>
      <c r="H19">
        <v>7</v>
      </c>
      <c r="I19" t="s">
        <v>44</v>
      </c>
      <c r="J19">
        <v>160</v>
      </c>
      <c r="K19">
        <v>1120</v>
      </c>
      <c r="L19">
        <v>155.55555555555554</v>
      </c>
      <c r="M19">
        <v>18.541621694672397</v>
      </c>
      <c r="N19">
        <v>129.79135186270679</v>
      </c>
    </row>
    <row r="20" spans="2:14">
      <c r="B20">
        <v>45303</v>
      </c>
      <c r="C20">
        <v>1511054</v>
      </c>
      <c r="D20" t="s">
        <v>39</v>
      </c>
      <c r="E20">
        <v>121064</v>
      </c>
      <c r="F20">
        <v>105448</v>
      </c>
      <c r="G20" t="s">
        <v>48</v>
      </c>
      <c r="H20">
        <v>7</v>
      </c>
      <c r="I20" t="s">
        <v>44</v>
      </c>
      <c r="J20">
        <v>130</v>
      </c>
      <c r="K20">
        <v>910</v>
      </c>
      <c r="L20">
        <v>126.38888888888889</v>
      </c>
      <c r="M20">
        <v>14.374955028005729</v>
      </c>
      <c r="N20">
        <v>100.6246851960401</v>
      </c>
    </row>
    <row r="21" spans="2:14">
      <c r="B21">
        <v>45303</v>
      </c>
      <c r="C21">
        <v>1511055</v>
      </c>
      <c r="D21" t="s">
        <v>39</v>
      </c>
      <c r="E21">
        <v>121064</v>
      </c>
      <c r="F21">
        <v>105448</v>
      </c>
      <c r="G21" t="s">
        <v>47</v>
      </c>
      <c r="H21">
        <v>198</v>
      </c>
      <c r="I21" t="s">
        <v>44</v>
      </c>
      <c r="J21">
        <v>120</v>
      </c>
      <c r="K21">
        <v>23760</v>
      </c>
      <c r="L21">
        <v>3300</v>
      </c>
      <c r="M21">
        <v>12.986066139116843</v>
      </c>
      <c r="N21">
        <v>2571.2410955451351</v>
      </c>
    </row>
    <row r="22" spans="2:14" hidden="1">
      <c r="B22">
        <v>45303</v>
      </c>
      <c r="C22">
        <v>1511055</v>
      </c>
      <c r="D22" t="s">
        <v>39</v>
      </c>
      <c r="E22">
        <v>121064</v>
      </c>
      <c r="F22">
        <v>91329</v>
      </c>
      <c r="G22" t="s">
        <v>47</v>
      </c>
      <c r="H22">
        <v>136</v>
      </c>
      <c r="I22" t="s">
        <v>44</v>
      </c>
      <c r="J22">
        <v>120</v>
      </c>
      <c r="K22">
        <v>16320</v>
      </c>
      <c r="L22">
        <v>2266.6666666666665</v>
      </c>
      <c r="M22">
        <v>12.98606613911684</v>
      </c>
      <c r="N22">
        <v>1766.1049949198903</v>
      </c>
    </row>
    <row r="23" spans="2:14">
      <c r="B23">
        <v>45303</v>
      </c>
      <c r="C23">
        <v>1511055</v>
      </c>
      <c r="D23" t="s">
        <v>39</v>
      </c>
      <c r="E23">
        <v>121064</v>
      </c>
      <c r="F23">
        <v>105448</v>
      </c>
      <c r="G23" t="s">
        <v>48</v>
      </c>
      <c r="H23">
        <v>86</v>
      </c>
      <c r="I23" t="s">
        <v>44</v>
      </c>
      <c r="J23">
        <v>110</v>
      </c>
      <c r="K23">
        <v>9460</v>
      </c>
      <c r="L23">
        <v>1313.8888888888889</v>
      </c>
      <c r="M23">
        <v>11.597177250227954</v>
      </c>
      <c r="N23">
        <v>997.35724351960403</v>
      </c>
    </row>
    <row r="24" spans="2:14">
      <c r="B24">
        <v>45303</v>
      </c>
      <c r="C24">
        <v>1511720</v>
      </c>
      <c r="D24" t="s">
        <v>39</v>
      </c>
      <c r="E24">
        <v>121064</v>
      </c>
      <c r="F24">
        <v>105448</v>
      </c>
      <c r="G24" t="s">
        <v>52</v>
      </c>
      <c r="H24">
        <v>112</v>
      </c>
      <c r="I24" t="s">
        <v>41</v>
      </c>
      <c r="J24">
        <v>300</v>
      </c>
      <c r="K24">
        <v>33600</v>
      </c>
      <c r="L24">
        <v>4666.666666666667</v>
      </c>
      <c r="M24">
        <v>26.944264556467374</v>
      </c>
      <c r="N24">
        <v>3017.7576303243459</v>
      </c>
    </row>
    <row r="25" spans="2:14">
      <c r="B25">
        <v>45303</v>
      </c>
      <c r="C25">
        <v>1511057</v>
      </c>
      <c r="D25" t="s">
        <v>39</v>
      </c>
      <c r="E25">
        <v>121064</v>
      </c>
      <c r="F25">
        <v>105448</v>
      </c>
      <c r="G25" t="s">
        <v>49</v>
      </c>
      <c r="H25">
        <v>2</v>
      </c>
      <c r="I25" t="s">
        <v>41</v>
      </c>
      <c r="J25">
        <v>320</v>
      </c>
      <c r="K25">
        <v>640</v>
      </c>
      <c r="L25">
        <v>88.888888888888886</v>
      </c>
      <c r="M25">
        <v>29.722042334245145</v>
      </c>
      <c r="N25">
        <v>59.444084668490291</v>
      </c>
    </row>
    <row r="26" spans="2:14">
      <c r="B26">
        <v>45303</v>
      </c>
      <c r="C26">
        <v>1511057</v>
      </c>
      <c r="D26" t="s">
        <v>45</v>
      </c>
      <c r="E26">
        <v>121064</v>
      </c>
      <c r="F26">
        <v>105448</v>
      </c>
      <c r="G26" t="s">
        <v>50</v>
      </c>
      <c r="H26">
        <v>23</v>
      </c>
      <c r="I26" t="s">
        <v>41</v>
      </c>
      <c r="J26">
        <v>320</v>
      </c>
      <c r="K26">
        <v>7360</v>
      </c>
      <c r="L26">
        <v>1022.2222222222222</v>
      </c>
      <c r="M26">
        <v>29.722042334245145</v>
      </c>
      <c r="N26">
        <v>683.6069736876384</v>
      </c>
    </row>
    <row r="27" spans="2:14">
      <c r="B27">
        <v>45303</v>
      </c>
      <c r="C27">
        <v>1511058</v>
      </c>
      <c r="D27" t="s">
        <v>45</v>
      </c>
      <c r="E27">
        <v>121064</v>
      </c>
      <c r="F27">
        <v>105448</v>
      </c>
      <c r="G27" t="s">
        <v>49</v>
      </c>
      <c r="H27">
        <v>108</v>
      </c>
      <c r="I27" t="s">
        <v>41</v>
      </c>
      <c r="J27">
        <v>320</v>
      </c>
      <c r="K27">
        <v>34560</v>
      </c>
      <c r="L27">
        <v>4800</v>
      </c>
      <c r="M27">
        <v>29.722042334245145</v>
      </c>
      <c r="N27">
        <v>3209.9805720984759</v>
      </c>
    </row>
    <row r="28" spans="2:14">
      <c r="B28">
        <v>45303</v>
      </c>
      <c r="C28">
        <v>1511058</v>
      </c>
      <c r="D28" t="s">
        <v>39</v>
      </c>
      <c r="E28">
        <v>121064</v>
      </c>
      <c r="F28">
        <v>105448</v>
      </c>
      <c r="G28" t="s">
        <v>49</v>
      </c>
      <c r="H28">
        <v>4</v>
      </c>
      <c r="I28" t="s">
        <v>41</v>
      </c>
      <c r="J28">
        <v>320</v>
      </c>
      <c r="K28">
        <v>1280</v>
      </c>
      <c r="L28">
        <v>177.77777777777777</v>
      </c>
      <c r="M28">
        <v>29.722042334245145</v>
      </c>
      <c r="N28">
        <v>118.88816933698058</v>
      </c>
    </row>
    <row r="29" spans="2:14">
      <c r="B29">
        <v>45303</v>
      </c>
      <c r="C29">
        <v>1511700</v>
      </c>
      <c r="D29" t="s">
        <v>39</v>
      </c>
      <c r="E29">
        <v>121064</v>
      </c>
      <c r="F29">
        <v>105448</v>
      </c>
      <c r="G29" t="s">
        <v>40</v>
      </c>
      <c r="H29">
        <v>112</v>
      </c>
      <c r="I29" t="s">
        <v>41</v>
      </c>
      <c r="J29">
        <v>400</v>
      </c>
      <c r="K29">
        <v>44800</v>
      </c>
      <c r="L29">
        <v>6222.2222222222217</v>
      </c>
      <c r="M29">
        <v>40.833153445356253</v>
      </c>
      <c r="N29">
        <v>4573.3131858799006</v>
      </c>
    </row>
    <row r="30" spans="2:14">
      <c r="B30">
        <v>45303</v>
      </c>
      <c r="C30">
        <v>1511713</v>
      </c>
      <c r="D30" t="s">
        <v>39</v>
      </c>
      <c r="E30">
        <v>121064</v>
      </c>
      <c r="F30">
        <v>105448</v>
      </c>
      <c r="G30" t="s">
        <v>40</v>
      </c>
      <c r="H30">
        <v>112</v>
      </c>
      <c r="I30" t="s">
        <v>41</v>
      </c>
      <c r="J30">
        <v>400</v>
      </c>
      <c r="K30">
        <v>44800</v>
      </c>
      <c r="L30">
        <v>6222.2222222222217</v>
      </c>
      <c r="M30">
        <v>40.833153445356253</v>
      </c>
      <c r="N30">
        <v>4573.3131858799006</v>
      </c>
    </row>
    <row r="31" spans="2:14">
      <c r="B31">
        <v>45303</v>
      </c>
      <c r="C31">
        <v>1511032</v>
      </c>
      <c r="D31" t="s">
        <v>39</v>
      </c>
      <c r="E31">
        <v>121064</v>
      </c>
      <c r="F31">
        <v>105448</v>
      </c>
      <c r="G31" t="s">
        <v>40</v>
      </c>
      <c r="H31">
        <v>112</v>
      </c>
      <c r="I31" t="s">
        <v>41</v>
      </c>
      <c r="J31">
        <v>410</v>
      </c>
      <c r="K31">
        <v>45920</v>
      </c>
      <c r="L31">
        <v>6377.7777777777774</v>
      </c>
      <c r="M31">
        <v>42.222042334245145</v>
      </c>
      <c r="N31">
        <v>4728.8687414354563</v>
      </c>
    </row>
    <row r="32" spans="2:14">
      <c r="B32">
        <v>45303</v>
      </c>
      <c r="C32">
        <v>1511057</v>
      </c>
      <c r="D32" t="s">
        <v>45</v>
      </c>
      <c r="E32">
        <v>121064</v>
      </c>
      <c r="F32">
        <v>105448</v>
      </c>
      <c r="G32" t="s">
        <v>40</v>
      </c>
      <c r="H32">
        <v>61</v>
      </c>
      <c r="I32" t="s">
        <v>41</v>
      </c>
      <c r="J32">
        <v>410</v>
      </c>
      <c r="K32">
        <v>25010</v>
      </c>
      <c r="L32">
        <v>3473.6111111111109</v>
      </c>
      <c r="M32">
        <v>42.222042334245145</v>
      </c>
      <c r="N32">
        <v>2575.544582388954</v>
      </c>
    </row>
    <row r="33" spans="2:14">
      <c r="B33">
        <v>45303</v>
      </c>
      <c r="C33">
        <v>1511057</v>
      </c>
      <c r="D33" t="s">
        <v>39</v>
      </c>
      <c r="E33">
        <v>121064</v>
      </c>
      <c r="F33">
        <v>105448</v>
      </c>
      <c r="G33" t="s">
        <v>40</v>
      </c>
      <c r="H33">
        <v>10</v>
      </c>
      <c r="I33" t="s">
        <v>41</v>
      </c>
      <c r="J33">
        <v>410</v>
      </c>
      <c r="K33">
        <v>4100</v>
      </c>
      <c r="L33">
        <v>569.44444444444446</v>
      </c>
      <c r="M33">
        <v>42.222042334245145</v>
      </c>
      <c r="N33">
        <v>422.22042334245145</v>
      </c>
    </row>
    <row r="34" spans="2:14" hidden="1">
      <c r="B34">
        <v>45303</v>
      </c>
      <c r="C34">
        <v>1511729</v>
      </c>
      <c r="D34" t="s">
        <v>39</v>
      </c>
      <c r="E34">
        <v>121064</v>
      </c>
      <c r="F34">
        <v>91329</v>
      </c>
      <c r="G34" t="s">
        <v>43</v>
      </c>
      <c r="H34">
        <v>17</v>
      </c>
      <c r="I34" t="s">
        <v>53</v>
      </c>
      <c r="J34">
        <v>252</v>
      </c>
      <c r="K34">
        <v>4284</v>
      </c>
      <c r="L34">
        <v>595</v>
      </c>
      <c r="M34">
        <v>27.638798944900351</v>
      </c>
      <c r="N34">
        <v>469.85958206330599</v>
      </c>
    </row>
    <row r="35" spans="2:14" hidden="1">
      <c r="B35">
        <v>45303</v>
      </c>
      <c r="C35">
        <v>1511729</v>
      </c>
      <c r="D35" t="s">
        <v>39</v>
      </c>
      <c r="E35">
        <v>121064</v>
      </c>
      <c r="F35">
        <v>91329</v>
      </c>
      <c r="G35" t="s">
        <v>52</v>
      </c>
      <c r="H35">
        <v>37</v>
      </c>
      <c r="I35" t="s">
        <v>53</v>
      </c>
      <c r="J35">
        <v>157</v>
      </c>
      <c r="K35">
        <v>5809</v>
      </c>
      <c r="L35">
        <v>806.80555555555554</v>
      </c>
      <c r="M35">
        <v>14.444354500455905</v>
      </c>
      <c r="N35">
        <v>534.44111651686853</v>
      </c>
    </row>
    <row r="36" spans="2:14" hidden="1">
      <c r="B36">
        <v>45303</v>
      </c>
      <c r="C36">
        <v>1511729</v>
      </c>
      <c r="D36" t="s">
        <v>39</v>
      </c>
      <c r="E36">
        <v>121064</v>
      </c>
      <c r="F36">
        <v>91329</v>
      </c>
      <c r="G36" t="s">
        <v>54</v>
      </c>
      <c r="H36">
        <v>25</v>
      </c>
      <c r="I36" t="s">
        <v>53</v>
      </c>
      <c r="J36">
        <v>165</v>
      </c>
      <c r="K36">
        <v>4125</v>
      </c>
      <c r="L36">
        <v>572.91666666666663</v>
      </c>
      <c r="M36">
        <v>15.555465611567016</v>
      </c>
      <c r="N36">
        <v>388.88664028917538</v>
      </c>
    </row>
    <row r="37" spans="2:14" hidden="1">
      <c r="B37">
        <v>45303</v>
      </c>
      <c r="C37">
        <v>1511729</v>
      </c>
      <c r="D37" t="s">
        <v>39</v>
      </c>
      <c r="E37">
        <v>121064</v>
      </c>
      <c r="F37">
        <v>91329</v>
      </c>
      <c r="G37" t="s">
        <v>49</v>
      </c>
      <c r="H37">
        <v>11</v>
      </c>
      <c r="I37" t="s">
        <v>53</v>
      </c>
      <c r="J37">
        <v>165</v>
      </c>
      <c r="K37">
        <v>1815</v>
      </c>
      <c r="L37">
        <v>252.08333333333331</v>
      </c>
      <c r="M37">
        <v>15.555465611567016</v>
      </c>
      <c r="N37">
        <v>171.11012172723719</v>
      </c>
    </row>
    <row r="38" spans="2:14">
      <c r="B38">
        <v>45303</v>
      </c>
      <c r="C38">
        <v>1511729</v>
      </c>
      <c r="D38" t="s">
        <v>39</v>
      </c>
      <c r="E38">
        <v>121064</v>
      </c>
      <c r="F38">
        <v>105448</v>
      </c>
      <c r="G38" t="s">
        <v>49</v>
      </c>
      <c r="H38">
        <v>33</v>
      </c>
      <c r="I38" t="s">
        <v>53</v>
      </c>
      <c r="J38">
        <v>165</v>
      </c>
      <c r="K38">
        <v>5445</v>
      </c>
      <c r="L38">
        <v>756.25</v>
      </c>
      <c r="M38">
        <v>15.555465611567019</v>
      </c>
      <c r="N38">
        <v>513.33036518171161</v>
      </c>
    </row>
    <row r="39" spans="2:14">
      <c r="B39">
        <v>45303</v>
      </c>
      <c r="C39">
        <v>1511729</v>
      </c>
      <c r="D39" t="s">
        <v>39</v>
      </c>
      <c r="E39">
        <v>121064</v>
      </c>
      <c r="F39">
        <v>105448</v>
      </c>
      <c r="G39" t="s">
        <v>52</v>
      </c>
      <c r="H39">
        <v>10</v>
      </c>
      <c r="I39" t="s">
        <v>53</v>
      </c>
      <c r="J39">
        <v>157</v>
      </c>
      <c r="K39">
        <v>1570</v>
      </c>
      <c r="L39">
        <v>218.05555555555554</v>
      </c>
      <c r="M39">
        <v>14.444354500455905</v>
      </c>
      <c r="N39">
        <v>144.44354500455904</v>
      </c>
    </row>
    <row r="40" spans="2:14" hidden="1">
      <c r="B40">
        <v>45303</v>
      </c>
      <c r="C40">
        <v>1511730</v>
      </c>
      <c r="D40" t="s">
        <v>39</v>
      </c>
      <c r="E40">
        <v>121064</v>
      </c>
      <c r="F40">
        <v>91329</v>
      </c>
      <c r="G40" t="s">
        <v>40</v>
      </c>
      <c r="H40">
        <v>5</v>
      </c>
      <c r="I40" t="s">
        <v>53</v>
      </c>
      <c r="J40">
        <v>210</v>
      </c>
      <c r="K40">
        <v>1050</v>
      </c>
      <c r="L40">
        <v>145.83333333333334</v>
      </c>
      <c r="M40">
        <v>21.805465611567019</v>
      </c>
      <c r="N40">
        <v>109.02732805783509</v>
      </c>
    </row>
    <row r="41" spans="2:14" hidden="1">
      <c r="B41">
        <v>45303</v>
      </c>
      <c r="C41">
        <v>1511730</v>
      </c>
      <c r="D41" t="s">
        <v>39</v>
      </c>
      <c r="E41">
        <v>121064</v>
      </c>
      <c r="F41">
        <v>91329</v>
      </c>
      <c r="G41" t="s">
        <v>49</v>
      </c>
      <c r="H41">
        <v>113</v>
      </c>
      <c r="I41" t="s">
        <v>53</v>
      </c>
      <c r="J41">
        <v>165</v>
      </c>
      <c r="K41">
        <v>18645</v>
      </c>
      <c r="L41">
        <v>2589.5833333333335</v>
      </c>
      <c r="M41">
        <v>15.555465611567019</v>
      </c>
      <c r="N41">
        <v>1757.7676141070731</v>
      </c>
    </row>
    <row r="42" spans="2:14">
      <c r="B42">
        <v>45303</v>
      </c>
      <c r="C42">
        <v>1511730</v>
      </c>
      <c r="D42" t="s">
        <v>39</v>
      </c>
      <c r="E42">
        <v>121064</v>
      </c>
      <c r="F42">
        <v>105448</v>
      </c>
      <c r="G42" t="s">
        <v>49</v>
      </c>
      <c r="H42">
        <v>15</v>
      </c>
      <c r="I42" t="s">
        <v>53</v>
      </c>
      <c r="J42">
        <v>165</v>
      </c>
      <c r="K42">
        <v>2475</v>
      </c>
      <c r="L42">
        <v>343.75</v>
      </c>
      <c r="M42">
        <v>15.555465611567019</v>
      </c>
      <c r="N42">
        <v>233.33198417350528</v>
      </c>
    </row>
    <row r="43" spans="2:14">
      <c r="B43">
        <v>45303</v>
      </c>
      <c r="C43">
        <v>1511730</v>
      </c>
      <c r="D43" t="s">
        <v>39</v>
      </c>
      <c r="E43">
        <v>121064</v>
      </c>
      <c r="F43">
        <v>105448</v>
      </c>
      <c r="G43" t="s">
        <v>40</v>
      </c>
      <c r="H43">
        <v>51</v>
      </c>
      <c r="I43" t="s">
        <v>53</v>
      </c>
      <c r="J43">
        <v>210</v>
      </c>
      <c r="K43">
        <v>10710</v>
      </c>
      <c r="L43">
        <v>1487.5</v>
      </c>
      <c r="M43">
        <v>21.805465611567019</v>
      </c>
      <c r="N43">
        <v>1112.0787461899179</v>
      </c>
    </row>
    <row r="44" spans="2:14" hidden="1">
      <c r="B44">
        <v>45303</v>
      </c>
      <c r="C44">
        <v>1511731</v>
      </c>
      <c r="D44" t="s">
        <v>39</v>
      </c>
      <c r="E44">
        <v>121064</v>
      </c>
      <c r="F44">
        <v>91329</v>
      </c>
      <c r="G44" t="s">
        <v>54</v>
      </c>
      <c r="H44">
        <v>51</v>
      </c>
      <c r="I44" t="s">
        <v>41</v>
      </c>
      <c r="J44">
        <v>380</v>
      </c>
      <c r="K44">
        <v>19380</v>
      </c>
      <c r="L44">
        <v>2691.6666666666665</v>
      </c>
      <c r="M44">
        <v>38.055375667578474</v>
      </c>
      <c r="N44">
        <v>1940.8241590465022</v>
      </c>
    </row>
    <row r="45" spans="2:14" hidden="1">
      <c r="B45">
        <v>45303</v>
      </c>
      <c r="C45">
        <v>1511731</v>
      </c>
      <c r="D45" t="s">
        <v>39</v>
      </c>
      <c r="E45">
        <v>121064</v>
      </c>
      <c r="F45">
        <v>91329</v>
      </c>
      <c r="G45" t="s">
        <v>49</v>
      </c>
      <c r="H45">
        <v>56</v>
      </c>
      <c r="I45" t="s">
        <v>41</v>
      </c>
      <c r="J45">
        <v>300</v>
      </c>
      <c r="K45">
        <v>16800</v>
      </c>
      <c r="L45">
        <v>2333.3333333333335</v>
      </c>
      <c r="M45">
        <v>26.944264556467374</v>
      </c>
      <c r="N45">
        <v>1508.8788151621729</v>
      </c>
    </row>
    <row r="46" spans="2:14" hidden="1">
      <c r="B46">
        <v>45303</v>
      </c>
      <c r="C46">
        <v>1511731</v>
      </c>
      <c r="D46" t="s">
        <v>39</v>
      </c>
      <c r="E46">
        <v>121064</v>
      </c>
      <c r="F46">
        <v>91329</v>
      </c>
      <c r="G46" t="s">
        <v>40</v>
      </c>
      <c r="H46">
        <v>5</v>
      </c>
      <c r="I46" t="s">
        <v>41</v>
      </c>
      <c r="J46">
        <v>420</v>
      </c>
      <c r="K46">
        <v>2100</v>
      </c>
      <c r="L46">
        <v>291.66666666666669</v>
      </c>
      <c r="M46">
        <v>43.610931223134038</v>
      </c>
      <c r="N46">
        <v>218.05465611567018</v>
      </c>
    </row>
    <row r="47" spans="2:14" hidden="1">
      <c r="B47">
        <v>45303</v>
      </c>
      <c r="C47">
        <v>1511734</v>
      </c>
      <c r="D47" t="s">
        <v>39</v>
      </c>
      <c r="E47">
        <v>121064</v>
      </c>
      <c r="F47">
        <v>91329</v>
      </c>
      <c r="G47" t="s">
        <v>42</v>
      </c>
      <c r="H47">
        <v>99</v>
      </c>
      <c r="I47" t="s">
        <v>41</v>
      </c>
      <c r="J47">
        <v>250</v>
      </c>
      <c r="K47">
        <v>24750</v>
      </c>
      <c r="L47">
        <v>3437.5</v>
      </c>
      <c r="M47">
        <v>19.999820112022924</v>
      </c>
      <c r="N47">
        <v>1979.9821910902695</v>
      </c>
    </row>
    <row r="48" spans="2:14">
      <c r="B48">
        <v>45303</v>
      </c>
      <c r="C48">
        <v>1511057</v>
      </c>
      <c r="D48" t="s">
        <v>45</v>
      </c>
      <c r="E48">
        <v>121064</v>
      </c>
      <c r="F48">
        <v>105448</v>
      </c>
      <c r="G48" t="s">
        <v>51</v>
      </c>
      <c r="H48">
        <v>16</v>
      </c>
      <c r="I48" t="s">
        <v>41</v>
      </c>
      <c r="J48">
        <v>410</v>
      </c>
      <c r="K48">
        <v>6560</v>
      </c>
      <c r="L48">
        <v>911.11111111111109</v>
      </c>
      <c r="M48">
        <v>42.222042334245145</v>
      </c>
      <c r="N48">
        <v>675.55267734792233</v>
      </c>
    </row>
    <row r="49" spans="2:14">
      <c r="B49" t="s">
        <v>36</v>
      </c>
      <c r="H49">
        <f>SUBTOTAL(109,Tabla1[Quantity])</f>
        <v>3087</v>
      </c>
      <c r="N49">
        <f>SUBTOTAL(109,Tabla1[Total Return])</f>
        <v>61007.888852058088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HLBU9409817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2024-03-26T16:29:27Z</cp:lastPrinted>
  <dcterms:created xsi:type="dcterms:W3CDTF">2023-12-08T03:12:00Z</dcterms:created>
  <dcterms:modified xsi:type="dcterms:W3CDTF">2024-03-26T16:29:30Z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