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3-2024/1.Asistencia comercial/3.Liquidaciones/2.Happy Farm/"/>
    </mc:Choice>
  </mc:AlternateContent>
  <xr:revisionPtr revIDLastSave="0" documentId="13_ncr:1_{6A09C930-0D13-9D47-BE80-0408F547331C}" xr6:coauthVersionLast="47" xr6:coauthVersionMax="47" xr10:uidLastSave="{00000000-0000-0000-0000-000000000000}"/>
  <bookViews>
    <workbookView xWindow="0" yWindow="500" windowWidth="33600" windowHeight="18940" xr2:uid="{CE0D31B8-CFBC-4E94-973E-6FB5719EF5D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1" l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G47" i="1"/>
  <c r="J46" i="1" l="1"/>
  <c r="J45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47" i="1" l="1"/>
  <c r="J48" i="1" s="1"/>
  <c r="K35" i="1" l="1"/>
  <c r="K43" i="1"/>
  <c r="K36" i="1"/>
  <c r="K44" i="1"/>
  <c r="K37" i="1"/>
  <c r="K38" i="1"/>
  <c r="K31" i="1"/>
  <c r="K39" i="1"/>
  <c r="K32" i="1"/>
  <c r="K40" i="1"/>
  <c r="K33" i="1"/>
  <c r="K41" i="1"/>
  <c r="K34" i="1"/>
  <c r="K42" i="1"/>
  <c r="K30" i="1"/>
  <c r="K26" i="1"/>
  <c r="K22" i="1"/>
  <c r="K18" i="1"/>
  <c r="K14" i="1"/>
  <c r="K23" i="1"/>
  <c r="K19" i="1"/>
  <c r="K29" i="1"/>
  <c r="K25" i="1"/>
  <c r="K21" i="1"/>
  <c r="K17" i="1"/>
  <c r="K13" i="1"/>
  <c r="K15" i="1"/>
  <c r="K28" i="1"/>
  <c r="K24" i="1"/>
  <c r="K20" i="1"/>
  <c r="K16" i="1"/>
  <c r="K12" i="1"/>
  <c r="K11" i="1"/>
  <c r="K27" i="1"/>
  <c r="J55" i="1"/>
  <c r="J56" i="1" s="1"/>
  <c r="G8" i="1" s="1"/>
</calcChain>
</file>

<file path=xl/sharedStrings.xml><?xml version="1.0" encoding="utf-8"?>
<sst xmlns="http://schemas.openxmlformats.org/spreadsheetml/2006/main" count="222" uniqueCount="81">
  <si>
    <r>
      <rPr>
        <b/>
        <sz val="28"/>
        <color indexed="8"/>
        <rFont val="楷体"/>
        <charset val="134"/>
      </rPr>
      <t xml:space="preserve">  </t>
    </r>
    <r>
      <rPr>
        <b/>
        <sz val="28"/>
        <color indexed="8"/>
        <rFont val="楷体"/>
        <charset val="134"/>
      </rPr>
      <t>HappyFarmFruit Liquidation</t>
    </r>
  </si>
  <si>
    <t>supplier: 8F</t>
  </si>
  <si>
    <t>Vessel:</t>
  </si>
  <si>
    <t>SEASPAN RAPTOR</t>
  </si>
  <si>
    <t xml:space="preserve">Container NO: </t>
  </si>
  <si>
    <t>ETA:</t>
  </si>
  <si>
    <t>Remark：</t>
  </si>
  <si>
    <t>AVG FOB：</t>
  </si>
  <si>
    <t>/kg</t>
  </si>
  <si>
    <t>货品</t>
  </si>
  <si>
    <t>销售日期</t>
  </si>
  <si>
    <t>版号</t>
  </si>
  <si>
    <t>品种</t>
  </si>
  <si>
    <t>包装</t>
  </si>
  <si>
    <t>规格</t>
  </si>
  <si>
    <t>销售数量</t>
  </si>
  <si>
    <t>单价</t>
  </si>
  <si>
    <t>金额</t>
  </si>
  <si>
    <r>
      <rPr>
        <b/>
        <sz val="14"/>
        <color indexed="8"/>
        <rFont val="楷体"/>
        <charset val="134"/>
      </rPr>
      <t>I</t>
    </r>
    <r>
      <rPr>
        <b/>
        <sz val="14"/>
        <color indexed="8"/>
        <rFont val="楷体"/>
        <charset val="134"/>
      </rPr>
      <t>tem</t>
    </r>
  </si>
  <si>
    <t>Sale date</t>
  </si>
  <si>
    <t>Palllet NO.</t>
  </si>
  <si>
    <t>Varieties</t>
  </si>
  <si>
    <t>Packing</t>
  </si>
  <si>
    <t>Size</t>
  </si>
  <si>
    <r>
      <rPr>
        <b/>
        <sz val="14"/>
        <color indexed="8"/>
        <rFont val="楷体"/>
        <family val="3"/>
        <charset val="134"/>
      </rPr>
      <t>s</t>
    </r>
    <r>
      <rPr>
        <b/>
        <sz val="14"/>
        <color indexed="8"/>
        <rFont val="楷体"/>
        <family val="3"/>
        <charset val="134"/>
      </rPr>
      <t>ales boxes</t>
    </r>
  </si>
  <si>
    <r>
      <rPr>
        <b/>
        <sz val="14"/>
        <color indexed="8"/>
        <rFont val="楷体"/>
        <family val="3"/>
        <charset val="134"/>
      </rPr>
      <t>P</t>
    </r>
    <r>
      <rPr>
        <b/>
        <sz val="14"/>
        <color indexed="8"/>
        <rFont val="楷体"/>
        <family val="3"/>
        <charset val="134"/>
      </rPr>
      <t>rice(RMB)</t>
    </r>
  </si>
  <si>
    <r>
      <rPr>
        <b/>
        <sz val="14"/>
        <color indexed="8"/>
        <rFont val="楷体"/>
        <charset val="134"/>
      </rPr>
      <t>t</t>
    </r>
    <r>
      <rPr>
        <b/>
        <sz val="14"/>
        <color indexed="8"/>
        <rFont val="楷体"/>
        <charset val="134"/>
      </rPr>
      <t>otal(RMB)</t>
    </r>
  </si>
  <si>
    <t>FOB USD</t>
  </si>
  <si>
    <t>CHERRIES</t>
  </si>
  <si>
    <t>LAPINS</t>
  </si>
  <si>
    <t>CHINA CUSTOM</t>
  </si>
  <si>
    <t>DAMAGE</t>
  </si>
  <si>
    <t>TOTAL boxes</t>
  </si>
  <si>
    <t>Total Kg BL</t>
  </si>
  <si>
    <t>Commission</t>
  </si>
  <si>
    <t>Ocean Freight</t>
  </si>
  <si>
    <t>Marketing cost</t>
  </si>
  <si>
    <t>Customs clearance fee</t>
  </si>
  <si>
    <t>Add-value duty (VAT)</t>
  </si>
  <si>
    <t>Other Cost</t>
  </si>
  <si>
    <t>Truck freight</t>
  </si>
  <si>
    <t>Liquitation FOB</t>
  </si>
  <si>
    <t>EXCHANGE RATE</t>
  </si>
  <si>
    <t>MEDU9739360</t>
  </si>
  <si>
    <t>23,748.9 Kg</t>
  </si>
  <si>
    <t>HAPPY FARM FRUIT</t>
  </si>
  <si>
    <t>8F</t>
  </si>
  <si>
    <t>FULL DECAY</t>
  </si>
  <si>
    <r>
      <t xml:space="preserve">Too much decay and softness not too bad
</t>
    </r>
    <r>
      <rPr>
        <b/>
        <sz val="14"/>
        <color rgb="FF000000"/>
        <rFont val="楷体"/>
        <charset val="134"/>
      </rPr>
      <t>SOLD in GZ</t>
    </r>
  </si>
  <si>
    <t>2JD</t>
  </si>
  <si>
    <t>3JDD</t>
  </si>
  <si>
    <t>2JDD</t>
  </si>
  <si>
    <t>2J</t>
  </si>
  <si>
    <t>3J</t>
  </si>
  <si>
    <t>JDD</t>
  </si>
  <si>
    <t>3JD</t>
  </si>
  <si>
    <t>J</t>
  </si>
  <si>
    <t>JD</t>
  </si>
  <si>
    <t>重量</t>
    <phoneticPr fontId="0" type="noConversion"/>
  </si>
  <si>
    <t>weight</t>
    <phoneticPr fontId="0" type="noConversion"/>
  </si>
  <si>
    <t>观察</t>
  </si>
  <si>
    <t>1512134</t>
  </si>
  <si>
    <t>1512144</t>
  </si>
  <si>
    <t>1512057</t>
  </si>
  <si>
    <t>1512058</t>
  </si>
  <si>
    <t>1512060</t>
  </si>
  <si>
    <t>1512061</t>
  </si>
  <si>
    <t>1512062</t>
  </si>
  <si>
    <t>1512226</t>
  </si>
  <si>
    <t>1512227</t>
  </si>
  <si>
    <t>1512229</t>
  </si>
  <si>
    <t>1512457</t>
  </si>
  <si>
    <t>1512459</t>
  </si>
  <si>
    <t>1512460</t>
  </si>
  <si>
    <t>1513742</t>
  </si>
  <si>
    <t>1513745</t>
  </si>
  <si>
    <t>1512063</t>
  </si>
  <si>
    <t>1511204</t>
  </si>
  <si>
    <t>1512076</t>
  </si>
  <si>
    <t>1512077</t>
  </si>
  <si>
    <t>1512059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</si>
</sst>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(&quot;US$&quot;* #,##0.00_);_(&quot;US$&quot;* \(#,##0.00\);_(&quot;US$&quot;* &quot;-&quot;??_);_(@_)"/>
    <numFmt numFmtId="165" formatCode="yyyy/m/d;@"/>
    <numFmt numFmtId="166" formatCode="0.0_ "/>
    <numFmt numFmtId="167" formatCode="\¥\ #,##0.00_);\(\¥\ #,##0.00\)"/>
    <numFmt numFmtId="168" formatCode="_-[$$-C09]* #,##0.00_-;\-[$$-C09]* #,##0.00_-;_-[$$-C09]* &quot;-&quot;??_-;_-@_-"/>
    <numFmt numFmtId="169" formatCode="0_ "/>
    <numFmt numFmtId="170" formatCode="##0.00;[Red]\-##0.00"/>
    <numFmt numFmtId="171" formatCode="m&quot;月&quot;d&quot;日&quot;;@"/>
    <numFmt numFmtId="172" formatCode="_ [$¥-804]* #,##0.00_ ;_ [$¥-804]* \-#,##0.00_ ;_ [$¥-804]* &quot;-&quot;??_ ;_ @_ "/>
    <numFmt numFmtId="173" formatCode="_-* #,##0_-;\-* #,##0_-;_-* &quot;-&quot;??_-;_-@_-"/>
    <numFmt numFmtId="174" formatCode="_-[$$-C09]* #,##0_-;\-[$$-C09]* #,##0_-;_-[$$-C09]* &quot;-&quot;??_-;_-@_-"/>
  </numFmts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8"/>
      <color indexed="8"/>
      <name val="楷体"/>
      <charset val="134"/>
    </font>
    <font>
      <sz val="12"/>
      <name val="宋体"/>
      <charset val="134"/>
    </font>
    <font>
      <b/>
      <sz val="14"/>
      <color indexed="8"/>
      <name val="楷体"/>
      <charset val="134"/>
    </font>
    <font>
      <sz val="14"/>
      <color indexed="8"/>
      <name val="楷体"/>
      <charset val="134"/>
    </font>
    <font>
      <b/>
      <sz val="14"/>
      <color rgb="FF000000"/>
      <name val="楷体"/>
      <charset val="134"/>
    </font>
    <font>
      <b/>
      <sz val="14"/>
      <color indexed="8"/>
      <name val="楷体"/>
      <family val="3"/>
      <charset val="134"/>
    </font>
    <font>
      <sz val="11"/>
      <name val="宋体"/>
      <family val="3"/>
      <charset val="134"/>
    </font>
    <font>
      <sz val="11"/>
      <name val="Aptos Narrow"/>
      <family val="3"/>
      <charset val="134"/>
      <scheme val="minor"/>
    </font>
    <font>
      <sz val="9"/>
      <color indexed="8"/>
      <name val="新宋体"/>
      <charset val="134"/>
    </font>
    <font>
      <sz val="9"/>
      <color rgb="FF000000"/>
      <name val="新宋体"/>
      <charset val="134"/>
    </font>
    <font>
      <b/>
      <sz val="12"/>
      <color indexed="8"/>
      <name val="楷体"/>
      <charset val="134"/>
    </font>
    <font>
      <sz val="11"/>
      <color theme="1"/>
      <name val="Arial"/>
      <family val="2"/>
    </font>
    <font>
      <sz val="11"/>
      <color rgb="FF3D3D3D"/>
      <name val="Arial"/>
      <family val="2"/>
    </font>
    <font>
      <b/>
      <sz val="12"/>
      <color theme="0"/>
      <name val="楷体"/>
      <charset val="134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1" fillId="0" borderId="12" applyNumberFormat="0" applyFill="0" applyProtection="0">
      <alignment horizontal="left"/>
    </xf>
    <xf numFmtId="0" fontId="12" fillId="0" borderId="12">
      <protection locked="0"/>
    </xf>
    <xf numFmtId="0" fontId="11" fillId="0" borderId="12" applyNumberFormat="0" applyFill="0" applyProtection="0">
      <alignment horizontal="left"/>
    </xf>
    <xf numFmtId="0" fontId="11" fillId="0" borderId="12" applyNumberFormat="0" applyFill="0" applyProtection="0">
      <alignment horizontal="left"/>
    </xf>
    <xf numFmtId="170" fontId="12" fillId="0" borderId="12" applyFill="0" applyProtection="0">
      <alignment horizontal="right"/>
    </xf>
    <xf numFmtId="0" fontId="11" fillId="0" borderId="12" applyNumberFormat="0" applyFill="0" applyProtection="0">
      <alignment horizontal="left"/>
    </xf>
    <xf numFmtId="0" fontId="12" fillId="0" borderId="12" applyNumberFormat="0" applyFill="0" applyProtection="0">
      <alignment horizontal="left"/>
    </xf>
  </cellStyleXfs>
  <cellXfs count="82">
    <xf numFmtId="0" fontId="0" fillId="0" borderId="0" xfId="0"/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7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5" fillId="2" borderId="5" xfId="0" applyFont="1" applyFill="1" applyBorder="1" applyAlignment="1">
      <alignment vertical="center"/>
    </xf>
    <xf numFmtId="0" fontId="6" fillId="2" borderId="7" xfId="0" applyFont="1" applyFill="1" applyBorder="1" applyAlignment="1">
      <alignment vertical="top"/>
    </xf>
    <xf numFmtId="0" fontId="6" fillId="2" borderId="0" xfId="0" applyFont="1" applyFill="1" applyAlignment="1">
      <alignment vertical="top"/>
    </xf>
    <xf numFmtId="0" fontId="5" fillId="2" borderId="9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164" fontId="5" fillId="2" borderId="9" xfId="0" applyNumberFormat="1" applyFont="1" applyFill="1" applyBorder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165" fontId="9" fillId="0" borderId="12" xfId="0" applyNumberFormat="1" applyFont="1" applyBorder="1" applyAlignment="1">
      <alignment horizontal="center" vertical="center"/>
    </xf>
    <xf numFmtId="0" fontId="4" fillId="0" borderId="12" xfId="2" applyBorder="1" applyAlignment="1">
      <alignment horizontal="center"/>
    </xf>
    <xf numFmtId="166" fontId="10" fillId="0" borderId="12" xfId="0" applyNumberFormat="1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167" fontId="0" fillId="2" borderId="12" xfId="0" applyNumberFormat="1" applyFill="1" applyBorder="1" applyAlignment="1">
      <alignment horizontal="right"/>
    </xf>
    <xf numFmtId="168" fontId="0" fillId="2" borderId="12" xfId="0" applyNumberFormat="1" applyFill="1" applyBorder="1" applyAlignment="1">
      <alignment horizontal="right"/>
    </xf>
    <xf numFmtId="0" fontId="12" fillId="2" borderId="0" xfId="3" applyFont="1" applyFill="1" applyBorder="1">
      <alignment horizontal="left"/>
    </xf>
    <xf numFmtId="169" fontId="12" fillId="2" borderId="0" xfId="4" applyNumberFormat="1" applyFill="1" applyBorder="1" applyAlignment="1" applyProtection="1">
      <alignment horizontal="center" vertical="center"/>
    </xf>
    <xf numFmtId="0" fontId="12" fillId="2" borderId="0" xfId="5" applyFont="1" applyFill="1" applyBorder="1" applyAlignment="1">
      <alignment horizontal="center"/>
    </xf>
    <xf numFmtId="0" fontId="12" fillId="2" borderId="0" xfId="6" applyFont="1" applyFill="1" applyBorder="1" applyAlignment="1">
      <alignment horizontal="center"/>
    </xf>
    <xf numFmtId="169" fontId="12" fillId="2" borderId="0" xfId="7" applyNumberFormat="1" applyFill="1" applyBorder="1" applyAlignment="1">
      <alignment horizontal="center"/>
    </xf>
    <xf numFmtId="169" fontId="12" fillId="2" borderId="0" xfId="8" applyNumberFormat="1" applyFont="1" applyFill="1" applyBorder="1" applyAlignment="1">
      <alignment horizontal="center" vertical="center"/>
    </xf>
    <xf numFmtId="0" fontId="12" fillId="2" borderId="0" xfId="9" applyFill="1" applyBorder="1" applyAlignment="1">
      <alignment horizontal="center" vertical="center"/>
    </xf>
    <xf numFmtId="168" fontId="12" fillId="2" borderId="0" xfId="5" applyNumberFormat="1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171" fontId="13" fillId="2" borderId="12" xfId="0" applyNumberFormat="1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172" fontId="0" fillId="2" borderId="17" xfId="0" applyNumberFormat="1" applyFill="1" applyBorder="1" applyAlignment="1">
      <alignment horizontal="right"/>
    </xf>
    <xf numFmtId="172" fontId="12" fillId="0" borderId="0" xfId="3" applyNumberFormat="1" applyFont="1" applyBorder="1" applyAlignment="1">
      <alignment horizontal="center"/>
    </xf>
    <xf numFmtId="172" fontId="12" fillId="2" borderId="0" xfId="3" applyNumberFormat="1" applyFont="1" applyFill="1" applyBorder="1">
      <alignment horizontal="left"/>
    </xf>
    <xf numFmtId="0" fontId="13" fillId="2" borderId="12" xfId="0" applyFont="1" applyFill="1" applyBorder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173" fontId="0" fillId="2" borderId="0" xfId="1" applyNumberFormat="1" applyFont="1" applyFill="1" applyAlignment="1">
      <alignment horizontal="center" vertical="center"/>
    </xf>
    <xf numFmtId="0" fontId="14" fillId="2" borderId="16" xfId="0" applyFont="1" applyFill="1" applyBorder="1" applyAlignment="1">
      <alignment horizontal="left"/>
    </xf>
    <xf numFmtId="10" fontId="0" fillId="2" borderId="12" xfId="0" applyNumberFormat="1" applyFill="1" applyBorder="1" applyAlignment="1">
      <alignment horizontal="center"/>
    </xf>
    <xf numFmtId="172" fontId="0" fillId="2" borderId="18" xfId="0" applyNumberFormat="1" applyFill="1" applyBorder="1" applyAlignment="1">
      <alignment horizontal="right"/>
    </xf>
    <xf numFmtId="172" fontId="15" fillId="2" borderId="0" xfId="0" applyNumberFormat="1" applyFont="1" applyFill="1" applyAlignment="1">
      <alignment vertical="center"/>
    </xf>
    <xf numFmtId="172" fontId="15" fillId="2" borderId="0" xfId="0" applyNumberFormat="1" applyFont="1" applyFill="1" applyAlignment="1">
      <alignment horizontal="left" vertical="center"/>
    </xf>
    <xf numFmtId="43" fontId="12" fillId="2" borderId="0" xfId="1" applyFont="1" applyFill="1" applyBorder="1" applyAlignment="1" applyProtection="1">
      <alignment horizontal="center" vertical="center"/>
    </xf>
    <xf numFmtId="3" fontId="16" fillId="2" borderId="12" xfId="0" applyNumberFormat="1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vertical="center"/>
    </xf>
    <xf numFmtId="0" fontId="14" fillId="2" borderId="12" xfId="0" applyFont="1" applyFill="1" applyBorder="1" applyAlignment="1">
      <alignment horizontal="left"/>
    </xf>
    <xf numFmtId="172" fontId="0" fillId="2" borderId="12" xfId="0" applyNumberFormat="1" applyFill="1" applyBorder="1" applyAlignment="1">
      <alignment horizontal="right"/>
    </xf>
    <xf numFmtId="0" fontId="17" fillId="3" borderId="12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center"/>
    </xf>
    <xf numFmtId="172" fontId="2" fillId="3" borderId="12" xfId="0" applyNumberFormat="1" applyFont="1" applyFill="1" applyBorder="1" applyAlignment="1">
      <alignment horizontal="right"/>
    </xf>
    <xf numFmtId="164" fontId="0" fillId="2" borderId="12" xfId="0" applyNumberFormat="1" applyFill="1" applyBorder="1" applyAlignment="1">
      <alignment horizontal="left"/>
    </xf>
    <xf numFmtId="174" fontId="4" fillId="2" borderId="0" xfId="0" applyNumberFormat="1" applyFont="1" applyFill="1" applyAlignment="1">
      <alignment vertical="center"/>
    </xf>
    <xf numFmtId="169" fontId="0" fillId="0" borderId="12" xfId="0" applyNumberFormat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0" fontId="12" fillId="2" borderId="0" xfId="9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/>
    </xf>
    <xf numFmtId="14" fontId="5" fillId="2" borderId="4" xfId="0" applyNumberFormat="1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6" fillId="2" borderId="7" xfId="0" applyFont="1" applyFill="1" applyBorder="1" applyAlignment="1">
      <alignment horizontal="center" vertical="top"/>
    </xf>
    <xf numFmtId="0" fontId="6" fillId="2" borderId="8" xfId="0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top"/>
    </xf>
    <xf numFmtId="0" fontId="6" fillId="2" borderId="2" xfId="0" applyFont="1" applyFill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</cellXfs>
  <cellStyles count="10">
    <cellStyle name="batchD 15" xfId="4" xr:uid="{E7D71586-9068-4D0C-942E-F4786A3FFD8F}"/>
    <cellStyle name="DispatchAmountD" xfId="7" xr:uid="{E6D6C0C4-65FB-4AB1-A8DC-653E23D258E2}"/>
    <cellStyle name="FreeItem0D" xfId="5" xr:uid="{71EA43AD-98E3-4488-B72F-78C1F900B861}"/>
    <cellStyle name="FreeItem1D" xfId="6" xr:uid="{4A88DFA1-52FF-42B5-BFFA-8EA9889AB387}"/>
    <cellStyle name="InventoryD" xfId="9" xr:uid="{9B5BEF8A-CBCE-4B2D-AEAD-BEBF4F70C2C8}"/>
    <cellStyle name="Millares" xfId="1" builtinId="3"/>
    <cellStyle name="Normal" xfId="0" builtinId="0"/>
    <cellStyle name="PartnerD" xfId="8" xr:uid="{B0ACA8CC-6799-4D29-A158-D3445DD51DE6}"/>
    <cellStyle name="VoucherDateD" xfId="3" xr:uid="{4AAB2F70-D167-4FDA-87D0-43B90CEBE7A5}"/>
    <cellStyle name="常规 2 2 2" xfId="2" xr:uid="{1EF516AE-2E95-494C-881C-1B0D4BB62D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1066799" cy="685800"/>
    <xdr:pic>
      <xdr:nvPicPr>
        <xdr:cNvPr id="2" name="图片 1" descr="喜之农190418横版.png">
          <a:extLst>
            <a:ext uri="{FF2B5EF4-FFF2-40B4-BE49-F238E27FC236}">
              <a16:creationId xmlns:a16="http://schemas.microsoft.com/office/drawing/2014/main" id="{CD9FE35A-3D2E-41C6-8830-E273D2BA4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/>
        <a:stretch>
          <a:fillRect/>
        </a:stretch>
      </xdr:blipFill>
      <xdr:spPr>
        <a:xfrm>
          <a:off x="0" y="1"/>
          <a:ext cx="1066799" cy="6858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A0738-39BA-4D92-BCF3-BB3C340F7685}">
  <dimension ref="A1:U57"/>
  <sheetViews>
    <sheetView tabSelected="1" workbookViewId="0">
      <selection activeCell="D22" sqref="D22"/>
    </sheetView>
  </sheetViews>
  <sheetFormatPr baseColWidth="10" defaultColWidth="9" defaultRowHeight="15"/>
  <cols>
    <col min="1" max="1" width="11.6640625" style="2" customWidth="1"/>
    <col min="2" max="2" width="14.6640625" style="2" customWidth="1"/>
    <col min="3" max="4" width="16.5" style="2" customWidth="1"/>
    <col min="5" max="5" width="21" style="2" customWidth="1"/>
    <col min="6" max="6" width="31.83203125" style="2" customWidth="1"/>
    <col min="7" max="7" width="23" style="2" customWidth="1"/>
    <col min="8" max="8" width="25" style="2" customWidth="1"/>
    <col min="9" max="9" width="15" style="2" customWidth="1"/>
    <col min="10" max="10" width="26.6640625" style="2" customWidth="1"/>
    <col min="11" max="11" width="14.6640625" style="61" bestFit="1" customWidth="1"/>
    <col min="12" max="12" width="21.1640625" style="1" bestFit="1" customWidth="1"/>
    <col min="13" max="16384" width="9" style="2"/>
  </cols>
  <sheetData>
    <row r="1" spans="1:21">
      <c r="A1" s="66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8"/>
    </row>
    <row r="2" spans="1:21">
      <c r="A2" s="66"/>
      <c r="B2" s="67"/>
      <c r="C2" s="67"/>
      <c r="D2" s="67"/>
      <c r="E2" s="67"/>
      <c r="F2" s="67"/>
      <c r="G2" s="67"/>
      <c r="H2" s="67"/>
      <c r="I2" s="67"/>
      <c r="J2" s="67"/>
      <c r="K2" s="68"/>
    </row>
    <row r="3" spans="1:21">
      <c r="A3" s="69"/>
      <c r="B3" s="70"/>
      <c r="C3" s="70"/>
      <c r="D3" s="70"/>
      <c r="E3" s="70"/>
      <c r="F3" s="70"/>
      <c r="G3" s="70"/>
      <c r="H3" s="70"/>
      <c r="I3" s="70"/>
      <c r="J3" s="70"/>
      <c r="K3" s="71"/>
    </row>
    <row r="4" spans="1:21" ht="17">
      <c r="A4" s="3" t="s">
        <v>1</v>
      </c>
      <c r="B4" s="4"/>
      <c r="C4" s="4"/>
      <c r="D4" s="4"/>
      <c r="E4" s="4"/>
      <c r="F4" s="4"/>
      <c r="G4" s="4"/>
      <c r="H4" s="5" t="s">
        <v>2</v>
      </c>
      <c r="I4" s="72" t="s">
        <v>3</v>
      </c>
      <c r="J4" s="72"/>
      <c r="K4" s="6"/>
    </row>
    <row r="5" spans="1:21" ht="17">
      <c r="A5" s="7" t="s">
        <v>4</v>
      </c>
      <c r="B5" s="8"/>
      <c r="C5" s="8" t="s">
        <v>43</v>
      </c>
      <c r="D5" s="8"/>
      <c r="E5" s="8"/>
      <c r="F5" s="8"/>
      <c r="G5" s="8"/>
      <c r="H5" s="9" t="s">
        <v>5</v>
      </c>
      <c r="I5" s="73">
        <v>45307</v>
      </c>
      <c r="J5" s="73"/>
      <c r="K5" s="10"/>
    </row>
    <row r="6" spans="1:21" ht="17">
      <c r="A6" s="4" t="s">
        <v>6</v>
      </c>
      <c r="B6" s="74" t="s">
        <v>48</v>
      </c>
      <c r="C6" s="74"/>
      <c r="D6" s="74"/>
      <c r="E6" s="74"/>
      <c r="F6" s="74"/>
      <c r="G6" s="74"/>
      <c r="H6" s="74"/>
      <c r="I6" s="11"/>
      <c r="J6" s="76"/>
      <c r="K6" s="77"/>
    </row>
    <row r="7" spans="1:21" ht="17">
      <c r="A7" s="8"/>
      <c r="B7" s="75"/>
      <c r="C7" s="75"/>
      <c r="D7" s="75"/>
      <c r="E7" s="75"/>
      <c r="F7" s="75"/>
      <c r="G7" s="75"/>
      <c r="H7" s="75"/>
      <c r="I7" s="12"/>
      <c r="J7" s="78"/>
      <c r="K7" s="79"/>
    </row>
    <row r="8" spans="1:21" ht="18" thickBot="1">
      <c r="A8" s="13"/>
      <c r="B8" s="14"/>
      <c r="C8" s="13"/>
      <c r="D8" s="13"/>
      <c r="E8" s="13"/>
      <c r="F8" s="13" t="s">
        <v>7</v>
      </c>
      <c r="G8" s="15">
        <f>J56/G50</f>
        <v>5.8766625499655429</v>
      </c>
      <c r="H8" s="13" t="s">
        <v>8</v>
      </c>
      <c r="I8" s="14"/>
      <c r="J8" s="80"/>
      <c r="K8" s="81"/>
    </row>
    <row r="9" spans="1:21" ht="18" thickTop="1">
      <c r="A9" s="16" t="s">
        <v>9</v>
      </c>
      <c r="B9" s="17" t="s">
        <v>10</v>
      </c>
      <c r="C9" s="17" t="s">
        <v>11</v>
      </c>
      <c r="D9" s="17" t="s">
        <v>58</v>
      </c>
      <c r="E9" s="17" t="s">
        <v>12</v>
      </c>
      <c r="F9" s="17" t="s">
        <v>13</v>
      </c>
      <c r="G9" s="17" t="s">
        <v>14</v>
      </c>
      <c r="H9" s="17" t="s">
        <v>15</v>
      </c>
      <c r="I9" s="18" t="s">
        <v>16</v>
      </c>
      <c r="J9" s="16" t="s">
        <v>17</v>
      </c>
      <c r="K9" s="16" t="s">
        <v>17</v>
      </c>
      <c r="L9" s="63" t="s">
        <v>60</v>
      </c>
    </row>
    <row r="10" spans="1:21" ht="17">
      <c r="A10" s="19" t="s">
        <v>18</v>
      </c>
      <c r="B10" s="20" t="s">
        <v>19</v>
      </c>
      <c r="C10" s="20" t="s">
        <v>20</v>
      </c>
      <c r="D10" s="20" t="s">
        <v>59</v>
      </c>
      <c r="E10" s="20" t="s">
        <v>21</v>
      </c>
      <c r="F10" s="20" t="s">
        <v>22</v>
      </c>
      <c r="G10" s="20" t="s">
        <v>23</v>
      </c>
      <c r="H10" s="20" t="s">
        <v>24</v>
      </c>
      <c r="I10" s="21" t="s">
        <v>25</v>
      </c>
      <c r="J10" s="19" t="s">
        <v>26</v>
      </c>
      <c r="K10" s="19" t="s">
        <v>27</v>
      </c>
    </row>
    <row r="11" spans="1:21" ht="16">
      <c r="A11" s="22" t="s">
        <v>28</v>
      </c>
      <c r="B11" s="23">
        <v>45309</v>
      </c>
      <c r="C11" s="62" t="s">
        <v>61</v>
      </c>
      <c r="D11" s="64">
        <v>2.5</v>
      </c>
      <c r="E11" s="24" t="s">
        <v>29</v>
      </c>
      <c r="F11" s="24" t="s">
        <v>45</v>
      </c>
      <c r="G11" s="25" t="s">
        <v>49</v>
      </c>
      <c r="H11" s="26">
        <v>420</v>
      </c>
      <c r="I11" s="26">
        <v>160</v>
      </c>
      <c r="J11" s="27">
        <f t="shared" ref="J11:J46" si="0">H11*I11</f>
        <v>67200</v>
      </c>
      <c r="K11" s="28">
        <f t="shared" ref="K11:K30" si="1">+(I11/$I$56)-((SUM($J$48:$J$54)/$I$56)/$G$49)*3.5</f>
        <v>15.090078173483679</v>
      </c>
      <c r="L11" s="29"/>
      <c r="M11" s="30"/>
      <c r="N11" s="31"/>
      <c r="O11" s="32"/>
      <c r="P11" s="33"/>
      <c r="Q11" s="33"/>
      <c r="R11" s="33"/>
      <c r="S11" s="34"/>
      <c r="T11" s="65"/>
      <c r="U11" s="65"/>
    </row>
    <row r="12" spans="1:21" ht="16">
      <c r="A12" s="22" t="s">
        <v>28</v>
      </c>
      <c r="B12" s="23">
        <v>45309</v>
      </c>
      <c r="C12" s="62" t="s">
        <v>62</v>
      </c>
      <c r="D12" s="64">
        <v>2.5</v>
      </c>
      <c r="E12" s="24" t="s">
        <v>29</v>
      </c>
      <c r="F12" s="24" t="s">
        <v>45</v>
      </c>
      <c r="G12" s="25" t="s">
        <v>49</v>
      </c>
      <c r="H12" s="26">
        <v>420</v>
      </c>
      <c r="I12" s="26">
        <v>160</v>
      </c>
      <c r="J12" s="27">
        <f t="shared" si="0"/>
        <v>67200</v>
      </c>
      <c r="K12" s="28">
        <f t="shared" si="1"/>
        <v>15.090078173483679</v>
      </c>
      <c r="L12" s="29"/>
      <c r="M12" s="30"/>
      <c r="N12" s="36"/>
      <c r="O12" s="32"/>
      <c r="P12" s="33"/>
      <c r="Q12" s="33"/>
      <c r="R12" s="33"/>
      <c r="S12" s="34"/>
      <c r="T12" s="65"/>
      <c r="U12" s="65"/>
    </row>
    <row r="13" spans="1:21" ht="16">
      <c r="A13" s="22" t="s">
        <v>28</v>
      </c>
      <c r="B13" s="23">
        <v>45309</v>
      </c>
      <c r="C13" s="62" t="s">
        <v>63</v>
      </c>
      <c r="D13" s="64">
        <v>2.5</v>
      </c>
      <c r="E13" s="24" t="s">
        <v>29</v>
      </c>
      <c r="F13" s="24" t="s">
        <v>45</v>
      </c>
      <c r="G13" s="25" t="s">
        <v>50</v>
      </c>
      <c r="H13" s="26">
        <v>420</v>
      </c>
      <c r="I13" s="26">
        <v>195</v>
      </c>
      <c r="J13" s="27">
        <f t="shared" si="0"/>
        <v>81900</v>
      </c>
      <c r="K13" s="28">
        <f t="shared" si="1"/>
        <v>19.884598721428887</v>
      </c>
      <c r="L13" s="29"/>
      <c r="M13" s="30"/>
      <c r="N13" s="31"/>
      <c r="O13" s="32"/>
      <c r="P13" s="33"/>
      <c r="Q13" s="33"/>
      <c r="R13" s="33"/>
      <c r="S13" s="34"/>
      <c r="T13" s="65"/>
      <c r="U13" s="65"/>
    </row>
    <row r="14" spans="1:21" ht="16">
      <c r="A14" s="22" t="s">
        <v>28</v>
      </c>
      <c r="B14" s="23">
        <v>45309</v>
      </c>
      <c r="C14" s="62" t="s">
        <v>64</v>
      </c>
      <c r="D14" s="64">
        <v>2.5</v>
      </c>
      <c r="E14" s="24" t="s">
        <v>29</v>
      </c>
      <c r="F14" s="24" t="s">
        <v>45</v>
      </c>
      <c r="G14" s="25" t="s">
        <v>51</v>
      </c>
      <c r="H14" s="26">
        <v>378</v>
      </c>
      <c r="I14" s="26">
        <v>160</v>
      </c>
      <c r="J14" s="27">
        <f t="shared" si="0"/>
        <v>60480</v>
      </c>
      <c r="K14" s="28">
        <f t="shared" si="1"/>
        <v>15.090078173483679</v>
      </c>
      <c r="L14" s="29"/>
      <c r="M14" s="30"/>
      <c r="N14" s="31"/>
      <c r="O14" s="32"/>
      <c r="P14" s="33"/>
      <c r="Q14" s="33"/>
      <c r="R14" s="33"/>
      <c r="S14" s="34"/>
      <c r="T14" s="65"/>
      <c r="U14" s="65"/>
    </row>
    <row r="15" spans="1:21" ht="16">
      <c r="A15" s="22" t="s">
        <v>28</v>
      </c>
      <c r="B15" s="23">
        <v>45309</v>
      </c>
      <c r="C15" s="62" t="s">
        <v>64</v>
      </c>
      <c r="D15" s="64">
        <v>2.5</v>
      </c>
      <c r="E15" s="24" t="s">
        <v>29</v>
      </c>
      <c r="F15" s="24" t="s">
        <v>45</v>
      </c>
      <c r="G15" s="25" t="s">
        <v>50</v>
      </c>
      <c r="H15" s="26">
        <v>42</v>
      </c>
      <c r="I15" s="26">
        <v>190</v>
      </c>
      <c r="J15" s="27">
        <f t="shared" si="0"/>
        <v>7980</v>
      </c>
      <c r="K15" s="28">
        <f t="shared" si="1"/>
        <v>19.19966721457957</v>
      </c>
      <c r="L15" s="29"/>
      <c r="M15" s="30"/>
      <c r="N15" s="31"/>
      <c r="O15" s="32"/>
      <c r="P15" s="33"/>
      <c r="Q15" s="33"/>
      <c r="R15" s="33"/>
      <c r="S15" s="34"/>
      <c r="T15" s="65"/>
      <c r="U15" s="65"/>
    </row>
    <row r="16" spans="1:21" ht="16">
      <c r="A16" s="22" t="s">
        <v>28</v>
      </c>
      <c r="B16" s="23">
        <v>45309</v>
      </c>
      <c r="C16" s="62" t="s">
        <v>65</v>
      </c>
      <c r="D16" s="64">
        <v>2.5</v>
      </c>
      <c r="E16" s="24" t="s">
        <v>29</v>
      </c>
      <c r="F16" s="24" t="s">
        <v>46</v>
      </c>
      <c r="G16" s="25" t="s">
        <v>52</v>
      </c>
      <c r="H16" s="26">
        <v>420</v>
      </c>
      <c r="I16" s="26">
        <v>155</v>
      </c>
      <c r="J16" s="27">
        <f t="shared" si="0"/>
        <v>65100</v>
      </c>
      <c r="K16" s="28">
        <f t="shared" si="1"/>
        <v>14.405146666634366</v>
      </c>
      <c r="L16" s="29"/>
      <c r="M16" s="30"/>
      <c r="N16" s="31"/>
      <c r="O16" s="32"/>
      <c r="P16" s="33"/>
      <c r="Q16" s="33"/>
      <c r="R16" s="33"/>
      <c r="S16" s="34"/>
      <c r="T16" s="65"/>
      <c r="U16" s="65"/>
    </row>
    <row r="17" spans="1:21" ht="16">
      <c r="A17" s="22" t="s">
        <v>28</v>
      </c>
      <c r="B17" s="23">
        <v>45309</v>
      </c>
      <c r="C17" s="62" t="s">
        <v>66</v>
      </c>
      <c r="D17" s="64">
        <v>2.5</v>
      </c>
      <c r="E17" s="24" t="s">
        <v>29</v>
      </c>
      <c r="F17" s="24" t="s">
        <v>46</v>
      </c>
      <c r="G17" s="25" t="s">
        <v>52</v>
      </c>
      <c r="H17" s="26">
        <v>234</v>
      </c>
      <c r="I17" s="26">
        <v>155</v>
      </c>
      <c r="J17" s="27">
        <f t="shared" si="0"/>
        <v>36270</v>
      </c>
      <c r="K17" s="28">
        <f t="shared" si="1"/>
        <v>14.405146666634366</v>
      </c>
      <c r="L17" s="29"/>
      <c r="M17" s="30"/>
      <c r="N17" s="31"/>
      <c r="O17" s="32"/>
      <c r="P17" s="33"/>
      <c r="Q17" s="33"/>
      <c r="R17" s="33"/>
      <c r="S17" s="34"/>
      <c r="T17" s="65"/>
      <c r="U17" s="65"/>
    </row>
    <row r="18" spans="1:21" ht="16">
      <c r="A18" s="22" t="s">
        <v>28</v>
      </c>
      <c r="B18" s="23">
        <v>45309</v>
      </c>
      <c r="C18" s="62" t="s">
        <v>66</v>
      </c>
      <c r="D18" s="64">
        <v>2.5</v>
      </c>
      <c r="E18" s="24" t="s">
        <v>29</v>
      </c>
      <c r="F18" s="24" t="s">
        <v>45</v>
      </c>
      <c r="G18" s="25" t="s">
        <v>53</v>
      </c>
      <c r="H18" s="26">
        <v>186</v>
      </c>
      <c r="I18" s="26">
        <v>180</v>
      </c>
      <c r="J18" s="27">
        <f t="shared" si="0"/>
        <v>33480</v>
      </c>
      <c r="K18" s="28">
        <f t="shared" si="1"/>
        <v>17.82980420088094</v>
      </c>
      <c r="L18" s="29"/>
      <c r="M18" s="30"/>
      <c r="N18" s="31"/>
      <c r="O18" s="32"/>
      <c r="P18" s="33"/>
      <c r="Q18" s="33"/>
      <c r="R18" s="33"/>
      <c r="S18" s="34"/>
      <c r="T18" s="65"/>
      <c r="U18" s="65"/>
    </row>
    <row r="19" spans="1:21" ht="16">
      <c r="A19" s="22" t="s">
        <v>28</v>
      </c>
      <c r="B19" s="23">
        <v>45309</v>
      </c>
      <c r="C19" s="62" t="s">
        <v>67</v>
      </c>
      <c r="D19" s="64">
        <v>2.5</v>
      </c>
      <c r="E19" s="24" t="s">
        <v>29</v>
      </c>
      <c r="F19" s="24" t="s">
        <v>45</v>
      </c>
      <c r="G19" s="25" t="s">
        <v>54</v>
      </c>
      <c r="H19" s="26">
        <v>94</v>
      </c>
      <c r="I19" s="26">
        <v>125</v>
      </c>
      <c r="J19" s="27">
        <f t="shared" si="0"/>
        <v>11750</v>
      </c>
      <c r="K19" s="28">
        <f t="shared" si="1"/>
        <v>10.295557625538475</v>
      </c>
      <c r="L19" s="29"/>
      <c r="M19" s="30"/>
      <c r="N19" s="31"/>
      <c r="O19" s="32"/>
      <c r="P19" s="33"/>
      <c r="Q19" s="33"/>
      <c r="R19" s="33"/>
      <c r="S19" s="34"/>
      <c r="T19" s="65"/>
      <c r="U19" s="65"/>
    </row>
    <row r="20" spans="1:21" ht="16">
      <c r="A20" s="22" t="s">
        <v>28</v>
      </c>
      <c r="B20" s="23">
        <v>45309</v>
      </c>
      <c r="C20" s="62" t="s">
        <v>67</v>
      </c>
      <c r="D20" s="64">
        <v>2.5</v>
      </c>
      <c r="E20" s="24" t="s">
        <v>29</v>
      </c>
      <c r="F20" s="24" t="s">
        <v>45</v>
      </c>
      <c r="G20" s="25" t="s">
        <v>49</v>
      </c>
      <c r="H20" s="26">
        <v>326</v>
      </c>
      <c r="I20" s="26">
        <v>160</v>
      </c>
      <c r="J20" s="27">
        <f t="shared" si="0"/>
        <v>52160</v>
      </c>
      <c r="K20" s="28">
        <f t="shared" si="1"/>
        <v>15.090078173483679</v>
      </c>
      <c r="L20" s="29"/>
      <c r="M20" s="30"/>
      <c r="N20" s="31"/>
      <c r="O20" s="32"/>
      <c r="P20" s="33"/>
      <c r="Q20" s="33"/>
      <c r="R20" s="33"/>
      <c r="S20" s="34"/>
      <c r="T20" s="65"/>
      <c r="U20" s="65"/>
    </row>
    <row r="21" spans="1:21" ht="16">
      <c r="A21" s="22" t="s">
        <v>28</v>
      </c>
      <c r="B21" s="23">
        <v>45309</v>
      </c>
      <c r="C21" s="62" t="s">
        <v>68</v>
      </c>
      <c r="D21" s="64">
        <v>2.5</v>
      </c>
      <c r="E21" s="24" t="s">
        <v>29</v>
      </c>
      <c r="F21" s="24" t="s">
        <v>45</v>
      </c>
      <c r="G21" s="25" t="s">
        <v>53</v>
      </c>
      <c r="H21" s="26">
        <v>420</v>
      </c>
      <c r="I21" s="26">
        <v>185</v>
      </c>
      <c r="J21" s="27">
        <f t="shared" si="0"/>
        <v>77700</v>
      </c>
      <c r="K21" s="28">
        <f t="shared" si="1"/>
        <v>18.514735707730257</v>
      </c>
      <c r="L21" s="29"/>
      <c r="M21" s="30"/>
      <c r="N21" s="31"/>
      <c r="O21" s="32"/>
      <c r="P21" s="33"/>
      <c r="Q21" s="33"/>
      <c r="R21" s="33"/>
      <c r="S21" s="34"/>
      <c r="T21" s="65"/>
      <c r="U21" s="65"/>
    </row>
    <row r="22" spans="1:21" ht="16">
      <c r="A22" s="22" t="s">
        <v>28</v>
      </c>
      <c r="B22" s="23">
        <v>45309</v>
      </c>
      <c r="C22" s="62" t="s">
        <v>69</v>
      </c>
      <c r="D22" s="64">
        <v>2.5</v>
      </c>
      <c r="E22" s="24" t="s">
        <v>29</v>
      </c>
      <c r="F22" s="24" t="s">
        <v>45</v>
      </c>
      <c r="G22" s="25" t="s">
        <v>55</v>
      </c>
      <c r="H22" s="26">
        <v>420</v>
      </c>
      <c r="I22" s="26">
        <v>195</v>
      </c>
      <c r="J22" s="27">
        <f t="shared" si="0"/>
        <v>81900</v>
      </c>
      <c r="K22" s="28">
        <f t="shared" si="1"/>
        <v>19.884598721428887</v>
      </c>
      <c r="L22" s="29"/>
      <c r="M22" s="30"/>
      <c r="N22" s="31"/>
      <c r="O22" s="32"/>
      <c r="P22" s="33"/>
      <c r="Q22" s="33"/>
      <c r="R22" s="33"/>
      <c r="S22" s="34"/>
      <c r="T22" s="65"/>
      <c r="U22" s="65"/>
    </row>
    <row r="23" spans="1:21" ht="16">
      <c r="A23" s="22" t="s">
        <v>28</v>
      </c>
      <c r="B23" s="23">
        <v>45309</v>
      </c>
      <c r="C23" s="62" t="s">
        <v>70</v>
      </c>
      <c r="D23" s="64">
        <v>2.5</v>
      </c>
      <c r="E23" s="24" t="s">
        <v>29</v>
      </c>
      <c r="F23" s="24" t="s">
        <v>46</v>
      </c>
      <c r="G23" s="25" t="s">
        <v>52</v>
      </c>
      <c r="H23" s="26">
        <v>186</v>
      </c>
      <c r="I23" s="26">
        <v>155</v>
      </c>
      <c r="J23" s="27">
        <f t="shared" si="0"/>
        <v>28830</v>
      </c>
      <c r="K23" s="28">
        <f t="shared" si="1"/>
        <v>14.405146666634366</v>
      </c>
      <c r="L23" s="29"/>
      <c r="M23" s="30"/>
      <c r="N23" s="31"/>
      <c r="O23" s="32"/>
      <c r="P23" s="33"/>
      <c r="Q23" s="33"/>
      <c r="R23" s="33"/>
      <c r="S23" s="34"/>
      <c r="T23" s="65"/>
      <c r="U23" s="65"/>
    </row>
    <row r="24" spans="1:21" ht="16">
      <c r="A24" s="22" t="s">
        <v>28</v>
      </c>
      <c r="B24" s="23">
        <v>45309</v>
      </c>
      <c r="C24" s="62" t="s">
        <v>70</v>
      </c>
      <c r="D24" s="64">
        <v>2.5</v>
      </c>
      <c r="E24" s="24" t="s">
        <v>29</v>
      </c>
      <c r="F24" s="24" t="s">
        <v>45</v>
      </c>
      <c r="G24" s="25" t="s">
        <v>52</v>
      </c>
      <c r="H24" s="26">
        <v>234</v>
      </c>
      <c r="I24" s="26">
        <v>155</v>
      </c>
      <c r="J24" s="27">
        <f t="shared" si="0"/>
        <v>36270</v>
      </c>
      <c r="K24" s="28">
        <f t="shared" si="1"/>
        <v>14.405146666634366</v>
      </c>
      <c r="L24" s="29"/>
      <c r="M24" s="30"/>
      <c r="N24" s="31"/>
      <c r="O24" s="32"/>
      <c r="P24" s="33"/>
      <c r="Q24" s="33"/>
      <c r="R24" s="33"/>
      <c r="S24" s="34"/>
      <c r="T24" s="65"/>
      <c r="U24" s="65"/>
    </row>
    <row r="25" spans="1:21" ht="16">
      <c r="A25" s="22" t="s">
        <v>28</v>
      </c>
      <c r="B25" s="23">
        <v>45309</v>
      </c>
      <c r="C25" s="62" t="s">
        <v>71</v>
      </c>
      <c r="D25" s="64">
        <v>2.5</v>
      </c>
      <c r="E25" s="24" t="s">
        <v>29</v>
      </c>
      <c r="F25" s="24" t="s">
        <v>45</v>
      </c>
      <c r="G25" s="25" t="s">
        <v>55</v>
      </c>
      <c r="H25" s="26">
        <v>420</v>
      </c>
      <c r="I25" s="26">
        <v>200</v>
      </c>
      <c r="J25" s="27">
        <f t="shared" si="0"/>
        <v>84000</v>
      </c>
      <c r="K25" s="28">
        <f t="shared" si="1"/>
        <v>20.5695302282782</v>
      </c>
      <c r="L25" s="29"/>
      <c r="M25" s="30"/>
      <c r="N25" s="31"/>
      <c r="O25" s="32"/>
      <c r="P25" s="33"/>
      <c r="Q25" s="33"/>
      <c r="R25" s="33"/>
      <c r="S25" s="34"/>
      <c r="T25" s="65"/>
      <c r="U25" s="65"/>
    </row>
    <row r="26" spans="1:21" ht="16">
      <c r="A26" s="22" t="s">
        <v>28</v>
      </c>
      <c r="B26" s="23">
        <v>45309</v>
      </c>
      <c r="C26" s="62" t="s">
        <v>72</v>
      </c>
      <c r="D26" s="64">
        <v>2.5</v>
      </c>
      <c r="E26" s="24" t="s">
        <v>29</v>
      </c>
      <c r="F26" s="24" t="s">
        <v>45</v>
      </c>
      <c r="G26" s="25" t="s">
        <v>49</v>
      </c>
      <c r="H26" s="26">
        <v>420</v>
      </c>
      <c r="I26" s="26">
        <v>160</v>
      </c>
      <c r="J26" s="27">
        <f t="shared" si="0"/>
        <v>67200</v>
      </c>
      <c r="K26" s="28">
        <f t="shared" si="1"/>
        <v>15.090078173483679</v>
      </c>
      <c r="L26" s="29"/>
      <c r="M26" s="30"/>
      <c r="N26" s="31"/>
      <c r="O26" s="32"/>
      <c r="P26" s="33"/>
      <c r="Q26" s="33"/>
      <c r="R26" s="33"/>
      <c r="S26" s="34"/>
      <c r="T26" s="65"/>
      <c r="U26" s="65"/>
    </row>
    <row r="27" spans="1:21" ht="16">
      <c r="A27" s="22" t="s">
        <v>28</v>
      </c>
      <c r="B27" s="23">
        <v>45309</v>
      </c>
      <c r="C27" s="62" t="s">
        <v>73</v>
      </c>
      <c r="D27" s="64">
        <v>2.5</v>
      </c>
      <c r="E27" s="24" t="s">
        <v>29</v>
      </c>
      <c r="F27" s="24" t="s">
        <v>45</v>
      </c>
      <c r="G27" s="25" t="s">
        <v>52</v>
      </c>
      <c r="H27" s="26">
        <v>214</v>
      </c>
      <c r="I27" s="26">
        <v>155</v>
      </c>
      <c r="J27" s="27">
        <f>H27*I27</f>
        <v>33170</v>
      </c>
      <c r="K27" s="28">
        <f t="shared" si="1"/>
        <v>14.405146666634366</v>
      </c>
      <c r="L27" s="29"/>
      <c r="M27" s="30"/>
      <c r="N27" s="31"/>
      <c r="O27" s="32"/>
      <c r="P27" s="33"/>
      <c r="Q27" s="33"/>
      <c r="R27" s="33"/>
      <c r="S27" s="34"/>
      <c r="T27" s="65"/>
      <c r="U27" s="65"/>
    </row>
    <row r="28" spans="1:21" ht="16">
      <c r="A28" s="22" t="s">
        <v>28</v>
      </c>
      <c r="B28" s="23">
        <v>45309</v>
      </c>
      <c r="C28" s="62" t="s">
        <v>73</v>
      </c>
      <c r="D28" s="64">
        <v>2.5</v>
      </c>
      <c r="E28" s="24" t="s">
        <v>29</v>
      </c>
      <c r="F28" s="24" t="s">
        <v>45</v>
      </c>
      <c r="G28" s="25" t="s">
        <v>49</v>
      </c>
      <c r="H28" s="26">
        <v>7</v>
      </c>
      <c r="I28" s="26">
        <v>155</v>
      </c>
      <c r="J28" s="27">
        <f t="shared" si="0"/>
        <v>1085</v>
      </c>
      <c r="K28" s="28">
        <f t="shared" si="1"/>
        <v>14.405146666634366</v>
      </c>
      <c r="L28" s="29"/>
      <c r="M28" s="30"/>
      <c r="N28" s="31"/>
      <c r="O28" s="32"/>
      <c r="P28" s="33"/>
      <c r="Q28" s="33"/>
      <c r="R28" s="33"/>
      <c r="S28" s="34"/>
      <c r="T28" s="65"/>
      <c r="U28" s="65"/>
    </row>
    <row r="29" spans="1:21" ht="16">
      <c r="A29" s="22" t="s">
        <v>28</v>
      </c>
      <c r="B29" s="23">
        <v>45309</v>
      </c>
      <c r="C29" s="62" t="s">
        <v>73</v>
      </c>
      <c r="D29" s="64">
        <v>2.5</v>
      </c>
      <c r="E29" s="24" t="s">
        <v>29</v>
      </c>
      <c r="F29" s="24" t="s">
        <v>45</v>
      </c>
      <c r="G29" s="25" t="s">
        <v>53</v>
      </c>
      <c r="H29" s="26">
        <v>199</v>
      </c>
      <c r="I29" s="26">
        <v>185</v>
      </c>
      <c r="J29" s="27">
        <f t="shared" si="0"/>
        <v>36815</v>
      </c>
      <c r="K29" s="28">
        <f t="shared" si="1"/>
        <v>18.514735707730257</v>
      </c>
      <c r="L29" s="29"/>
      <c r="M29" s="30"/>
      <c r="N29" s="31"/>
      <c r="O29" s="32"/>
      <c r="P29" s="33"/>
      <c r="Q29" s="33"/>
      <c r="R29" s="33"/>
      <c r="S29" s="34"/>
      <c r="T29" s="35"/>
      <c r="U29" s="35"/>
    </row>
    <row r="30" spans="1:21" ht="16">
      <c r="A30" s="22" t="s">
        <v>28</v>
      </c>
      <c r="B30" s="23">
        <v>45309</v>
      </c>
      <c r="C30" s="62" t="s">
        <v>74</v>
      </c>
      <c r="D30" s="64">
        <v>2.5</v>
      </c>
      <c r="E30" s="24" t="s">
        <v>29</v>
      </c>
      <c r="F30" s="24" t="s">
        <v>45</v>
      </c>
      <c r="G30" s="25" t="s">
        <v>49</v>
      </c>
      <c r="H30" s="26">
        <v>420</v>
      </c>
      <c r="I30" s="26">
        <v>160</v>
      </c>
      <c r="J30" s="27">
        <f t="shared" si="0"/>
        <v>67200</v>
      </c>
      <c r="K30" s="28">
        <f t="shared" si="1"/>
        <v>15.090078173483679</v>
      </c>
      <c r="L30" s="29"/>
      <c r="M30" s="30"/>
      <c r="N30" s="31"/>
      <c r="O30" s="32"/>
      <c r="P30" s="33"/>
      <c r="Q30" s="33"/>
      <c r="R30" s="33"/>
      <c r="S30" s="34"/>
      <c r="T30" s="35"/>
      <c r="U30" s="35"/>
    </row>
    <row r="31" spans="1:21" ht="16">
      <c r="A31" s="22" t="s">
        <v>28</v>
      </c>
      <c r="B31" s="23">
        <v>45309</v>
      </c>
      <c r="C31" s="62" t="s">
        <v>75</v>
      </c>
      <c r="D31" s="64">
        <v>2.5</v>
      </c>
      <c r="E31" s="24" t="s">
        <v>29</v>
      </c>
      <c r="F31" s="24" t="s">
        <v>45</v>
      </c>
      <c r="G31" s="25" t="s">
        <v>53</v>
      </c>
      <c r="H31" s="26">
        <v>420</v>
      </c>
      <c r="I31" s="26">
        <v>180</v>
      </c>
      <c r="J31" s="27">
        <f t="shared" ref="J31:J44" si="2">H31*I31</f>
        <v>75600</v>
      </c>
      <c r="K31" s="28">
        <f t="shared" ref="K31:K44" si="3">+(I31/$I$56)-((SUM($J$48:$J$54)/$I$56)/$G$49)*3.5</f>
        <v>17.82980420088094</v>
      </c>
      <c r="L31" s="29"/>
      <c r="M31" s="30"/>
      <c r="N31" s="31"/>
      <c r="O31" s="32"/>
      <c r="P31" s="33"/>
      <c r="Q31" s="33"/>
      <c r="R31" s="33"/>
      <c r="S31" s="34"/>
      <c r="T31" s="35"/>
      <c r="U31" s="35"/>
    </row>
    <row r="32" spans="1:21" ht="16">
      <c r="A32" s="22" t="s">
        <v>28</v>
      </c>
      <c r="B32" s="23">
        <v>45309</v>
      </c>
      <c r="C32" s="62" t="s">
        <v>76</v>
      </c>
      <c r="D32" s="64">
        <v>2.5</v>
      </c>
      <c r="E32" s="24" t="s">
        <v>29</v>
      </c>
      <c r="F32" s="24" t="s">
        <v>45</v>
      </c>
      <c r="G32" s="25" t="s">
        <v>55</v>
      </c>
      <c r="H32" s="26">
        <v>419</v>
      </c>
      <c r="I32" s="26">
        <v>190</v>
      </c>
      <c r="J32" s="27">
        <f t="shared" si="2"/>
        <v>79610</v>
      </c>
      <c r="K32" s="28">
        <f t="shared" si="3"/>
        <v>19.19966721457957</v>
      </c>
      <c r="L32" s="29"/>
      <c r="M32" s="30"/>
      <c r="N32" s="31"/>
      <c r="O32" s="32"/>
      <c r="P32" s="33"/>
      <c r="Q32" s="33"/>
      <c r="R32" s="33"/>
      <c r="S32" s="34"/>
      <c r="T32" s="35"/>
      <c r="U32" s="35"/>
    </row>
    <row r="33" spans="1:21" ht="16">
      <c r="A33" s="22" t="s">
        <v>28</v>
      </c>
      <c r="B33" s="23">
        <v>45310</v>
      </c>
      <c r="C33" s="62" t="s">
        <v>77</v>
      </c>
      <c r="D33" s="64">
        <v>2.5</v>
      </c>
      <c r="E33" s="24" t="s">
        <v>29</v>
      </c>
      <c r="F33" s="24" t="s">
        <v>45</v>
      </c>
      <c r="G33" s="25" t="s">
        <v>56</v>
      </c>
      <c r="H33" s="26">
        <v>420</v>
      </c>
      <c r="I33" s="26">
        <v>115</v>
      </c>
      <c r="J33" s="27">
        <f t="shared" si="2"/>
        <v>48300</v>
      </c>
      <c r="K33" s="28">
        <f t="shared" si="3"/>
        <v>8.9256946118398446</v>
      </c>
      <c r="L33" s="29"/>
      <c r="M33" s="30"/>
      <c r="N33" s="31"/>
      <c r="O33" s="32"/>
      <c r="P33" s="33"/>
      <c r="Q33" s="33"/>
      <c r="R33" s="33"/>
      <c r="S33" s="34"/>
      <c r="T33" s="35"/>
      <c r="U33" s="35"/>
    </row>
    <row r="34" spans="1:21" ht="16">
      <c r="A34" s="22" t="s">
        <v>28</v>
      </c>
      <c r="B34" s="23">
        <v>45310</v>
      </c>
      <c r="C34" s="62" t="s">
        <v>78</v>
      </c>
      <c r="D34" s="64">
        <v>2.5</v>
      </c>
      <c r="E34" s="24" t="s">
        <v>29</v>
      </c>
      <c r="F34" s="24" t="s">
        <v>45</v>
      </c>
      <c r="G34" s="25" t="s">
        <v>57</v>
      </c>
      <c r="H34" s="26">
        <v>35</v>
      </c>
      <c r="I34" s="26">
        <v>150</v>
      </c>
      <c r="J34" s="27">
        <f t="shared" si="2"/>
        <v>5250</v>
      </c>
      <c r="K34" s="28">
        <f t="shared" si="3"/>
        <v>13.720215159785052</v>
      </c>
      <c r="L34" s="29"/>
      <c r="M34" s="30"/>
      <c r="N34" s="31"/>
      <c r="O34" s="32"/>
      <c r="P34" s="33"/>
      <c r="Q34" s="33"/>
      <c r="R34" s="33"/>
      <c r="S34" s="34"/>
      <c r="T34" s="35"/>
      <c r="U34" s="35"/>
    </row>
    <row r="35" spans="1:21" ht="16">
      <c r="A35" s="22" t="s">
        <v>28</v>
      </c>
      <c r="B35" s="23">
        <v>45310</v>
      </c>
      <c r="C35" s="62" t="s">
        <v>78</v>
      </c>
      <c r="D35" s="64">
        <v>2.5</v>
      </c>
      <c r="E35" s="24" t="s">
        <v>29</v>
      </c>
      <c r="F35" s="24" t="s">
        <v>45</v>
      </c>
      <c r="G35" s="25" t="s">
        <v>54</v>
      </c>
      <c r="H35" s="26">
        <v>91</v>
      </c>
      <c r="I35" s="26">
        <v>150</v>
      </c>
      <c r="J35" s="27">
        <f t="shared" si="2"/>
        <v>13650</v>
      </c>
      <c r="K35" s="28">
        <f t="shared" si="3"/>
        <v>13.720215159785052</v>
      </c>
      <c r="L35" s="29"/>
      <c r="M35" s="30"/>
      <c r="N35" s="31"/>
      <c r="O35" s="32"/>
      <c r="P35" s="33"/>
      <c r="Q35" s="33"/>
      <c r="R35" s="33"/>
      <c r="S35" s="34"/>
      <c r="T35" s="35"/>
      <c r="U35" s="35"/>
    </row>
    <row r="36" spans="1:21" ht="16">
      <c r="A36" s="22" t="s">
        <v>28</v>
      </c>
      <c r="B36" s="23">
        <v>45310</v>
      </c>
      <c r="C36" s="62" t="s">
        <v>78</v>
      </c>
      <c r="D36" s="64">
        <v>2.5</v>
      </c>
      <c r="E36" s="24" t="s">
        <v>29</v>
      </c>
      <c r="F36" s="24" t="s">
        <v>45</v>
      </c>
      <c r="G36" s="25" t="s">
        <v>52</v>
      </c>
      <c r="H36" s="26">
        <v>45</v>
      </c>
      <c r="I36" s="26">
        <v>150</v>
      </c>
      <c r="J36" s="27">
        <f t="shared" si="2"/>
        <v>6750</v>
      </c>
      <c r="K36" s="28">
        <f t="shared" si="3"/>
        <v>13.720215159785052</v>
      </c>
      <c r="L36" s="29"/>
      <c r="M36" s="30"/>
      <c r="N36" s="31"/>
      <c r="O36" s="32"/>
      <c r="P36" s="33"/>
      <c r="Q36" s="33"/>
      <c r="R36" s="33"/>
      <c r="S36" s="34"/>
      <c r="T36" s="35"/>
      <c r="U36" s="35"/>
    </row>
    <row r="37" spans="1:21" ht="16">
      <c r="A37" s="22" t="s">
        <v>28</v>
      </c>
      <c r="B37" s="23">
        <v>45310</v>
      </c>
      <c r="C37" s="62" t="s">
        <v>78</v>
      </c>
      <c r="D37" s="64">
        <v>2.5</v>
      </c>
      <c r="E37" s="24" t="s">
        <v>29</v>
      </c>
      <c r="F37" s="24" t="s">
        <v>45</v>
      </c>
      <c r="G37" s="25" t="s">
        <v>49</v>
      </c>
      <c r="H37" s="26">
        <v>13</v>
      </c>
      <c r="I37" s="26">
        <v>150</v>
      </c>
      <c r="J37" s="27">
        <f t="shared" si="2"/>
        <v>1950</v>
      </c>
      <c r="K37" s="28">
        <f t="shared" si="3"/>
        <v>13.720215159785052</v>
      </c>
      <c r="L37" s="29"/>
      <c r="M37" s="30"/>
      <c r="N37" s="31"/>
      <c r="O37" s="32"/>
      <c r="P37" s="33"/>
      <c r="Q37" s="33"/>
      <c r="R37" s="33"/>
      <c r="S37" s="34"/>
      <c r="T37" s="35"/>
      <c r="U37" s="35"/>
    </row>
    <row r="38" spans="1:21" ht="16">
      <c r="A38" s="22" t="s">
        <v>28</v>
      </c>
      <c r="B38" s="23">
        <v>45310</v>
      </c>
      <c r="C38" s="62" t="s">
        <v>78</v>
      </c>
      <c r="D38" s="64">
        <v>2.5</v>
      </c>
      <c r="E38" s="24" t="s">
        <v>29</v>
      </c>
      <c r="F38" s="24" t="s">
        <v>45</v>
      </c>
      <c r="G38" s="25" t="s">
        <v>55</v>
      </c>
      <c r="H38" s="26">
        <v>189</v>
      </c>
      <c r="I38" s="26">
        <v>150</v>
      </c>
      <c r="J38" s="27">
        <f t="shared" si="2"/>
        <v>28350</v>
      </c>
      <c r="K38" s="28">
        <f t="shared" si="3"/>
        <v>13.720215159785052</v>
      </c>
      <c r="L38" s="29" t="s">
        <v>47</v>
      </c>
      <c r="M38" s="30"/>
      <c r="N38" s="31"/>
      <c r="O38" s="32"/>
      <c r="P38" s="33"/>
      <c r="Q38" s="33"/>
      <c r="R38" s="33"/>
      <c r="S38" s="34"/>
      <c r="T38" s="35"/>
      <c r="U38" s="35"/>
    </row>
    <row r="39" spans="1:21" ht="16">
      <c r="A39" s="22" t="s">
        <v>28</v>
      </c>
      <c r="B39" s="23">
        <v>45310</v>
      </c>
      <c r="C39" s="62" t="s">
        <v>78</v>
      </c>
      <c r="D39" s="64">
        <v>2.5</v>
      </c>
      <c r="E39" s="24" t="s">
        <v>29</v>
      </c>
      <c r="F39" s="24" t="s">
        <v>45</v>
      </c>
      <c r="G39" s="25" t="s">
        <v>50</v>
      </c>
      <c r="H39" s="26">
        <v>47</v>
      </c>
      <c r="I39" s="26">
        <v>150</v>
      </c>
      <c r="J39" s="27">
        <f t="shared" si="2"/>
        <v>7050</v>
      </c>
      <c r="K39" s="28">
        <f t="shared" si="3"/>
        <v>13.720215159785052</v>
      </c>
      <c r="L39" s="29" t="s">
        <v>47</v>
      </c>
      <c r="M39" s="30"/>
      <c r="N39" s="31"/>
      <c r="O39" s="32"/>
      <c r="P39" s="33"/>
      <c r="Q39" s="33"/>
      <c r="R39" s="33"/>
      <c r="S39" s="34"/>
      <c r="T39" s="35"/>
      <c r="U39" s="35"/>
    </row>
    <row r="40" spans="1:21" ht="16">
      <c r="A40" s="22" t="s">
        <v>28</v>
      </c>
      <c r="B40" s="23">
        <v>45310</v>
      </c>
      <c r="C40" s="62" t="s">
        <v>79</v>
      </c>
      <c r="D40" s="64">
        <v>2.5</v>
      </c>
      <c r="E40" s="24" t="s">
        <v>29</v>
      </c>
      <c r="F40" s="24" t="s">
        <v>46</v>
      </c>
      <c r="G40" s="25" t="s">
        <v>56</v>
      </c>
      <c r="H40" s="26">
        <v>197</v>
      </c>
      <c r="I40" s="26">
        <v>100</v>
      </c>
      <c r="J40" s="27">
        <f t="shared" si="2"/>
        <v>19700</v>
      </c>
      <c r="K40" s="28">
        <f t="shared" si="3"/>
        <v>6.8709000912918992</v>
      </c>
      <c r="L40" s="29" t="s">
        <v>47</v>
      </c>
      <c r="M40" s="30"/>
      <c r="N40" s="31"/>
      <c r="O40" s="32"/>
      <c r="P40" s="33"/>
      <c r="Q40" s="33"/>
      <c r="R40" s="33"/>
      <c r="S40" s="34"/>
      <c r="T40" s="35"/>
      <c r="U40" s="35"/>
    </row>
    <row r="41" spans="1:21" ht="16">
      <c r="A41" s="22" t="s">
        <v>28</v>
      </c>
      <c r="B41" s="23">
        <v>45310</v>
      </c>
      <c r="C41" s="62" t="s">
        <v>79</v>
      </c>
      <c r="D41" s="64">
        <v>2.5</v>
      </c>
      <c r="E41" s="24" t="s">
        <v>29</v>
      </c>
      <c r="F41" s="24" t="s">
        <v>45</v>
      </c>
      <c r="G41" s="25" t="s">
        <v>56</v>
      </c>
      <c r="H41" s="26">
        <v>55</v>
      </c>
      <c r="I41" s="26">
        <v>100</v>
      </c>
      <c r="J41" s="27">
        <f t="shared" si="2"/>
        <v>5500</v>
      </c>
      <c r="K41" s="28">
        <f t="shared" si="3"/>
        <v>6.8709000912918992</v>
      </c>
      <c r="L41" s="29" t="s">
        <v>47</v>
      </c>
      <c r="M41" s="30"/>
      <c r="N41" s="31"/>
      <c r="O41" s="32"/>
      <c r="P41" s="33"/>
      <c r="Q41" s="33"/>
      <c r="R41" s="33"/>
      <c r="S41" s="34"/>
      <c r="T41" s="35"/>
      <c r="U41" s="35"/>
    </row>
    <row r="42" spans="1:21" ht="16">
      <c r="A42" s="22" t="s">
        <v>28</v>
      </c>
      <c r="B42" s="23">
        <v>45310</v>
      </c>
      <c r="C42" s="62" t="s">
        <v>79</v>
      </c>
      <c r="D42" s="64">
        <v>2.5</v>
      </c>
      <c r="E42" s="24" t="s">
        <v>29</v>
      </c>
      <c r="F42" s="24" t="s">
        <v>45</v>
      </c>
      <c r="G42" s="25" t="s">
        <v>57</v>
      </c>
      <c r="H42" s="26">
        <v>168</v>
      </c>
      <c r="I42" s="26">
        <v>115</v>
      </c>
      <c r="J42" s="27">
        <f t="shared" si="2"/>
        <v>19320</v>
      </c>
      <c r="K42" s="28">
        <f t="shared" si="3"/>
        <v>8.9256946118398446</v>
      </c>
      <c r="L42" s="29"/>
      <c r="M42" s="30"/>
      <c r="N42" s="31"/>
      <c r="O42" s="32"/>
      <c r="P42" s="33"/>
      <c r="Q42" s="33"/>
      <c r="R42" s="33"/>
      <c r="S42" s="34"/>
      <c r="T42" s="35"/>
      <c r="U42" s="35"/>
    </row>
    <row r="43" spans="1:21" ht="16">
      <c r="A43" s="22" t="s">
        <v>28</v>
      </c>
      <c r="B43" s="23">
        <v>45310</v>
      </c>
      <c r="C43" s="62" t="s">
        <v>80</v>
      </c>
      <c r="D43" s="64">
        <v>2.5</v>
      </c>
      <c r="E43" s="24" t="s">
        <v>29</v>
      </c>
      <c r="F43" s="24" t="s">
        <v>45</v>
      </c>
      <c r="G43" s="25" t="s">
        <v>56</v>
      </c>
      <c r="H43" s="26">
        <v>243</v>
      </c>
      <c r="I43" s="26">
        <v>115</v>
      </c>
      <c r="J43" s="27">
        <f t="shared" si="2"/>
        <v>27945</v>
      </c>
      <c r="K43" s="28">
        <f t="shared" si="3"/>
        <v>8.9256946118398446</v>
      </c>
      <c r="L43" s="29"/>
      <c r="M43" s="30"/>
      <c r="N43" s="31"/>
      <c r="O43" s="32"/>
      <c r="P43" s="33"/>
      <c r="Q43" s="33"/>
      <c r="R43" s="33"/>
      <c r="S43" s="34"/>
      <c r="T43" s="35"/>
      <c r="U43" s="35"/>
    </row>
    <row r="44" spans="1:21" ht="16">
      <c r="A44" s="22" t="s">
        <v>28</v>
      </c>
      <c r="B44" s="23">
        <v>45310</v>
      </c>
      <c r="C44" s="62" t="s">
        <v>80</v>
      </c>
      <c r="D44" s="64">
        <v>2.5</v>
      </c>
      <c r="E44" s="24" t="s">
        <v>29</v>
      </c>
      <c r="F44" s="24" t="s">
        <v>45</v>
      </c>
      <c r="G44" s="25" t="s">
        <v>57</v>
      </c>
      <c r="H44" s="26">
        <v>177</v>
      </c>
      <c r="I44" s="26">
        <v>115</v>
      </c>
      <c r="J44" s="27">
        <f t="shared" si="2"/>
        <v>20355</v>
      </c>
      <c r="K44" s="28">
        <f t="shared" si="3"/>
        <v>8.9256946118398446</v>
      </c>
      <c r="L44" s="29"/>
      <c r="M44" s="30"/>
      <c r="N44" s="31"/>
      <c r="O44" s="32"/>
      <c r="P44" s="33"/>
      <c r="Q44" s="33"/>
      <c r="R44" s="33"/>
      <c r="S44" s="34"/>
      <c r="T44" s="35"/>
      <c r="U44" s="35"/>
    </row>
    <row r="45" spans="1:21">
      <c r="A45" s="22"/>
      <c r="B45" s="22"/>
      <c r="C45" s="22"/>
      <c r="D45" s="22"/>
      <c r="E45" s="22"/>
      <c r="F45" s="22"/>
      <c r="G45" s="22" t="s">
        <v>30</v>
      </c>
      <c r="H45" s="22">
        <v>1</v>
      </c>
      <c r="I45" s="22">
        <v>0</v>
      </c>
      <c r="J45" s="27">
        <f>H45*I45</f>
        <v>0</v>
      </c>
      <c r="K45" s="28">
        <v>0</v>
      </c>
      <c r="L45" s="29"/>
      <c r="M45" s="30"/>
      <c r="N45" s="31"/>
      <c r="O45" s="32"/>
      <c r="P45" s="33"/>
      <c r="Q45" s="33"/>
      <c r="R45" s="33"/>
      <c r="S45" s="34"/>
      <c r="T45" s="35"/>
      <c r="U45" s="35"/>
    </row>
    <row r="46" spans="1:21">
      <c r="A46" s="22"/>
      <c r="B46" s="37"/>
      <c r="C46" s="37"/>
      <c r="D46" s="37"/>
      <c r="E46" s="37"/>
      <c r="F46" s="37"/>
      <c r="G46" s="37" t="s">
        <v>31</v>
      </c>
      <c r="H46" s="37">
        <v>0</v>
      </c>
      <c r="I46" s="37">
        <v>0</v>
      </c>
      <c r="J46" s="27">
        <f t="shared" si="0"/>
        <v>0</v>
      </c>
      <c r="K46" s="28">
        <v>0</v>
      </c>
      <c r="L46" s="29"/>
      <c r="M46" s="30"/>
      <c r="N46" s="31"/>
      <c r="O46" s="32"/>
      <c r="P46" s="33"/>
      <c r="Q46" s="33"/>
      <c r="R46" s="33"/>
      <c r="S46" s="34"/>
      <c r="T46" s="35"/>
      <c r="U46" s="35"/>
    </row>
    <row r="47" spans="1:21" ht="17">
      <c r="A47" s="19"/>
      <c r="B47" s="19"/>
      <c r="C47" s="19"/>
      <c r="D47" s="19"/>
      <c r="E47" s="19"/>
      <c r="F47" s="38" t="s">
        <v>32</v>
      </c>
      <c r="G47" s="22">
        <f>SUM(H11:H46)</f>
        <v>8400</v>
      </c>
      <c r="H47" s="39"/>
      <c r="I47" s="40"/>
      <c r="J47" s="41">
        <f>SUM(J11:J46)</f>
        <v>1357020</v>
      </c>
      <c r="K47" s="42"/>
      <c r="L47" s="43"/>
      <c r="M47" s="30"/>
      <c r="N47" s="31"/>
      <c r="O47" s="32"/>
      <c r="P47" s="33"/>
      <c r="Q47" s="33"/>
      <c r="R47" s="33"/>
      <c r="S47" s="34"/>
      <c r="T47" s="65"/>
      <c r="U47" s="65"/>
    </row>
    <row r="48" spans="1:21">
      <c r="A48" s="44"/>
      <c r="B48" s="44"/>
      <c r="C48" s="44"/>
      <c r="D48" s="44"/>
      <c r="E48" s="44"/>
      <c r="F48" s="45" t="s">
        <v>33</v>
      </c>
      <c r="G48" s="46" t="s">
        <v>44</v>
      </c>
      <c r="H48" s="47" t="s">
        <v>34</v>
      </c>
      <c r="I48" s="48">
        <v>0.06</v>
      </c>
      <c r="J48" s="49">
        <f>+J47*I48</f>
        <v>81421.2</v>
      </c>
      <c r="K48" s="50"/>
      <c r="L48" s="51"/>
      <c r="M48" s="52"/>
      <c r="N48" s="31"/>
      <c r="O48" s="32"/>
      <c r="P48" s="33"/>
      <c r="Q48" s="33"/>
      <c r="R48" s="33"/>
      <c r="S48" s="34"/>
      <c r="T48" s="65"/>
      <c r="U48" s="65"/>
    </row>
    <row r="49" spans="1:21">
      <c r="A49" s="44"/>
      <c r="B49" s="44"/>
      <c r="C49" s="44"/>
      <c r="D49" s="44"/>
      <c r="E49" s="44"/>
      <c r="F49" s="45"/>
      <c r="G49" s="53">
        <v>23748.9</v>
      </c>
      <c r="H49" s="47" t="s">
        <v>35</v>
      </c>
      <c r="I49" s="48"/>
      <c r="J49" s="49">
        <v>60843</v>
      </c>
      <c r="K49" s="50"/>
      <c r="L49" s="51"/>
      <c r="M49" s="52"/>
      <c r="N49" s="31"/>
      <c r="O49" s="32"/>
      <c r="P49" s="33"/>
      <c r="Q49" s="33"/>
      <c r="R49" s="33"/>
      <c r="S49" s="34"/>
      <c r="T49" s="35"/>
      <c r="U49" s="35"/>
    </row>
    <row r="50" spans="1:21">
      <c r="A50" s="44"/>
      <c r="B50" s="44"/>
      <c r="C50" s="44"/>
      <c r="D50" s="44"/>
      <c r="E50" s="44"/>
      <c r="F50" s="44"/>
      <c r="G50" s="53">
        <v>23748.9</v>
      </c>
      <c r="H50" s="47" t="s">
        <v>36</v>
      </c>
      <c r="I50" s="40"/>
      <c r="J50" s="49">
        <v>34242</v>
      </c>
      <c r="K50" s="50"/>
      <c r="L50" s="51"/>
      <c r="M50" s="52"/>
      <c r="N50" s="31"/>
      <c r="O50" s="32"/>
      <c r="P50" s="33"/>
      <c r="Q50" s="33"/>
      <c r="R50" s="33"/>
      <c r="S50" s="34"/>
      <c r="T50" s="65"/>
      <c r="U50" s="65"/>
    </row>
    <row r="51" spans="1:21">
      <c r="A51" s="44"/>
      <c r="B51" s="44"/>
      <c r="C51" s="44"/>
      <c r="D51" s="44"/>
      <c r="E51" s="44"/>
      <c r="F51" s="54"/>
      <c r="G51" s="54"/>
      <c r="H51" s="47" t="s">
        <v>37</v>
      </c>
      <c r="I51" s="40"/>
      <c r="J51" s="49">
        <v>25841</v>
      </c>
      <c r="K51" s="50"/>
      <c r="L51" s="51"/>
      <c r="M51" s="52"/>
      <c r="N51" s="31"/>
      <c r="O51" s="32"/>
      <c r="P51" s="33"/>
      <c r="Q51" s="33"/>
      <c r="R51" s="33"/>
      <c r="S51" s="34"/>
      <c r="T51" s="65"/>
      <c r="U51" s="65"/>
    </row>
    <row r="52" spans="1:21">
      <c r="A52" s="44"/>
      <c r="B52" s="44"/>
      <c r="C52" s="44"/>
      <c r="D52" s="44"/>
      <c r="E52" s="44"/>
      <c r="F52" s="44"/>
      <c r="G52" s="44"/>
      <c r="H52" s="55" t="s">
        <v>38</v>
      </c>
      <c r="I52" s="22"/>
      <c r="J52" s="56">
        <v>129477.62</v>
      </c>
      <c r="K52" s="50"/>
      <c r="L52" s="51"/>
      <c r="M52" s="52"/>
      <c r="N52" s="31"/>
      <c r="O52" s="32"/>
      <c r="P52" s="33"/>
      <c r="Q52" s="33"/>
      <c r="R52" s="33"/>
      <c r="S52" s="34"/>
      <c r="T52" s="65"/>
      <c r="U52" s="65"/>
    </row>
    <row r="53" spans="1:21">
      <c r="A53" s="44"/>
      <c r="B53" s="44"/>
      <c r="C53" s="44"/>
      <c r="D53" s="44"/>
      <c r="E53" s="44"/>
      <c r="F53" s="44"/>
      <c r="G53" s="44"/>
      <c r="H53" s="55" t="s">
        <v>39</v>
      </c>
      <c r="I53" s="22"/>
      <c r="J53" s="56">
        <v>3576</v>
      </c>
      <c r="K53" s="50"/>
      <c r="L53" s="51"/>
      <c r="M53" s="52"/>
      <c r="N53" s="31"/>
      <c r="O53" s="32"/>
      <c r="P53" s="33"/>
      <c r="Q53" s="33"/>
      <c r="R53" s="33"/>
      <c r="S53" s="34"/>
      <c r="T53" s="65"/>
      <c r="U53" s="65"/>
    </row>
    <row r="54" spans="1:21">
      <c r="A54" s="44"/>
      <c r="B54" s="44"/>
      <c r="C54" s="44"/>
      <c r="D54" s="44"/>
      <c r="E54" s="44"/>
      <c r="F54" s="44"/>
      <c r="G54" s="44"/>
      <c r="H54" s="55" t="s">
        <v>40</v>
      </c>
      <c r="I54" s="22"/>
      <c r="J54" s="56">
        <v>2800</v>
      </c>
      <c r="K54" s="50"/>
      <c r="L54" s="51"/>
      <c r="M54" s="52"/>
      <c r="N54" s="31"/>
      <c r="O54" s="32"/>
      <c r="P54" s="33"/>
      <c r="Q54" s="33"/>
      <c r="R54" s="33"/>
      <c r="S54" s="34"/>
      <c r="T54" s="65"/>
      <c r="U54" s="65"/>
    </row>
    <row r="55" spans="1:21">
      <c r="A55" s="44"/>
      <c r="B55" s="44"/>
      <c r="C55" s="44"/>
      <c r="D55" s="44"/>
      <c r="E55" s="44"/>
      <c r="F55" s="44"/>
      <c r="G55" s="44"/>
      <c r="H55" s="57" t="s">
        <v>41</v>
      </c>
      <c r="I55" s="58"/>
      <c r="J55" s="59">
        <f>J47-SUM(J48:J54)</f>
        <v>1018819.1799999999</v>
      </c>
      <c r="K55" s="50"/>
      <c r="L55" s="51"/>
      <c r="M55" s="30"/>
      <c r="N55" s="31"/>
      <c r="O55" s="32"/>
      <c r="P55" s="33"/>
      <c r="Q55" s="33"/>
      <c r="R55" s="33"/>
      <c r="S55" s="34"/>
      <c r="T55" s="65"/>
      <c r="U55" s="65"/>
    </row>
    <row r="56" spans="1:21">
      <c r="A56" s="44"/>
      <c r="B56" s="44"/>
      <c r="C56" s="44"/>
      <c r="D56" s="44"/>
      <c r="E56" s="44"/>
      <c r="F56" s="44"/>
      <c r="G56" s="44"/>
      <c r="H56" s="55" t="s">
        <v>42</v>
      </c>
      <c r="I56" s="22">
        <v>7.3</v>
      </c>
      <c r="J56" s="60">
        <f>J55/I56</f>
        <v>139564.27123287669</v>
      </c>
      <c r="K56" s="50"/>
      <c r="L56" s="51"/>
      <c r="M56" s="30"/>
      <c r="N56" s="31"/>
      <c r="O56" s="32"/>
      <c r="P56" s="33"/>
      <c r="Q56" s="33"/>
      <c r="R56" s="33"/>
      <c r="S56" s="34"/>
      <c r="T56" s="65"/>
      <c r="U56" s="65"/>
    </row>
    <row r="57" spans="1:21">
      <c r="L57" s="29"/>
      <c r="M57" s="30"/>
      <c r="N57" s="31"/>
      <c r="O57" s="32"/>
      <c r="P57" s="33"/>
      <c r="Q57" s="33"/>
      <c r="R57" s="33"/>
      <c r="S57" s="34"/>
      <c r="T57" s="65"/>
      <c r="U57" s="65"/>
    </row>
  </sheetData>
  <mergeCells count="34">
    <mergeCell ref="T16:U16"/>
    <mergeCell ref="A1:K3"/>
    <mergeCell ref="I4:J4"/>
    <mergeCell ref="I5:J5"/>
    <mergeCell ref="B6:H7"/>
    <mergeCell ref="J6:K7"/>
    <mergeCell ref="J8:K8"/>
    <mergeCell ref="T11:U11"/>
    <mergeCell ref="T12:U12"/>
    <mergeCell ref="T13:U13"/>
    <mergeCell ref="T14:U14"/>
    <mergeCell ref="T15:U15"/>
    <mergeCell ref="T28:U28"/>
    <mergeCell ref="T17:U17"/>
    <mergeCell ref="T18:U18"/>
    <mergeCell ref="T19:U19"/>
    <mergeCell ref="T20:U20"/>
    <mergeCell ref="T21:U21"/>
    <mergeCell ref="T22:U22"/>
    <mergeCell ref="T23:U23"/>
    <mergeCell ref="T24:U24"/>
    <mergeCell ref="T25:U25"/>
    <mergeCell ref="T26:U26"/>
    <mergeCell ref="T27:U27"/>
    <mergeCell ref="T54:U54"/>
    <mergeCell ref="T55:U55"/>
    <mergeCell ref="T56:U56"/>
    <mergeCell ref="T57:U57"/>
    <mergeCell ref="T47:U47"/>
    <mergeCell ref="T48:U48"/>
    <mergeCell ref="T50:U50"/>
    <mergeCell ref="T51:U51"/>
    <mergeCell ref="T52:U52"/>
    <mergeCell ref="T53:U53"/>
  </mergeCells>
  <pageMargins left="0.7" right="0.7" top="0.75" bottom="0.75" header="0.3" footer="0.3"/>
  <ignoredErrors>
    <ignoredError sqref="C11:C44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Quiroga Nuñez</dc:creator>
  <cp:lastModifiedBy>Andrea Peralta</cp:lastModifiedBy>
  <dcterms:created xsi:type="dcterms:W3CDTF">2024-02-21T14:48:27Z</dcterms:created>
  <dcterms:modified xsi:type="dcterms:W3CDTF">2024-03-19T15:01:44Z</dcterms:modified>
</cp:coreProperties>
</file>