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DA65F480-8D6C-634A-BC9F-FBA30C0DF0CA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45-49773651" sheetId="2" r:id="rId1"/>
  </sheets>
  <definedNames>
    <definedName name="_xlnm._FilterDatabase" localSheetId="0" hidden="1">'045-49773651'!$A$12:$M$27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0" i="2"/>
  <c r="E39" i="2"/>
  <c r="E38" i="2"/>
  <c r="E37" i="2"/>
  <c r="G33" i="2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J33" i="2" s="1"/>
  <c r="D36" i="2" l="1"/>
  <c r="D44" i="2"/>
  <c r="E44" i="2" s="1"/>
  <c r="K13" i="2"/>
  <c r="K33" i="2" l="1"/>
  <c r="E36" i="2"/>
  <c r="D42" i="2"/>
  <c r="D46" i="2" l="1"/>
  <c r="E42" i="2"/>
  <c r="E46" i="2" l="1"/>
  <c r="D47" i="2"/>
  <c r="E47" i="2" s="1"/>
  <c r="L25" i="2" l="1"/>
  <c r="M25" i="2" s="1"/>
  <c r="L18" i="2"/>
  <c r="M18" i="2" s="1"/>
  <c r="L22" i="2"/>
  <c r="M22" i="2" s="1"/>
  <c r="L17" i="2"/>
  <c r="M17" i="2" s="1"/>
  <c r="L26" i="2"/>
  <c r="M26" i="2" s="1"/>
  <c r="L21" i="2"/>
  <c r="M21" i="2" s="1"/>
  <c r="L14" i="2"/>
  <c r="M14" i="2" s="1"/>
  <c r="L15" i="2"/>
  <c r="M15" i="2" s="1"/>
  <c r="L16" i="2"/>
  <c r="M16" i="2" s="1"/>
  <c r="L27" i="2"/>
  <c r="M27" i="2" s="1"/>
  <c r="L19" i="2"/>
  <c r="M19" i="2" s="1"/>
  <c r="L23" i="2"/>
  <c r="M23" i="2" s="1"/>
  <c r="L20" i="2"/>
  <c r="M20" i="2" s="1"/>
  <c r="L24" i="2"/>
  <c r="M24" i="2" s="1"/>
  <c r="L13" i="2"/>
  <c r="M13" i="2" s="1"/>
  <c r="M33" i="2" s="1"/>
  <c r="L33" i="2"/>
</calcChain>
</file>

<file path=xl/sharedStrings.xml><?xml version="1.0" encoding="utf-8"?>
<sst xmlns="http://schemas.openxmlformats.org/spreadsheetml/2006/main" count="170" uniqueCount="71">
  <si>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</si>
  <si>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</si>
  <si>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</si>
  <si>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</si>
  <si>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</si>
  <si>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</si>
  <si>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</si>
  <si>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</si>
  <si>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LA801/NZ0289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</si>
  <si>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</si>
  <si>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045-49773651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</si>
  <si>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</si>
  <si>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</si>
  <si>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</si>
  <si>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</si>
  <si>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</si>
  <si>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</si>
  <si>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</si>
  <si>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</si>
  <si>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</si>
  <si>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</si>
  <si>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</si>
  <si>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</si>
  <si>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</si>
  <si>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</si>
  <si>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</si>
  <si>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</si>
  <si>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</si>
  <si>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</si>
  <si>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</si>
  <si>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</si>
  <si>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</si>
  <si>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</si>
  <si>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</si>
  <si>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</si>
  <si>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</si>
  <si>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</si>
  <si>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</si>
  <si>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</si>
  <si>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1515754</t>
  </si>
  <si>
    <t>Royal Dawn</t>
  </si>
  <si>
    <t>L</t>
  </si>
  <si>
    <t>2.50kg</t>
  </si>
  <si>
    <t>J</t>
  </si>
  <si>
    <t>1515753</t>
  </si>
  <si>
    <t>2JD</t>
  </si>
  <si>
    <t>JD</t>
  </si>
  <si>
    <t>XL</t>
  </si>
  <si>
    <t>3J</t>
  </si>
  <si>
    <t>XLD</t>
  </si>
  <si>
    <t>LD</t>
  </si>
  <si>
    <t>1515752</t>
  </si>
  <si>
    <t>2J</t>
  </si>
  <si>
    <t>3JD</t>
  </si>
  <si>
    <t>Damage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</si>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</sst>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￥&quot;#,##0.00;&quot;￥&quot;\-#,##0.00"/>
    <numFmt numFmtId="165" formatCode="_ &quot;￥&quot;* #,##0.00_ ;_ &quot;￥&quot;* \-#,##0.00_ ;_ &quot;￥&quot;* &quot;-&quot;??_ ;_ @_ "/>
    <numFmt numFmtId="166" formatCode="yyyy/m/d;@"/>
    <numFmt numFmtId="167" formatCode="&quot;US$&quot;#,##0.00;\-&quot;US$&quot;#,##0.00"/>
    <numFmt numFmtId="168" formatCode="&quot;￥&quot;#,##0.00_);[Red]\(&quot;￥&quot;#,##0.00\)"/>
    <numFmt numFmtId="169" formatCode="#,##0.00_ "/>
  </numFmts>
  <fonts count="8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Cambria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0" fontId="6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7" fontId="1" fillId="0" borderId="3" xfId="0" applyNumberFormat="1" applyFont="1" applyBorder="1" applyAlignment="1">
      <alignment horizontal="right" vertical="center"/>
    </xf>
    <xf numFmtId="167" fontId="1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168" fontId="1" fillId="0" borderId="3" xfId="0" applyNumberFormat="1" applyFont="1" applyBorder="1" applyAlignment="1">
      <alignment horizontal="right" vertical="center"/>
    </xf>
    <xf numFmtId="167" fontId="1" fillId="0" borderId="3" xfId="1" applyNumberFormat="1" applyFont="1" applyBorder="1" applyAlignment="1">
      <alignment horizontal="right" vertical="center"/>
    </xf>
    <xf numFmtId="168" fontId="1" fillId="3" borderId="3" xfId="0" applyNumberFormat="1" applyFont="1" applyFill="1" applyBorder="1" applyAlignment="1">
      <alignment horizontal="right" vertical="center"/>
    </xf>
    <xf numFmtId="167" fontId="1" fillId="3" borderId="3" xfId="0" applyNumberFormat="1" applyFont="1" applyFill="1" applyBorder="1" applyAlignment="1">
      <alignment horizontal="right" vertical="center"/>
    </xf>
    <xf numFmtId="169" fontId="2" fillId="0" borderId="0" xfId="0" applyNumberFormat="1" applyFont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393700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M9" sqref="M9"/>
    </sheetView>
  </sheetViews>
  <sheetFormatPr baseColWidth="10" defaultColWidth="9" defaultRowHeight="14"/>
  <cols>
    <col min="1" max="1" width="18.33203125" style="3" customWidth="1"/>
    <col min="2" max="2" width="17" style="3" customWidth="1"/>
    <col min="3" max="3" width="19.83203125" style="3" customWidth="1"/>
    <col min="4" max="4" width="19.5" style="3" customWidth="1"/>
    <col min="5" max="5" width="24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30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>
      <c r="A4" s="29" t="s">
        <v>1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s="1" customFormat="1" ht="24" customHeight="1">
      <c r="A8" s="4" t="s">
        <v>2</v>
      </c>
      <c r="B8" s="34" t="s">
        <v>3</v>
      </c>
      <c r="C8" s="34"/>
      <c r="E8" s="14" t="s">
        <v>4</v>
      </c>
      <c r="F8" s="15">
        <v>45243</v>
      </c>
      <c r="G8" s="16"/>
      <c r="H8" s="35" t="s">
        <v>5</v>
      </c>
      <c r="I8" s="35"/>
      <c r="J8" s="15">
        <v>45244</v>
      </c>
      <c r="L8" s="17" t="s">
        <v>6</v>
      </c>
      <c r="M8" s="5">
        <v>7.25</v>
      </c>
    </row>
    <row r="9" spans="1:13" s="1" customFormat="1" ht="24" customHeight="1">
      <c r="A9" s="4" t="s">
        <v>7</v>
      </c>
      <c r="B9" s="34" t="s">
        <v>8</v>
      </c>
      <c r="C9" s="34"/>
      <c r="E9" s="17" t="s">
        <v>9</v>
      </c>
      <c r="F9" s="5" t="s">
        <v>10</v>
      </c>
      <c r="G9" s="18"/>
      <c r="H9" s="35" t="s">
        <v>11</v>
      </c>
      <c r="I9" s="35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21" t="s">
        <v>24</v>
      </c>
      <c r="M11" s="21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45244</v>
      </c>
      <c r="B13" s="9" t="s">
        <v>39</v>
      </c>
      <c r="C13" s="9" t="s">
        <v>40</v>
      </c>
      <c r="D13" s="9">
        <v>121064</v>
      </c>
      <c r="E13" s="9">
        <v>105448</v>
      </c>
      <c r="F13" s="9" t="s">
        <v>41</v>
      </c>
      <c r="G13" s="9">
        <v>44</v>
      </c>
      <c r="H13" s="9" t="s">
        <v>42</v>
      </c>
      <c r="I13" s="22">
        <v>250</v>
      </c>
      <c r="J13" s="22">
        <f>I13*G13</f>
        <v>11000</v>
      </c>
      <c r="K13" s="23">
        <f>J13/$M$8</f>
        <v>1517.2413793103449</v>
      </c>
      <c r="L13" s="23">
        <f>K13/G13-$E$47</f>
        <v>26.271393027765956</v>
      </c>
      <c r="M13" s="23">
        <f>L13*G13</f>
        <v>1155.9412932217022</v>
      </c>
    </row>
    <row r="14" spans="1:13" s="2" customFormat="1" ht="24" customHeight="1">
      <c r="A14" s="8">
        <v>45244</v>
      </c>
      <c r="B14" s="9" t="s">
        <v>39</v>
      </c>
      <c r="C14" s="9" t="s">
        <v>40</v>
      </c>
      <c r="D14" s="9">
        <v>121064</v>
      </c>
      <c r="E14" s="9">
        <v>105448</v>
      </c>
      <c r="F14" s="9" t="s">
        <v>43</v>
      </c>
      <c r="G14" s="9">
        <v>34</v>
      </c>
      <c r="H14" s="9" t="s">
        <v>42</v>
      </c>
      <c r="I14" s="22">
        <v>250</v>
      </c>
      <c r="J14" s="22">
        <f t="shared" ref="J14:J27" si="0">I14*G14</f>
        <v>8500</v>
      </c>
      <c r="K14" s="23">
        <f t="shared" ref="K14:K27" si="1">J14/$M$8</f>
        <v>1172.4137931034484</v>
      </c>
      <c r="L14" s="23">
        <f t="shared" ref="L14:L27" si="2">K14/G14-$E$47</f>
        <v>26.271393027765956</v>
      </c>
      <c r="M14" s="23">
        <f t="shared" ref="M14:M27" si="3">L14*G14</f>
        <v>893.22736294404251</v>
      </c>
    </row>
    <row r="15" spans="1:13" s="2" customFormat="1" ht="24" customHeight="1">
      <c r="A15" s="8">
        <v>45244</v>
      </c>
      <c r="B15" s="9" t="s">
        <v>44</v>
      </c>
      <c r="C15" s="9" t="s">
        <v>40</v>
      </c>
      <c r="D15" s="9">
        <v>121064</v>
      </c>
      <c r="E15" s="9">
        <v>105448</v>
      </c>
      <c r="F15" s="9" t="s">
        <v>45</v>
      </c>
      <c r="G15" s="9">
        <v>1</v>
      </c>
      <c r="H15" s="9" t="s">
        <v>42</v>
      </c>
      <c r="I15" s="22">
        <v>250</v>
      </c>
      <c r="J15" s="22">
        <f t="shared" si="0"/>
        <v>250</v>
      </c>
      <c r="K15" s="23">
        <f t="shared" si="1"/>
        <v>34.482758620689658</v>
      </c>
      <c r="L15" s="23">
        <f t="shared" si="2"/>
        <v>26.271393027765956</v>
      </c>
      <c r="M15" s="23">
        <f t="shared" si="3"/>
        <v>26.271393027765956</v>
      </c>
    </row>
    <row r="16" spans="1:13" s="2" customFormat="1" ht="24" customHeight="1">
      <c r="A16" s="8">
        <v>45244</v>
      </c>
      <c r="B16" s="9" t="s">
        <v>44</v>
      </c>
      <c r="C16" s="9" t="s">
        <v>40</v>
      </c>
      <c r="D16" s="9">
        <v>121064</v>
      </c>
      <c r="E16" s="9">
        <v>105448</v>
      </c>
      <c r="F16" s="9" t="s">
        <v>45</v>
      </c>
      <c r="G16" s="9">
        <v>27</v>
      </c>
      <c r="H16" s="9" t="s">
        <v>42</v>
      </c>
      <c r="I16" s="22">
        <v>420</v>
      </c>
      <c r="J16" s="22">
        <f t="shared" si="0"/>
        <v>11340</v>
      </c>
      <c r="K16" s="23">
        <f t="shared" si="1"/>
        <v>1564.1379310344828</v>
      </c>
      <c r="L16" s="23">
        <f t="shared" si="2"/>
        <v>49.719668889834921</v>
      </c>
      <c r="M16" s="23">
        <f t="shared" si="3"/>
        <v>1342.4310600255428</v>
      </c>
    </row>
    <row r="17" spans="1:13" s="2" customFormat="1" ht="24" customHeight="1">
      <c r="A17" s="8">
        <v>45244</v>
      </c>
      <c r="B17" s="9" t="s">
        <v>39</v>
      </c>
      <c r="C17" s="9" t="s">
        <v>40</v>
      </c>
      <c r="D17" s="9">
        <v>121064</v>
      </c>
      <c r="E17" s="9">
        <v>105448</v>
      </c>
      <c r="F17" s="9" t="s">
        <v>46</v>
      </c>
      <c r="G17" s="9">
        <v>10</v>
      </c>
      <c r="H17" s="9" t="s">
        <v>42</v>
      </c>
      <c r="I17" s="22">
        <v>350</v>
      </c>
      <c r="J17" s="22">
        <f t="shared" si="0"/>
        <v>3500</v>
      </c>
      <c r="K17" s="23">
        <f t="shared" si="1"/>
        <v>482.75862068965517</v>
      </c>
      <c r="L17" s="23">
        <f t="shared" si="2"/>
        <v>40.064496476041811</v>
      </c>
      <c r="M17" s="23">
        <f t="shared" si="3"/>
        <v>400.64496476041813</v>
      </c>
    </row>
    <row r="18" spans="1:13" s="2" customFormat="1" ht="24" customHeight="1">
      <c r="A18" s="8">
        <v>45244</v>
      </c>
      <c r="B18" s="9" t="s">
        <v>39</v>
      </c>
      <c r="C18" s="9" t="s">
        <v>40</v>
      </c>
      <c r="D18" s="9">
        <v>121064</v>
      </c>
      <c r="E18" s="9">
        <v>105448</v>
      </c>
      <c r="F18" s="9" t="s">
        <v>47</v>
      </c>
      <c r="G18" s="9">
        <v>75</v>
      </c>
      <c r="H18" s="9" t="s">
        <v>42</v>
      </c>
      <c r="I18" s="22">
        <v>250</v>
      </c>
      <c r="J18" s="22">
        <f t="shared" si="0"/>
        <v>18750</v>
      </c>
      <c r="K18" s="23">
        <f t="shared" si="1"/>
        <v>2586.2068965517242</v>
      </c>
      <c r="L18" s="23">
        <f t="shared" si="2"/>
        <v>26.271393027765956</v>
      </c>
      <c r="M18" s="23">
        <f t="shared" si="3"/>
        <v>1970.3544770824467</v>
      </c>
    </row>
    <row r="19" spans="1:13" s="2" customFormat="1" ht="24" customHeight="1">
      <c r="A19" s="8">
        <v>45244</v>
      </c>
      <c r="B19" s="9" t="s">
        <v>39</v>
      </c>
      <c r="C19" s="9" t="s">
        <v>40</v>
      </c>
      <c r="D19" s="9">
        <v>121064</v>
      </c>
      <c r="E19" s="9">
        <v>105448</v>
      </c>
      <c r="F19" s="9" t="s">
        <v>47</v>
      </c>
      <c r="G19" s="9">
        <v>86</v>
      </c>
      <c r="H19" s="9" t="s">
        <v>42</v>
      </c>
      <c r="I19" s="22">
        <v>280</v>
      </c>
      <c r="J19" s="22">
        <f t="shared" si="0"/>
        <v>24080</v>
      </c>
      <c r="K19" s="23">
        <f t="shared" si="1"/>
        <v>3321.3793103448274</v>
      </c>
      <c r="L19" s="23">
        <f t="shared" si="2"/>
        <v>30.409324062248711</v>
      </c>
      <c r="M19" s="23">
        <f t="shared" si="3"/>
        <v>2615.2018693533892</v>
      </c>
    </row>
    <row r="20" spans="1:13" s="2" customFormat="1" ht="24" customHeight="1">
      <c r="A20" s="8">
        <v>45244</v>
      </c>
      <c r="B20" s="9" t="s">
        <v>44</v>
      </c>
      <c r="C20" s="9" t="s">
        <v>40</v>
      </c>
      <c r="D20" s="9">
        <v>121064</v>
      </c>
      <c r="E20" s="9">
        <v>105448</v>
      </c>
      <c r="F20" s="9" t="s">
        <v>48</v>
      </c>
      <c r="G20" s="9">
        <v>10</v>
      </c>
      <c r="H20" s="9" t="s">
        <v>42</v>
      </c>
      <c r="I20" s="22">
        <v>450</v>
      </c>
      <c r="J20" s="22">
        <f t="shared" si="0"/>
        <v>4500</v>
      </c>
      <c r="K20" s="23">
        <f t="shared" si="1"/>
        <v>620.68965517241384</v>
      </c>
      <c r="L20" s="23">
        <f t="shared" si="2"/>
        <v>53.857599924317682</v>
      </c>
      <c r="M20" s="23">
        <f t="shared" si="3"/>
        <v>538.57599924317685</v>
      </c>
    </row>
    <row r="21" spans="1:13" s="2" customFormat="1" ht="24" customHeight="1">
      <c r="A21" s="8">
        <v>45244</v>
      </c>
      <c r="B21" s="9" t="s">
        <v>39</v>
      </c>
      <c r="C21" s="9" t="s">
        <v>40</v>
      </c>
      <c r="D21" s="9">
        <v>121064</v>
      </c>
      <c r="E21" s="9">
        <v>105448</v>
      </c>
      <c r="F21" s="9" t="s">
        <v>49</v>
      </c>
      <c r="G21" s="9">
        <v>13</v>
      </c>
      <c r="H21" s="9" t="s">
        <v>42</v>
      </c>
      <c r="I21" s="22">
        <v>280</v>
      </c>
      <c r="J21" s="22">
        <f t="shared" si="0"/>
        <v>3640</v>
      </c>
      <c r="K21" s="23">
        <f t="shared" si="1"/>
        <v>502.06896551724139</v>
      </c>
      <c r="L21" s="23">
        <f t="shared" si="2"/>
        <v>30.409324062248711</v>
      </c>
      <c r="M21" s="23">
        <f t="shared" si="3"/>
        <v>395.32121280923326</v>
      </c>
    </row>
    <row r="22" spans="1:13" s="2" customFormat="1" ht="24" customHeight="1">
      <c r="A22" s="8">
        <v>45244</v>
      </c>
      <c r="B22" s="9" t="s">
        <v>39</v>
      </c>
      <c r="C22" s="9" t="s">
        <v>40</v>
      </c>
      <c r="D22" s="9">
        <v>121064</v>
      </c>
      <c r="E22" s="9">
        <v>105448</v>
      </c>
      <c r="F22" s="9" t="s">
        <v>50</v>
      </c>
      <c r="G22" s="9">
        <v>4</v>
      </c>
      <c r="H22" s="9" t="s">
        <v>42</v>
      </c>
      <c r="I22" s="22">
        <v>250</v>
      </c>
      <c r="J22" s="22">
        <f t="shared" si="0"/>
        <v>1000</v>
      </c>
      <c r="K22" s="23">
        <f t="shared" si="1"/>
        <v>137.93103448275863</v>
      </c>
      <c r="L22" s="23">
        <f t="shared" si="2"/>
        <v>26.271393027765956</v>
      </c>
      <c r="M22" s="23">
        <f t="shared" si="3"/>
        <v>105.08557211106383</v>
      </c>
    </row>
    <row r="23" spans="1:13" s="2" customFormat="1" ht="24" customHeight="1">
      <c r="A23" s="8">
        <v>45244</v>
      </c>
      <c r="B23" s="9" t="s">
        <v>51</v>
      </c>
      <c r="C23" s="9" t="s">
        <v>40</v>
      </c>
      <c r="D23" s="9">
        <v>121064</v>
      </c>
      <c r="E23" s="9">
        <v>105448</v>
      </c>
      <c r="F23" s="9" t="s">
        <v>43</v>
      </c>
      <c r="G23" s="9">
        <v>9</v>
      </c>
      <c r="H23" s="9" t="s">
        <v>42</v>
      </c>
      <c r="I23" s="22">
        <v>250</v>
      </c>
      <c r="J23" s="22">
        <f t="shared" si="0"/>
        <v>2250</v>
      </c>
      <c r="K23" s="23">
        <f t="shared" si="1"/>
        <v>310.34482758620692</v>
      </c>
      <c r="L23" s="23">
        <f t="shared" si="2"/>
        <v>26.271393027765956</v>
      </c>
      <c r="M23" s="23">
        <f t="shared" si="3"/>
        <v>236.4425372498936</v>
      </c>
    </row>
    <row r="24" spans="1:13" s="2" customFormat="1" ht="24" customHeight="1">
      <c r="A24" s="8">
        <v>45244</v>
      </c>
      <c r="B24" s="9" t="s">
        <v>51</v>
      </c>
      <c r="C24" s="9" t="s">
        <v>40</v>
      </c>
      <c r="D24" s="9">
        <v>121064</v>
      </c>
      <c r="E24" s="9">
        <v>105448</v>
      </c>
      <c r="F24" s="9" t="s">
        <v>43</v>
      </c>
      <c r="G24" s="9">
        <v>280</v>
      </c>
      <c r="H24" s="9" t="s">
        <v>42</v>
      </c>
      <c r="I24" s="22">
        <v>270</v>
      </c>
      <c r="J24" s="22">
        <f t="shared" si="0"/>
        <v>75600</v>
      </c>
      <c r="K24" s="23">
        <f t="shared" si="1"/>
        <v>10427.586206896553</v>
      </c>
      <c r="L24" s="23">
        <f t="shared" si="2"/>
        <v>29.030013717421131</v>
      </c>
      <c r="M24" s="23">
        <f t="shared" si="3"/>
        <v>8128.403840877917</v>
      </c>
    </row>
    <row r="25" spans="1:13" s="2" customFormat="1" ht="24" customHeight="1">
      <c r="A25" s="8">
        <v>45244</v>
      </c>
      <c r="B25" s="9" t="s">
        <v>44</v>
      </c>
      <c r="C25" s="9" t="s">
        <v>40</v>
      </c>
      <c r="D25" s="9">
        <v>121064</v>
      </c>
      <c r="E25" s="9">
        <v>105448</v>
      </c>
      <c r="F25" s="9" t="s">
        <v>52</v>
      </c>
      <c r="G25" s="9">
        <v>91</v>
      </c>
      <c r="H25" s="9" t="s">
        <v>42</v>
      </c>
      <c r="I25" s="22">
        <v>400</v>
      </c>
      <c r="J25" s="22">
        <f t="shared" si="0"/>
        <v>36400</v>
      </c>
      <c r="K25" s="23">
        <f t="shared" si="1"/>
        <v>5020.6896551724139</v>
      </c>
      <c r="L25" s="23">
        <f t="shared" si="2"/>
        <v>46.961048200179746</v>
      </c>
      <c r="M25" s="23">
        <f t="shared" si="3"/>
        <v>4273.4553862163566</v>
      </c>
    </row>
    <row r="26" spans="1:13" s="2" customFormat="1" ht="24" customHeight="1">
      <c r="A26" s="8">
        <v>45244</v>
      </c>
      <c r="B26" s="9" t="s">
        <v>44</v>
      </c>
      <c r="C26" s="9" t="s">
        <v>40</v>
      </c>
      <c r="D26" s="9">
        <v>121064</v>
      </c>
      <c r="E26" s="9">
        <v>105448</v>
      </c>
      <c r="F26" s="9" t="s">
        <v>46</v>
      </c>
      <c r="G26" s="9">
        <v>40</v>
      </c>
      <c r="H26" s="9" t="s">
        <v>42</v>
      </c>
      <c r="I26" s="22">
        <v>350</v>
      </c>
      <c r="J26" s="22">
        <f t="shared" si="0"/>
        <v>14000</v>
      </c>
      <c r="K26" s="23">
        <f t="shared" si="1"/>
        <v>1931.0344827586207</v>
      </c>
      <c r="L26" s="23">
        <f t="shared" si="2"/>
        <v>40.064496476041811</v>
      </c>
      <c r="M26" s="23">
        <f t="shared" si="3"/>
        <v>1602.5798590416725</v>
      </c>
    </row>
    <row r="27" spans="1:13" s="2" customFormat="1" ht="24" customHeight="1">
      <c r="A27" s="8">
        <v>45244</v>
      </c>
      <c r="B27" s="9" t="s">
        <v>44</v>
      </c>
      <c r="C27" s="9" t="s">
        <v>40</v>
      </c>
      <c r="D27" s="9">
        <v>121064</v>
      </c>
      <c r="E27" s="9">
        <v>105448</v>
      </c>
      <c r="F27" s="9" t="s">
        <v>53</v>
      </c>
      <c r="G27" s="9">
        <v>5</v>
      </c>
      <c r="H27" s="9" t="s">
        <v>42</v>
      </c>
      <c r="I27" s="22">
        <v>470</v>
      </c>
      <c r="J27" s="22">
        <f t="shared" si="0"/>
        <v>2350</v>
      </c>
      <c r="K27" s="23">
        <f t="shared" si="1"/>
        <v>324.13793103448273</v>
      </c>
      <c r="L27" s="23">
        <f t="shared" si="2"/>
        <v>56.616220613972843</v>
      </c>
      <c r="M27" s="23">
        <f t="shared" si="3"/>
        <v>283.08110306986418</v>
      </c>
    </row>
    <row r="28" spans="1:13" s="2" customFormat="1" ht="24" customHeight="1">
      <c r="A28" s="9"/>
      <c r="B28" s="9"/>
      <c r="C28" s="9"/>
      <c r="D28" s="9"/>
      <c r="E28" s="9"/>
      <c r="F28" s="9"/>
      <c r="G28" s="9"/>
      <c r="H28" s="9"/>
      <c r="I28" s="22"/>
      <c r="J28" s="22"/>
      <c r="K28" s="23"/>
      <c r="L28" s="23"/>
      <c r="M28" s="23"/>
    </row>
    <row r="29" spans="1:13" s="2" customFormat="1" ht="24" customHeight="1">
      <c r="A29" s="9" t="s">
        <v>54</v>
      </c>
      <c r="B29" s="9" t="s">
        <v>39</v>
      </c>
      <c r="C29" s="9" t="s">
        <v>40</v>
      </c>
      <c r="D29" s="9">
        <v>121064</v>
      </c>
      <c r="E29" s="9">
        <v>105448</v>
      </c>
      <c r="F29" s="9" t="s">
        <v>41</v>
      </c>
      <c r="G29" s="9">
        <v>1</v>
      </c>
      <c r="H29" s="9" t="s">
        <v>42</v>
      </c>
      <c r="I29" s="22" t="s">
        <v>55</v>
      </c>
      <c r="J29" s="22" t="s">
        <v>55</v>
      </c>
      <c r="K29" s="23" t="s">
        <v>55</v>
      </c>
      <c r="L29" s="23" t="s">
        <v>55</v>
      </c>
      <c r="M29" s="23" t="s">
        <v>55</v>
      </c>
    </row>
    <row r="30" spans="1:13" s="2" customFormat="1" ht="24" customHeight="1">
      <c r="A30" s="9" t="s">
        <v>54</v>
      </c>
      <c r="B30" s="9" t="s">
        <v>39</v>
      </c>
      <c r="C30" s="9" t="s">
        <v>40</v>
      </c>
      <c r="D30" s="9">
        <v>121064</v>
      </c>
      <c r="E30" s="9">
        <v>105448</v>
      </c>
      <c r="F30" s="9" t="s">
        <v>47</v>
      </c>
      <c r="G30" s="9">
        <v>1</v>
      </c>
      <c r="H30" s="9" t="s">
        <v>42</v>
      </c>
      <c r="I30" s="22" t="s">
        <v>55</v>
      </c>
      <c r="J30" s="22" t="s">
        <v>55</v>
      </c>
      <c r="K30" s="23" t="s">
        <v>55</v>
      </c>
      <c r="L30" s="23" t="s">
        <v>55</v>
      </c>
      <c r="M30" s="23" t="s">
        <v>55</v>
      </c>
    </row>
    <row r="31" spans="1:13" s="2" customFormat="1" ht="24" customHeight="1">
      <c r="A31" s="9" t="s">
        <v>54</v>
      </c>
      <c r="B31" s="9" t="s">
        <v>39</v>
      </c>
      <c r="C31" s="9" t="s">
        <v>40</v>
      </c>
      <c r="D31" s="9">
        <v>121064</v>
      </c>
      <c r="E31" s="9">
        <v>105448</v>
      </c>
      <c r="F31" s="9" t="s">
        <v>49</v>
      </c>
      <c r="G31" s="9">
        <v>3</v>
      </c>
      <c r="H31" s="9" t="s">
        <v>42</v>
      </c>
      <c r="I31" s="22" t="s">
        <v>55</v>
      </c>
      <c r="J31" s="22" t="s">
        <v>55</v>
      </c>
      <c r="K31" s="23" t="s">
        <v>55</v>
      </c>
      <c r="L31" s="23" t="s">
        <v>55</v>
      </c>
      <c r="M31" s="23" t="s">
        <v>55</v>
      </c>
    </row>
    <row r="32" spans="1:13" s="2" customFormat="1" ht="24" customHeight="1">
      <c r="A32" s="9" t="s">
        <v>55</v>
      </c>
      <c r="B32" s="9" t="s">
        <v>55</v>
      </c>
      <c r="C32" s="9" t="s">
        <v>55</v>
      </c>
      <c r="D32" s="9" t="s">
        <v>55</v>
      </c>
      <c r="E32" s="9" t="s">
        <v>55</v>
      </c>
      <c r="F32" s="9" t="s">
        <v>55</v>
      </c>
      <c r="G32" s="9" t="s">
        <v>55</v>
      </c>
      <c r="H32" s="9" t="s">
        <v>55</v>
      </c>
      <c r="I32" s="22" t="s">
        <v>55</v>
      </c>
      <c r="J32" s="22" t="s">
        <v>55</v>
      </c>
      <c r="K32" s="23" t="s">
        <v>55</v>
      </c>
      <c r="L32" s="23" t="s">
        <v>55</v>
      </c>
      <c r="M32" s="23" t="s">
        <v>55</v>
      </c>
    </row>
    <row r="33" spans="1:15" s="2" customFormat="1" ht="24" customHeight="1">
      <c r="A33" s="10" t="s">
        <v>55</v>
      </c>
      <c r="B33" s="10" t="s">
        <v>55</v>
      </c>
      <c r="C33" s="10" t="s">
        <v>56</v>
      </c>
      <c r="D33" s="10" t="s">
        <v>55</v>
      </c>
      <c r="E33" s="10" t="s">
        <v>55</v>
      </c>
      <c r="F33" s="10" t="s">
        <v>55</v>
      </c>
      <c r="G33" s="10">
        <f>SUM(G13:G31)</f>
        <v>734</v>
      </c>
      <c r="H33" s="10"/>
      <c r="I33" s="10"/>
      <c r="J33" s="24">
        <f>SUM(J13:J31)</f>
        <v>217160</v>
      </c>
      <c r="K33" s="25">
        <f>SUM(K13:K31)</f>
        <v>29953.103448275859</v>
      </c>
      <c r="L33" s="25">
        <f>K33/G33-E47</f>
        <v>32.596677252138775</v>
      </c>
      <c r="M33" s="25">
        <f>SUM(M13:M31)</f>
        <v>23967.017931034487</v>
      </c>
    </row>
    <row r="34" spans="1:15" ht="16">
      <c r="J34" s="26"/>
      <c r="K34" s="26"/>
      <c r="L34" s="26"/>
      <c r="M34" s="26"/>
      <c r="O34" s="2"/>
    </row>
    <row r="35" spans="1:15" s="1" customFormat="1" ht="22" customHeight="1">
      <c r="A35" s="32" t="s">
        <v>57</v>
      </c>
      <c r="B35" s="32"/>
      <c r="C35" s="32"/>
      <c r="D35" s="11" t="s">
        <v>58</v>
      </c>
      <c r="E35" s="11" t="s">
        <v>59</v>
      </c>
      <c r="G35" s="30" t="s">
        <v>60</v>
      </c>
      <c r="H35" s="30"/>
      <c r="I35" s="30"/>
      <c r="J35" s="30"/>
      <c r="K35" s="30"/>
      <c r="L35" s="30"/>
      <c r="M35" s="30"/>
      <c r="O35" s="2"/>
    </row>
    <row r="36" spans="1:15" s="1" customFormat="1" ht="22" customHeight="1">
      <c r="A36" s="32" t="s">
        <v>61</v>
      </c>
      <c r="B36" s="32"/>
      <c r="C36" s="32"/>
      <c r="D36" s="12">
        <f>J33*0.09</f>
        <v>19544.399999999998</v>
      </c>
      <c r="E36" s="19">
        <f>D36/$M$8</f>
        <v>2695.7793103448271</v>
      </c>
      <c r="G36" s="30"/>
      <c r="H36" s="30"/>
      <c r="I36" s="30"/>
      <c r="J36" s="30"/>
      <c r="K36" s="30"/>
      <c r="L36" s="30"/>
      <c r="M36" s="30"/>
      <c r="O36" s="2"/>
    </row>
    <row r="37" spans="1:15" s="1" customFormat="1" ht="22" customHeight="1">
      <c r="A37" s="31" t="s">
        <v>62</v>
      </c>
      <c r="B37" s="32"/>
      <c r="C37" s="32"/>
      <c r="D37" s="12">
        <v>3447.92</v>
      </c>
      <c r="E37" s="19">
        <f t="shared" ref="E37:E42" si="4">D37/$M$8</f>
        <v>475.5751724137931</v>
      </c>
      <c r="G37" s="30"/>
      <c r="H37" s="30"/>
      <c r="I37" s="30"/>
      <c r="J37" s="30"/>
      <c r="K37" s="30"/>
      <c r="L37" s="30"/>
      <c r="M37" s="30"/>
      <c r="O37" s="2"/>
    </row>
    <row r="38" spans="1:15" s="1" customFormat="1" ht="22" customHeight="1">
      <c r="A38" s="31" t="s">
        <v>63</v>
      </c>
      <c r="B38" s="32"/>
      <c r="C38" s="32"/>
      <c r="D38" s="12">
        <v>1000</v>
      </c>
      <c r="E38" s="19">
        <f t="shared" si="4"/>
        <v>137.93103448275863</v>
      </c>
      <c r="G38" s="30"/>
      <c r="H38" s="30"/>
      <c r="I38" s="30"/>
      <c r="J38" s="30"/>
      <c r="K38" s="30"/>
      <c r="L38" s="30"/>
      <c r="M38" s="30"/>
      <c r="O38" s="2"/>
    </row>
    <row r="39" spans="1:15" s="1" customFormat="1" ht="22" customHeight="1">
      <c r="A39" s="31" t="s">
        <v>64</v>
      </c>
      <c r="B39" s="32"/>
      <c r="C39" s="32"/>
      <c r="D39" s="12">
        <v>1200</v>
      </c>
      <c r="E39" s="19">
        <f t="shared" si="4"/>
        <v>165.51724137931035</v>
      </c>
      <c r="G39" s="30"/>
      <c r="H39" s="30"/>
      <c r="I39" s="30"/>
      <c r="J39" s="30"/>
      <c r="K39" s="30"/>
      <c r="L39" s="30"/>
      <c r="M39" s="30"/>
      <c r="O39" s="2"/>
    </row>
    <row r="40" spans="1:15" s="1" customFormat="1" ht="22" customHeight="1">
      <c r="A40" s="31" t="s">
        <v>65</v>
      </c>
      <c r="B40" s="32"/>
      <c r="C40" s="32"/>
      <c r="D40" s="12">
        <v>356</v>
      </c>
      <c r="E40" s="19">
        <f t="shared" si="4"/>
        <v>49.103448275862071</v>
      </c>
      <c r="G40" s="30"/>
      <c r="H40" s="30"/>
      <c r="I40" s="30"/>
      <c r="J40" s="30"/>
      <c r="K40" s="30"/>
      <c r="L40" s="30"/>
      <c r="M40" s="30"/>
      <c r="O40" s="2"/>
    </row>
    <row r="41" spans="1:15" s="1" customFormat="1" ht="22" customHeight="1">
      <c r="A41" s="31" t="s">
        <v>66</v>
      </c>
      <c r="B41" s="32"/>
      <c r="C41" s="32"/>
      <c r="D41" s="12">
        <v>478</v>
      </c>
      <c r="E41" s="19">
        <f t="shared" si="4"/>
        <v>65.931034482758619</v>
      </c>
      <c r="G41" s="30"/>
      <c r="H41" s="30"/>
      <c r="I41" s="30"/>
      <c r="J41" s="30"/>
      <c r="K41" s="30"/>
      <c r="L41" s="30"/>
      <c r="M41" s="30"/>
      <c r="O41" s="2"/>
    </row>
    <row r="42" spans="1:15" s="1" customFormat="1" ht="22" customHeight="1">
      <c r="A42" s="31" t="s">
        <v>67</v>
      </c>
      <c r="B42" s="32"/>
      <c r="C42" s="32"/>
      <c r="D42" s="12">
        <f>SUM(D36:D41)</f>
        <v>26026.32</v>
      </c>
      <c r="E42" s="19">
        <f t="shared" si="4"/>
        <v>3589.8372413793104</v>
      </c>
      <c r="G42" s="30"/>
      <c r="H42" s="30"/>
      <c r="I42" s="30"/>
      <c r="J42" s="30"/>
      <c r="K42" s="30"/>
      <c r="L42" s="30"/>
      <c r="M42" s="30"/>
      <c r="O42" s="2"/>
    </row>
    <row r="43" spans="1:15" s="1" customFormat="1" ht="22" customHeight="1">
      <c r="A43" s="1" t="s">
        <v>55</v>
      </c>
      <c r="B43" s="1" t="s">
        <v>55</v>
      </c>
      <c r="C43" s="1" t="s">
        <v>55</v>
      </c>
      <c r="D43" s="13"/>
      <c r="E43" s="20" t="s">
        <v>55</v>
      </c>
      <c r="G43" s="30"/>
      <c r="H43" s="30"/>
      <c r="I43" s="30"/>
      <c r="J43" s="30"/>
      <c r="K43" s="30"/>
      <c r="L43" s="30"/>
      <c r="M43" s="30"/>
      <c r="O43" s="2"/>
    </row>
    <row r="44" spans="1:15" s="1" customFormat="1" ht="22" customHeight="1">
      <c r="A44" s="32" t="s">
        <v>68</v>
      </c>
      <c r="B44" s="32"/>
      <c r="C44" s="32"/>
      <c r="D44" s="12">
        <f>J33*0.08</f>
        <v>17372.8</v>
      </c>
      <c r="E44" s="19">
        <f>D44/$M$8</f>
        <v>2396.248275862069</v>
      </c>
      <c r="G44" s="30"/>
      <c r="H44" s="30"/>
      <c r="I44" s="30"/>
      <c r="J44" s="30"/>
      <c r="K44" s="30"/>
      <c r="L44" s="30"/>
      <c r="M44" s="30"/>
      <c r="O44" s="2"/>
    </row>
    <row r="45" spans="1:15" s="1" customFormat="1" ht="22" customHeight="1">
      <c r="A45" s="1" t="s">
        <v>55</v>
      </c>
      <c r="B45" s="1" t="s">
        <v>55</v>
      </c>
      <c r="C45" s="1" t="s">
        <v>55</v>
      </c>
      <c r="D45" s="13"/>
      <c r="E45" s="20" t="s">
        <v>55</v>
      </c>
      <c r="G45" s="30"/>
      <c r="H45" s="30"/>
      <c r="I45" s="30"/>
      <c r="J45" s="30"/>
      <c r="K45" s="30"/>
      <c r="L45" s="30"/>
      <c r="M45" s="30"/>
      <c r="O45" s="2"/>
    </row>
    <row r="46" spans="1:15" s="1" customFormat="1" ht="22" customHeight="1">
      <c r="A46" s="27" t="s">
        <v>69</v>
      </c>
      <c r="B46" s="27"/>
      <c r="C46" s="27"/>
      <c r="D46" s="12">
        <f>D42+D44</f>
        <v>43399.119999999995</v>
      </c>
      <c r="E46" s="19">
        <f>D46/$M$8</f>
        <v>5986.0855172413785</v>
      </c>
      <c r="G46" s="30"/>
      <c r="H46" s="30"/>
      <c r="I46" s="30"/>
      <c r="J46" s="30"/>
      <c r="K46" s="30"/>
      <c r="L46" s="30"/>
      <c r="M46" s="30"/>
      <c r="O46" s="2"/>
    </row>
    <row r="47" spans="1:15" s="1" customFormat="1" ht="22" customHeight="1">
      <c r="A47" s="27" t="s">
        <v>70</v>
      </c>
      <c r="B47" s="27"/>
      <c r="C47" s="27"/>
      <c r="D47" s="12">
        <f>D46/(G33-5)</f>
        <v>59.532400548696842</v>
      </c>
      <c r="E47" s="19">
        <f>D47/$M$8</f>
        <v>8.2113655929237019</v>
      </c>
      <c r="G47" s="30"/>
      <c r="H47" s="30"/>
      <c r="I47" s="30"/>
      <c r="J47" s="30"/>
      <c r="K47" s="30"/>
      <c r="L47" s="30"/>
      <c r="M47" s="30"/>
      <c r="O47" s="2"/>
    </row>
    <row r="48" spans="1:15" ht="16">
      <c r="O48" s="2"/>
    </row>
    <row r="49" spans="15:15" ht="16">
      <c r="O49" s="2"/>
    </row>
    <row r="50" spans="15:15" ht="16">
      <c r="O50" s="2"/>
    </row>
    <row r="51" spans="15:15" ht="16">
      <c r="O51" s="2"/>
    </row>
    <row r="52" spans="15:15" ht="16">
      <c r="O52" s="2"/>
    </row>
    <row r="53" spans="15:15" ht="16">
      <c r="O53" s="2"/>
    </row>
    <row r="54" spans="15:15" ht="16">
      <c r="O54" s="2"/>
    </row>
    <row r="55" spans="15:15" ht="16">
      <c r="O55" s="2"/>
    </row>
    <row r="56" spans="15:15" ht="16">
      <c r="O56" s="2"/>
    </row>
    <row r="57" spans="15:15" ht="16">
      <c r="O57" s="2"/>
    </row>
    <row r="58" spans="15:15" ht="16">
      <c r="O58" s="2"/>
    </row>
    <row r="59" spans="15:15" ht="16">
      <c r="O59" s="2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  <row r="67" spans="15:15" ht="16">
      <c r="O67" s="1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</sheetData>
  <autoFilter ref="A12:M27" xr:uid="{00000000-0009-0000-0000-000000000000}"/>
  <mergeCells count="19">
    <mergeCell ref="H8:I8"/>
    <mergeCell ref="B9:C9"/>
    <mergeCell ref="H9:I9"/>
    <mergeCell ref="A47:C47"/>
    <mergeCell ref="A1:M3"/>
    <mergeCell ref="A4:M6"/>
    <mergeCell ref="G35:M47"/>
    <mergeCell ref="A40:C40"/>
    <mergeCell ref="A41:C41"/>
    <mergeCell ref="A42:C42"/>
    <mergeCell ref="A44:C44"/>
    <mergeCell ref="A46:C46"/>
    <mergeCell ref="A35:C35"/>
    <mergeCell ref="A36:C36"/>
    <mergeCell ref="A37:C37"/>
    <mergeCell ref="A38:C38"/>
    <mergeCell ref="A39:C39"/>
    <mergeCell ref="A7:M7"/>
    <mergeCell ref="B8:C8"/>
  </mergeCells>
  <pageMargins left="0.7" right="0.7" top="0.75" bottom="0.75" header="0.3" footer="0.3"/>
  <pageSetup orientation="portrait"/>
  <ignoredErrors>
    <ignoredError sqref="L33" formula="1"/>
    <ignoredError sqref="B13:B3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045-49773651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2023-11-24T03:12:00Z</dcterms:created>
  <dcterms:modified xsi:type="dcterms:W3CDTF">2024-03-21T19:55:59Z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