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4"/>
  <workbookPr/>
  <mc:AlternateContent xmlns:mc="http://schemas.openxmlformats.org/markup-compatibility/2006">
    <mc:Choice Requires="x15">
      <x15ac:absPath xmlns:x15ac="http://schemas.microsoft.com/office/spreadsheetml/2010/11/ac" url="/Users/alex/Library/Containers/com.tencent.xinWeChat/Data/Library/Application Support/com.tencent.xinWeChat/2.0b4.0.9/3c90e71168dbc9df496e70bb651af340/Message/MessageTemp/594f9c3ecfd656d4d0f6c6b2a69d1f3c/File/销售报告（零壹+鑫荣懋）/空运/8F/"/>
    </mc:Choice>
  </mc:AlternateContent>
  <xr:revisionPtr revIDLastSave="0" documentId="13_ncr:1_{25F750C8-3F3A-D747-835C-E5CA7B4E57BE}" xr6:coauthVersionLast="47" xr6:coauthVersionMax="47" xr10:uidLastSave="{00000000-0000-0000-0000-000000000000}"/>
  <bookViews>
    <workbookView xWindow="0" yWindow="880" windowWidth="36000" windowHeight="21260" xr2:uid="{00000000-000D-0000-FFFF-FFFF00000000}"/>
  </bookViews>
  <sheets>
    <sheet name="369-88354792" sheetId="2" r:id="rId1"/>
  </sheets>
  <definedNames>
    <definedName name="_xlnm._FilterDatabase" localSheetId="0" hidden="1">'369-88354792'!$A$12:$M$32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5" i="2" l="1"/>
  <c r="E44" i="2"/>
  <c r="E43" i="2"/>
  <c r="E42" i="2"/>
  <c r="E41" i="2"/>
  <c r="G37" i="2"/>
  <c r="J32" i="2"/>
  <c r="K32" i="2" s="1"/>
  <c r="J31" i="2"/>
  <c r="K31" i="2" s="1"/>
  <c r="J30" i="2"/>
  <c r="K30" i="2" s="1"/>
  <c r="J29" i="2"/>
  <c r="K29" i="2" s="1"/>
  <c r="J28" i="2"/>
  <c r="K28" i="2" s="1"/>
  <c r="J27" i="2"/>
  <c r="K27" i="2" s="1"/>
  <c r="J26" i="2"/>
  <c r="K26" i="2" s="1"/>
  <c r="J25" i="2"/>
  <c r="K25" i="2" s="1"/>
  <c r="J24" i="2"/>
  <c r="K24" i="2" s="1"/>
  <c r="J23" i="2"/>
  <c r="K23" i="2" s="1"/>
  <c r="J22" i="2"/>
  <c r="K22" i="2" s="1"/>
  <c r="J21" i="2"/>
  <c r="K21" i="2" s="1"/>
  <c r="J20" i="2"/>
  <c r="K20" i="2" s="1"/>
  <c r="J19" i="2"/>
  <c r="K19" i="2" s="1"/>
  <c r="J18" i="2"/>
  <c r="K18" i="2" s="1"/>
  <c r="J17" i="2"/>
  <c r="K17" i="2" s="1"/>
  <c r="J16" i="2"/>
  <c r="K16" i="2" s="1"/>
  <c r="J15" i="2"/>
  <c r="K15" i="2" s="1"/>
  <c r="J14" i="2"/>
  <c r="K14" i="2" s="1"/>
  <c r="J13" i="2"/>
  <c r="J37" i="2" l="1"/>
  <c r="D48" i="2" s="1"/>
  <c r="E48" i="2" s="1"/>
  <c r="K13" i="2"/>
  <c r="D40" i="2" l="1"/>
  <c r="D46" i="2" s="1"/>
  <c r="E40" i="2"/>
  <c r="K37" i="2"/>
  <c r="D50" i="2" l="1"/>
  <c r="E46" i="2"/>
  <c r="D51" i="2" l="1"/>
  <c r="E51" i="2" s="1"/>
  <c r="E50" i="2"/>
  <c r="L23" i="2" l="1"/>
  <c r="M23" i="2" s="1"/>
  <c r="L14" i="2"/>
  <c r="M14" i="2" s="1"/>
  <c r="L22" i="2"/>
  <c r="M22" i="2" s="1"/>
  <c r="L17" i="2"/>
  <c r="M17" i="2" s="1"/>
  <c r="L27" i="2"/>
  <c r="M27" i="2" s="1"/>
  <c r="L29" i="2"/>
  <c r="M29" i="2" s="1"/>
  <c r="L24" i="2"/>
  <c r="M24" i="2" s="1"/>
  <c r="L15" i="2"/>
  <c r="M15" i="2" s="1"/>
  <c r="L20" i="2"/>
  <c r="M20" i="2" s="1"/>
  <c r="L28" i="2"/>
  <c r="M28" i="2" s="1"/>
  <c r="L19" i="2"/>
  <c r="M19" i="2" s="1"/>
  <c r="L26" i="2"/>
  <c r="M26" i="2" s="1"/>
  <c r="L18" i="2"/>
  <c r="M18" i="2" s="1"/>
  <c r="L16" i="2"/>
  <c r="M16" i="2" s="1"/>
  <c r="L32" i="2"/>
  <c r="M32" i="2" s="1"/>
  <c r="L30" i="2"/>
  <c r="M30" i="2" s="1"/>
  <c r="L25" i="2"/>
  <c r="M25" i="2" s="1"/>
  <c r="L31" i="2"/>
  <c r="M31" i="2" s="1"/>
  <c r="L21" i="2"/>
  <c r="M21" i="2" s="1"/>
  <c r="L13" i="2"/>
  <c r="M13" i="2" s="1"/>
  <c r="L37" i="2"/>
  <c r="M40" i="2" l="1"/>
  <c r="M41" i="2"/>
  <c r="M37" i="2"/>
</calcChain>
</file>

<file path=xl/sharedStrings.xml><?xml version="1.0" encoding="utf-8"?>
<sst xmlns="http://schemas.openxmlformats.org/spreadsheetml/2006/main" count="131" uniqueCount="66">
  <si>
    <t>Sales Summary</t>
  </si>
  <si>
    <t>销售报告</t>
  </si>
  <si>
    <r>
      <rPr>
        <sz val="12"/>
        <rFont val="宋体-简"/>
        <family val="1"/>
        <charset val="134"/>
      </rPr>
      <t>供应商</t>
    </r>
    <r>
      <rPr>
        <sz val="12"/>
        <rFont val="Times New Roman Regular"/>
        <charset val="134"/>
      </rPr>
      <t xml:space="preserve"> Supplier:</t>
    </r>
  </si>
  <si>
    <t>OCHO FUEGOS SPA</t>
  </si>
  <si>
    <r>
      <rPr>
        <sz val="12"/>
        <rFont val="Cambria"/>
        <family val="1"/>
      </rPr>
      <t>到货日期</t>
    </r>
    <r>
      <rPr>
        <sz val="12"/>
        <rFont val="Times New Roman Regular"/>
        <charset val="134"/>
      </rPr>
      <t xml:space="preserve"> Arrival Date:</t>
    </r>
  </si>
  <si>
    <r>
      <rPr>
        <sz val="12"/>
        <rFont val="Cambria"/>
        <family val="1"/>
      </rPr>
      <t>销售日期</t>
    </r>
    <r>
      <rPr>
        <sz val="12"/>
        <rFont val="Times New Roman Regular"/>
        <charset val="134"/>
      </rPr>
      <t xml:space="preserve"> Date of Sale:</t>
    </r>
  </si>
  <si>
    <t>2023/12/1-2023/12/3</t>
  </si>
  <si>
    <r>
      <rPr>
        <sz val="12"/>
        <rFont val="Cambria"/>
        <family val="1"/>
      </rPr>
      <t>汇率</t>
    </r>
    <r>
      <rPr>
        <sz val="12"/>
        <rFont val="Times New Roman Regular"/>
        <charset val="134"/>
      </rPr>
      <t>FX Rate:</t>
    </r>
  </si>
  <si>
    <t>7.30</t>
  </si>
  <si>
    <r>
      <rPr>
        <sz val="12"/>
        <rFont val="宋体-简"/>
        <family val="1"/>
        <charset val="134"/>
      </rPr>
      <t>航班号</t>
    </r>
    <r>
      <rPr>
        <sz val="12"/>
        <rFont val="Times New Roman Regular"/>
        <charset val="134"/>
      </rPr>
      <t>Flight No:</t>
    </r>
  </si>
  <si>
    <t>5Y8030/5Y8031</t>
  </si>
  <si>
    <r>
      <rPr>
        <sz val="12"/>
        <rFont val="Cambria"/>
        <family val="1"/>
      </rPr>
      <t>提单号</t>
    </r>
    <r>
      <rPr>
        <sz val="12"/>
        <rFont val="Times New Roman Regular"/>
        <charset val="134"/>
      </rPr>
      <t xml:space="preserve"> AWB:</t>
    </r>
  </si>
  <si>
    <t>369-88354792</t>
  </si>
  <si>
    <r>
      <rPr>
        <sz val="12"/>
        <rFont val="Cambria"/>
        <family val="1"/>
      </rPr>
      <t>销售地点</t>
    </r>
    <r>
      <rPr>
        <sz val="12"/>
        <rFont val="Times New Roman Regular"/>
        <charset val="134"/>
      </rPr>
      <t xml:space="preserve"> Sales Location:</t>
    </r>
  </si>
  <si>
    <t>Guangzhou</t>
  </si>
  <si>
    <r>
      <rPr>
        <sz val="12"/>
        <rFont val="Cambria"/>
        <family val="1"/>
      </rPr>
      <t>日期</t>
    </r>
  </si>
  <si>
    <r>
      <rPr>
        <sz val="12"/>
        <rFont val="Cambria"/>
        <family val="1"/>
      </rPr>
      <t>板号</t>
    </r>
  </si>
  <si>
    <r>
      <rPr>
        <sz val="12"/>
        <rFont val="Cambria"/>
        <family val="1"/>
      </rPr>
      <t>品种</t>
    </r>
  </si>
  <si>
    <r>
      <rPr>
        <sz val="12"/>
        <rFont val="Cambria"/>
        <family val="1"/>
      </rPr>
      <t>包装厂</t>
    </r>
  </si>
  <si>
    <r>
      <rPr>
        <sz val="12"/>
        <rFont val="Cambria"/>
        <family val="1"/>
      </rPr>
      <t>果园</t>
    </r>
  </si>
  <si>
    <r>
      <rPr>
        <sz val="12"/>
        <rFont val="Cambria"/>
        <family val="1"/>
      </rPr>
      <t>大小</t>
    </r>
  </si>
  <si>
    <r>
      <rPr>
        <sz val="12"/>
        <rFont val="Cambria"/>
        <family val="1"/>
      </rPr>
      <t>数量</t>
    </r>
  </si>
  <si>
    <r>
      <rPr>
        <sz val="12"/>
        <rFont val="Cambria"/>
        <family val="1"/>
      </rPr>
      <t>规格</t>
    </r>
  </si>
  <si>
    <r>
      <rPr>
        <sz val="12"/>
        <rFont val="Cambria"/>
        <family val="1"/>
      </rPr>
      <t>价格</t>
    </r>
    <r>
      <rPr>
        <sz val="12"/>
        <rFont val="Times New Roman Regular"/>
        <charset val="134"/>
      </rPr>
      <t>(</t>
    </r>
    <r>
      <rPr>
        <sz val="12"/>
        <rFont val="Cambria"/>
        <family val="1"/>
      </rPr>
      <t>人民币</t>
    </r>
    <r>
      <rPr>
        <sz val="12"/>
        <rFont val="Times New Roman Regular"/>
        <charset val="134"/>
      </rPr>
      <t>)</t>
    </r>
  </si>
  <si>
    <r>
      <rPr>
        <sz val="12"/>
        <rFont val="Cambria"/>
        <family val="1"/>
      </rPr>
      <t>总数</t>
    </r>
    <r>
      <rPr>
        <sz val="12"/>
        <rFont val="Times New Roman Regular"/>
        <charset val="134"/>
      </rPr>
      <t>(</t>
    </r>
    <r>
      <rPr>
        <sz val="12"/>
        <rFont val="Cambria"/>
        <family val="1"/>
      </rPr>
      <t>人民币</t>
    </r>
    <r>
      <rPr>
        <sz val="12"/>
        <rFont val="Times New Roman Regular"/>
        <charset val="134"/>
      </rPr>
      <t>)</t>
    </r>
  </si>
  <si>
    <r>
      <rPr>
        <sz val="12"/>
        <rFont val="Cambria"/>
        <family val="1"/>
      </rPr>
      <t>总数</t>
    </r>
    <r>
      <rPr>
        <sz val="12"/>
        <rFont val="Times New Roman Regular"/>
        <charset val="134"/>
      </rPr>
      <t>(</t>
    </r>
    <r>
      <rPr>
        <sz val="12"/>
        <rFont val="Cambria"/>
        <family val="1"/>
      </rPr>
      <t>美金</t>
    </r>
    <r>
      <rPr>
        <sz val="12"/>
        <rFont val="Times New Roman Regular"/>
        <charset val="134"/>
      </rPr>
      <t>)</t>
    </r>
  </si>
  <si>
    <r>
      <rPr>
        <sz val="12"/>
        <rFont val="Cambria"/>
        <family val="1"/>
      </rPr>
      <t>每箱收益</t>
    </r>
    <r>
      <rPr>
        <sz val="12"/>
        <rFont val="Times New Roman Regular"/>
        <charset val="134"/>
      </rPr>
      <t xml:space="preserve"> CIF</t>
    </r>
  </si>
  <si>
    <r>
      <rPr>
        <sz val="12"/>
        <rFont val="Cambria"/>
        <family val="1"/>
      </rPr>
      <t>总收益</t>
    </r>
    <r>
      <rPr>
        <sz val="12"/>
        <rFont val="Times New Roman Regular"/>
        <charset val="134"/>
      </rPr>
      <t xml:space="preserve"> CIF</t>
    </r>
  </si>
  <si>
    <t>Date</t>
  </si>
  <si>
    <t>Pallet No.</t>
  </si>
  <si>
    <t>Variety</t>
  </si>
  <si>
    <t>CSP</t>
  </si>
  <si>
    <t>CSG</t>
  </si>
  <si>
    <t>Size</t>
  </si>
  <si>
    <t>Quantity</t>
  </si>
  <si>
    <t>Specification</t>
  </si>
  <si>
    <t>Price RMB</t>
  </si>
  <si>
    <t>Total RMB</t>
  </si>
  <si>
    <t>Total</t>
  </si>
  <si>
    <t>CIF Return</t>
  </si>
  <si>
    <t>Total Return</t>
  </si>
  <si>
    <t>SANTINA</t>
  </si>
  <si>
    <t>3J</t>
  </si>
  <si>
    <t>2.5kg</t>
  </si>
  <si>
    <t>2JD</t>
  </si>
  <si>
    <t>3JDD</t>
  </si>
  <si>
    <t>2JDD</t>
  </si>
  <si>
    <t>4JD</t>
  </si>
  <si>
    <t>3JD</t>
  </si>
  <si>
    <t/>
  </si>
  <si>
    <r>
      <rPr>
        <sz val="12"/>
        <rFont val="Cambria"/>
        <family val="1"/>
      </rPr>
      <t>总数</t>
    </r>
    <r>
      <rPr>
        <sz val="12"/>
        <rFont val="Times New Roman Regular"/>
        <charset val="134"/>
      </rPr>
      <t xml:space="preserve"> Total:</t>
    </r>
  </si>
  <si>
    <r>
      <rPr>
        <sz val="12"/>
        <rFont val="Cambria"/>
        <family val="1"/>
      </rPr>
      <t>其他费用</t>
    </r>
    <r>
      <rPr>
        <sz val="12"/>
        <rFont val="Times New Roman Regular"/>
        <charset val="134"/>
      </rPr>
      <t xml:space="preserve"> Additional Fees</t>
    </r>
  </si>
  <si>
    <r>
      <rPr>
        <sz val="12"/>
        <rFont val="Cambria"/>
        <family val="1"/>
      </rPr>
      <t>人民币</t>
    </r>
    <r>
      <rPr>
        <sz val="12"/>
        <rFont val="Times New Roman Regular"/>
        <charset val="134"/>
      </rPr>
      <t xml:space="preserve"> RMB</t>
    </r>
  </si>
  <si>
    <r>
      <rPr>
        <sz val="12"/>
        <rFont val="Cambria"/>
        <family val="1"/>
      </rPr>
      <t>美金</t>
    </r>
    <r>
      <rPr>
        <sz val="12"/>
        <rFont val="Times New Roman Regular"/>
        <charset val="134"/>
      </rPr>
      <t xml:space="preserve"> USD</t>
    </r>
  </si>
  <si>
    <r>
      <rPr>
        <sz val="12"/>
        <rFont val="Times New Roman Regular"/>
        <charset val="134"/>
      </rPr>
      <t>Note</t>
    </r>
    <r>
      <rPr>
        <sz val="12"/>
        <rFont val="Cambria"/>
        <family val="1"/>
      </rPr>
      <t>：</t>
    </r>
  </si>
  <si>
    <t>总收益CIF</t>
  </si>
  <si>
    <r>
      <rPr>
        <sz val="12"/>
        <rFont val="Cambria"/>
        <family val="1"/>
      </rPr>
      <t>海关</t>
    </r>
    <r>
      <rPr>
        <sz val="12"/>
        <rFont val="Times New Roman Regular"/>
        <charset val="134"/>
      </rPr>
      <t>/</t>
    </r>
    <r>
      <rPr>
        <sz val="12"/>
        <rFont val="Cambria"/>
        <family val="1"/>
      </rPr>
      <t>税金</t>
    </r>
    <r>
      <rPr>
        <sz val="12"/>
        <rFont val="Times New Roman Regular"/>
        <charset val="134"/>
      </rPr>
      <t xml:space="preserve"> Customs/VAT</t>
    </r>
  </si>
  <si>
    <r>
      <rPr>
        <sz val="12"/>
        <rFont val="Cambria"/>
        <family val="1"/>
      </rPr>
      <t>机场提货费</t>
    </r>
    <r>
      <rPr>
        <sz val="12"/>
        <rFont val="Times New Roman Regular"/>
        <charset val="134"/>
      </rPr>
      <t xml:space="preserve"> Airport Fees</t>
    </r>
  </si>
  <si>
    <r>
      <rPr>
        <sz val="12"/>
        <rFont val="Cambria"/>
        <family val="1"/>
      </rPr>
      <t>运输费</t>
    </r>
    <r>
      <rPr>
        <sz val="12"/>
        <rFont val="Times New Roman Regular"/>
        <charset val="134"/>
      </rPr>
      <t xml:space="preserve"> Trucking Fees</t>
    </r>
  </si>
  <si>
    <r>
      <rPr>
        <sz val="12"/>
        <rFont val="Cambria"/>
        <family val="1"/>
      </rPr>
      <t>文件费</t>
    </r>
    <r>
      <rPr>
        <sz val="12"/>
        <rFont val="Times New Roman Regular"/>
        <charset val="134"/>
      </rPr>
      <t xml:space="preserve"> Doc.Fees</t>
    </r>
  </si>
  <si>
    <r>
      <rPr>
        <sz val="12"/>
        <rFont val="Cambria"/>
        <family val="1"/>
      </rPr>
      <t>入场费</t>
    </r>
    <r>
      <rPr>
        <sz val="12"/>
        <rFont val="Times New Roman Regular"/>
        <charset val="134"/>
      </rPr>
      <t xml:space="preserve"> Market Entry Fees</t>
    </r>
  </si>
  <si>
    <r>
      <rPr>
        <sz val="12"/>
        <rFont val="Cambria"/>
        <family val="1"/>
      </rPr>
      <t>市场费用</t>
    </r>
    <r>
      <rPr>
        <sz val="12"/>
        <rFont val="Times New Roman Regular"/>
        <charset val="134"/>
      </rPr>
      <t xml:space="preserve"> Market Fees</t>
    </r>
  </si>
  <si>
    <r>
      <rPr>
        <sz val="12"/>
        <rFont val="Cambria"/>
        <family val="1"/>
      </rPr>
      <t>小计</t>
    </r>
    <r>
      <rPr>
        <sz val="12"/>
        <rFont val="Times New Roman Regular"/>
        <charset val="134"/>
      </rPr>
      <t xml:space="preserve"> Total Fees</t>
    </r>
  </si>
  <si>
    <r>
      <rPr>
        <sz val="12"/>
        <rFont val="Cambria"/>
        <family val="1"/>
      </rPr>
      <t>销售佣金</t>
    </r>
    <r>
      <rPr>
        <sz val="12"/>
        <rFont val="Times New Roman Regular"/>
        <charset val="134"/>
      </rPr>
      <t xml:space="preserve"> Commission (8.00%</t>
    </r>
    <r>
      <rPr>
        <sz val="12"/>
        <rFont val="Cambria"/>
        <family val="1"/>
      </rPr>
      <t>）</t>
    </r>
  </si>
  <si>
    <r>
      <rPr>
        <sz val="12"/>
        <rFont val="Cambria"/>
        <family val="1"/>
      </rPr>
      <t>总费用</t>
    </r>
    <r>
      <rPr>
        <sz val="12"/>
        <rFont val="Times New Roman Regular"/>
        <charset val="134"/>
      </rPr>
      <t xml:space="preserve"> Total Charges</t>
    </r>
  </si>
  <si>
    <r>
      <rPr>
        <sz val="12"/>
        <rFont val="Cambria"/>
        <family val="1"/>
      </rPr>
      <t>每箱平均费用</t>
    </r>
    <r>
      <rPr>
        <sz val="12"/>
        <rFont val="Times New Roman Regular"/>
        <charset val="134"/>
      </rPr>
      <t xml:space="preserve"> Ave/box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</si>
</sst>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&quot;￥&quot;#,##0.00;&quot;￥&quot;\-#,##0.00"/>
    <numFmt numFmtId="168" formatCode="_ &quot;￥&quot;* #,##0.00_ ;_ &quot;￥&quot;* \-#,##0.00_ ;_ &quot;￥&quot;* &quot;-&quot;??_ ;_ @_ "/>
    <numFmt numFmtId="169" formatCode="&quot;￥&quot;#,##0.00_);[Red]\(&quot;￥&quot;#,##0.00\)"/>
    <numFmt numFmtId="170" formatCode="&quot;US$&quot;#,##0.00;\-&quot;US$&quot;#,##0.00"/>
    <numFmt numFmtId="171" formatCode="#,##0.00_ "/>
  </numFmts>
  <fonts count="9">
    <font>
      <sz val="11"/>
      <color theme="1"/>
      <name val="Calibri"/>
      <charset val="134"/>
      <scheme val="minor"/>
    </font>
    <font>
      <sz val="12"/>
      <name val="Times New Roman Regular"/>
      <charset val="134"/>
    </font>
    <font>
      <sz val="11"/>
      <color theme="1"/>
      <name val="Times New Roman Regular"/>
      <charset val="134"/>
    </font>
    <font>
      <sz val="18"/>
      <name val="Times New Roman Regular"/>
      <charset val="134"/>
    </font>
    <font>
      <sz val="18"/>
      <name val="宋体-简"/>
      <family val="1"/>
      <charset val="134"/>
    </font>
    <font>
      <sz val="12"/>
      <name val="宋体-简"/>
      <family val="1"/>
      <charset val="134"/>
    </font>
    <font>
      <sz val="12"/>
      <name val="Times New Roman"/>
      <family val="1"/>
    </font>
    <font>
      <sz val="12"/>
      <name val="Cambria"/>
      <family val="1"/>
    </font>
    <font>
      <sz val="11"/>
      <color theme="1"/>
      <name val="Calibri"/>
      <charset val="134"/>
      <scheme val="minor"/>
    </font>
  </fonts>
  <fills count="4">
    <fill>
      <patternFill patternType="none"/>
    </fill>
    <fill>
      <patternFill patternType="gray125"/>
    </fill>
    <fill>
      <patternFill patternType="mediumGray">
        <fgColor rgb="FFDDEBF7"/>
        <bgColor rgb="FFDDEBF7"/>
      </patternFill>
    </fill>
    <fill>
      <patternFill patternType="mediumGray">
        <fgColor rgb="FFE2EFDA"/>
        <bgColor rgb="FFE2EFDA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8" fontId="8" fillId="0" borderId="0" applyFont="0" applyFill="0" applyBorder="0" applyAlignment="0" applyProtection="0">
      <alignment vertical="center"/>
    </xf>
  </cellStyleXfs>
  <cellXfs count="3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2" fillId="0" borderId="0" xfId="0" applyFont="1"/>
    <xf numFmtId="0" fontId="5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4" fontId="6" fillId="0" borderId="3" xfId="0" applyNumberFormat="1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169" fontId="1" fillId="0" borderId="3" xfId="0" applyNumberFormat="1" applyFont="1" applyBorder="1" applyAlignment="1">
      <alignment horizontal="right" vertical="center"/>
    </xf>
    <xf numFmtId="169" fontId="1" fillId="0" borderId="0" xfId="0" applyNumberFormat="1" applyFont="1"/>
    <xf numFmtId="0" fontId="1" fillId="0" borderId="0" xfId="0" applyFont="1" applyAlignment="1">
      <alignment horizontal="right" vertical="center"/>
    </xf>
    <xf numFmtId="14" fontId="1" fillId="0" borderId="0" xfId="0" applyNumberFormat="1" applyFont="1" applyAlignment="1">
      <alignment horizontal="left" vertical="center"/>
    </xf>
    <xf numFmtId="14" fontId="1" fillId="0" borderId="0" xfId="0" applyNumberFormat="1" applyFont="1" applyAlignment="1">
      <alignment vertical="center"/>
    </xf>
    <xf numFmtId="0" fontId="1" fillId="0" borderId="0" xfId="0" applyFont="1" applyAlignment="1">
      <alignment vertical="center"/>
    </xf>
    <xf numFmtId="170" fontId="1" fillId="0" borderId="3" xfId="0" applyNumberFormat="1" applyFont="1" applyBorder="1" applyAlignment="1">
      <alignment horizontal="right" vertical="center"/>
    </xf>
    <xf numFmtId="170" fontId="1" fillId="0" borderId="0" xfId="0" applyNumberFormat="1" applyFont="1"/>
    <xf numFmtId="0" fontId="7" fillId="2" borderId="1" xfId="0" applyFont="1" applyFill="1" applyBorder="1" applyAlignment="1">
      <alignment horizontal="center" vertical="center"/>
    </xf>
    <xf numFmtId="164" fontId="1" fillId="0" borderId="3" xfId="0" applyNumberFormat="1" applyFont="1" applyBorder="1" applyAlignment="1">
      <alignment horizontal="right" vertical="center"/>
    </xf>
    <xf numFmtId="0" fontId="6" fillId="0" borderId="3" xfId="0" applyFont="1" applyBorder="1" applyAlignment="1">
      <alignment horizontal="right" vertical="center"/>
    </xf>
    <xf numFmtId="170" fontId="1" fillId="0" borderId="3" xfId="1" applyNumberFormat="1" applyFont="1" applyBorder="1" applyAlignment="1">
      <alignment horizontal="right" vertical="center"/>
    </xf>
    <xf numFmtId="164" fontId="1" fillId="3" borderId="3" xfId="0" applyNumberFormat="1" applyFont="1" applyFill="1" applyBorder="1" applyAlignment="1">
      <alignment horizontal="center" vertical="center"/>
    </xf>
    <xf numFmtId="164" fontId="1" fillId="3" borderId="3" xfId="0" applyNumberFormat="1" applyFont="1" applyFill="1" applyBorder="1" applyAlignment="1">
      <alignment horizontal="right" vertical="center"/>
    </xf>
    <xf numFmtId="170" fontId="1" fillId="3" borderId="3" xfId="0" applyNumberFormat="1" applyFont="1" applyFill="1" applyBorder="1" applyAlignment="1">
      <alignment horizontal="right" vertical="center"/>
    </xf>
    <xf numFmtId="171" fontId="2" fillId="0" borderId="0" xfId="0" applyNumberFormat="1" applyFont="1"/>
    <xf numFmtId="0" fontId="1" fillId="0" borderId="3" xfId="0" applyFont="1" applyBorder="1" applyAlignment="1">
      <alignment horizontal="center" vertical="top"/>
    </xf>
    <xf numFmtId="0" fontId="5" fillId="0" borderId="0" xfId="0" applyFont="1" applyAlignment="1">
      <alignment horizontal="center" vertical="center"/>
    </xf>
    <xf numFmtId="0" fontId="5" fillId="0" borderId="3" xfId="0" applyFont="1" applyBorder="1" applyAlignment="1">
      <alignment horizontal="center" vertical="top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right" vertical="center"/>
    </xf>
    <xf numFmtId="0" fontId="1" fillId="0" borderId="3" xfId="0" applyFont="1" applyBorder="1"/>
    <xf numFmtId="0" fontId="1" fillId="3" borderId="3" xfId="0" applyFont="1" applyFill="1" applyBorder="1"/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1" fillId="0" borderId="3" xfId="0" applyFont="1" applyBorder="1" applyAlignment="1">
      <alignment horizontal="left" vertical="top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9"/>
  <sheetViews>
    <sheetView tabSelected="1" topLeftCell="A4" zoomScale="109" workbookViewId="0">
      <selection activeCell="I24" sqref="I24"/>
    </sheetView>
  </sheetViews>
  <sheetFormatPr baseColWidth="10" defaultColWidth="9" defaultRowHeight="14"/>
  <cols>
    <col min="1" max="1" width="18.83203125" style="3" customWidth="1"/>
    <col min="2" max="2" width="17" style="3" customWidth="1"/>
    <col min="3" max="4" width="21" style="3" customWidth="1"/>
    <col min="5" max="5" width="23" style="3" customWidth="1"/>
    <col min="6" max="6" width="17.5" style="3" customWidth="1"/>
    <col min="7" max="7" width="15.83203125" style="3" customWidth="1"/>
    <col min="8" max="8" width="19.5" style="3" customWidth="1"/>
    <col min="9" max="9" width="18.33203125" style="3" customWidth="1"/>
    <col min="10" max="10" width="19.83203125" style="3" customWidth="1"/>
    <col min="11" max="11" width="18.83203125" style="3" customWidth="1"/>
    <col min="12" max="12" width="18" style="3" customWidth="1"/>
    <col min="13" max="13" width="19.1640625" style="3" customWidth="1"/>
    <col min="14" max="14" width="21.33203125" style="3" customWidth="1"/>
    <col min="15" max="15" width="17.83203125" style="3"/>
    <col min="16" max="16384" width="9" style="3"/>
  </cols>
  <sheetData>
    <row r="1" spans="1:13">
      <c r="A1" s="36" t="s">
        <v>0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</row>
    <row r="2" spans="1:13">
      <c r="A2" s="36"/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</row>
    <row r="3" spans="1:13" ht="30" customHeight="1">
      <c r="A3" s="36"/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</row>
    <row r="4" spans="1:13">
      <c r="A4" s="37" t="s">
        <v>1</v>
      </c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</row>
    <row r="5" spans="1:13">
      <c r="A5" s="36"/>
      <c r="B5" s="36"/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</row>
    <row r="6" spans="1:13" ht="11" customHeight="1">
      <c r="A6" s="36"/>
      <c r="B6" s="36"/>
      <c r="C6" s="36"/>
      <c r="D6" s="36"/>
      <c r="E6" s="36"/>
      <c r="F6" s="36"/>
      <c r="G6" s="36"/>
      <c r="H6" s="36"/>
      <c r="I6" s="36"/>
      <c r="J6" s="36"/>
      <c r="K6" s="36"/>
      <c r="L6" s="36"/>
      <c r="M6" s="36"/>
    </row>
    <row r="7" spans="1:13">
      <c r="A7" s="31"/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</row>
    <row r="8" spans="1:13" s="1" customFormat="1" ht="24" customHeight="1">
      <c r="A8" s="4" t="s">
        <v>2</v>
      </c>
      <c r="B8" s="32" t="s">
        <v>3</v>
      </c>
      <c r="C8" s="32"/>
      <c r="E8" s="14" t="s">
        <v>4</v>
      </c>
      <c r="F8" s="15">
        <v>45260</v>
      </c>
      <c r="G8" s="16"/>
      <c r="H8" s="33" t="s">
        <v>5</v>
      </c>
      <c r="I8" s="33"/>
      <c r="J8" s="15" t="s">
        <v>6</v>
      </c>
      <c r="L8" s="14" t="s">
        <v>7</v>
      </c>
      <c r="M8" s="5" t="s">
        <v>8</v>
      </c>
    </row>
    <row r="9" spans="1:13" s="1" customFormat="1" ht="24" customHeight="1">
      <c r="A9" s="4" t="s">
        <v>9</v>
      </c>
      <c r="B9" s="32" t="s">
        <v>10</v>
      </c>
      <c r="C9" s="32"/>
      <c r="E9" s="14" t="s">
        <v>11</v>
      </c>
      <c r="F9" s="5" t="s">
        <v>12</v>
      </c>
      <c r="G9" s="17"/>
      <c r="H9" s="33" t="s">
        <v>13</v>
      </c>
      <c r="I9" s="33"/>
      <c r="J9" s="5" t="s">
        <v>14</v>
      </c>
    </row>
    <row r="10" spans="1:13" ht="24" customHeight="1"/>
    <row r="11" spans="1:13" s="2" customFormat="1" ht="24" customHeight="1">
      <c r="A11" s="6" t="s">
        <v>15</v>
      </c>
      <c r="B11" s="6" t="s">
        <v>16</v>
      </c>
      <c r="C11" s="6" t="s">
        <v>17</v>
      </c>
      <c r="D11" s="6" t="s">
        <v>18</v>
      </c>
      <c r="E11" s="6" t="s">
        <v>19</v>
      </c>
      <c r="F11" s="6" t="s">
        <v>20</v>
      </c>
      <c r="G11" s="6" t="s">
        <v>21</v>
      </c>
      <c r="H11" s="6" t="s">
        <v>22</v>
      </c>
      <c r="I11" s="6" t="s">
        <v>23</v>
      </c>
      <c r="J11" s="6" t="s">
        <v>24</v>
      </c>
      <c r="K11" s="6" t="s">
        <v>25</v>
      </c>
      <c r="L11" s="20" t="s">
        <v>26</v>
      </c>
      <c r="M11" s="20" t="s">
        <v>27</v>
      </c>
    </row>
    <row r="12" spans="1:13" s="2" customFormat="1" ht="24" customHeight="1">
      <c r="A12" s="7" t="s">
        <v>28</v>
      </c>
      <c r="B12" s="7" t="s">
        <v>29</v>
      </c>
      <c r="C12" s="7" t="s">
        <v>30</v>
      </c>
      <c r="D12" s="7" t="s">
        <v>31</v>
      </c>
      <c r="E12" s="7" t="s">
        <v>32</v>
      </c>
      <c r="F12" s="7" t="s">
        <v>33</v>
      </c>
      <c r="G12" s="7" t="s">
        <v>34</v>
      </c>
      <c r="H12" s="7" t="s">
        <v>35</v>
      </c>
      <c r="I12" s="7" t="s">
        <v>36</v>
      </c>
      <c r="J12" s="7" t="s">
        <v>37</v>
      </c>
      <c r="K12" s="7" t="s">
        <v>38</v>
      </c>
      <c r="L12" s="7" t="s">
        <v>39</v>
      </c>
      <c r="M12" s="7" t="s">
        <v>40</v>
      </c>
    </row>
    <row r="13" spans="1:13" s="2" customFormat="1" ht="24" customHeight="1">
      <c r="A13" s="8">
        <v>45261</v>
      </c>
      <c r="B13" s="9">
        <v>1515844</v>
      </c>
      <c r="C13" s="9" t="s">
        <v>41</v>
      </c>
      <c r="D13" s="9">
        <v>121064</v>
      </c>
      <c r="E13" s="9">
        <v>121944</v>
      </c>
      <c r="F13" s="9" t="s">
        <v>42</v>
      </c>
      <c r="G13" s="9">
        <v>280</v>
      </c>
      <c r="H13" s="9" t="s">
        <v>43</v>
      </c>
      <c r="I13" s="21">
        <v>350</v>
      </c>
      <c r="J13" s="21">
        <f t="shared" ref="J13:J32" si="0">G13*I13</f>
        <v>98000</v>
      </c>
      <c r="K13" s="18">
        <f t="shared" ref="K13:K32" si="1">J13/$M$8</f>
        <v>13424.657534246575</v>
      </c>
      <c r="L13" s="18">
        <f>K13/G13-$E$51</f>
        <v>38.496287671232878</v>
      </c>
      <c r="M13" s="18">
        <f t="shared" ref="M13:M32" si="2">L13*G13</f>
        <v>10778.960547945206</v>
      </c>
    </row>
    <row r="14" spans="1:13" s="2" customFormat="1" ht="24" customHeight="1">
      <c r="A14" s="8">
        <v>45261</v>
      </c>
      <c r="B14" s="9">
        <v>1515858</v>
      </c>
      <c r="C14" s="9" t="s">
        <v>41</v>
      </c>
      <c r="D14" s="9">
        <v>121064</v>
      </c>
      <c r="E14" s="9">
        <v>114957</v>
      </c>
      <c r="F14" s="9" t="s">
        <v>44</v>
      </c>
      <c r="G14" s="9">
        <v>280</v>
      </c>
      <c r="H14" s="9" t="s">
        <v>43</v>
      </c>
      <c r="I14" s="21">
        <v>340</v>
      </c>
      <c r="J14" s="21">
        <f t="shared" si="0"/>
        <v>95200</v>
      </c>
      <c r="K14" s="18">
        <f t="shared" si="1"/>
        <v>13041.095890410959</v>
      </c>
      <c r="L14" s="18">
        <f>K14/G14-$E$51</f>
        <v>37.126424657534251</v>
      </c>
      <c r="M14" s="18">
        <f t="shared" si="2"/>
        <v>10395.39890410959</v>
      </c>
    </row>
    <row r="15" spans="1:13" s="2" customFormat="1" ht="24" customHeight="1">
      <c r="A15" s="8">
        <v>45261</v>
      </c>
      <c r="B15" s="9">
        <v>1515875</v>
      </c>
      <c r="C15" s="9" t="s">
        <v>41</v>
      </c>
      <c r="D15" s="9">
        <v>121064</v>
      </c>
      <c r="E15" s="9">
        <v>114957</v>
      </c>
      <c r="F15" s="9" t="s">
        <v>46</v>
      </c>
      <c r="G15" s="9">
        <v>268</v>
      </c>
      <c r="H15" s="9" t="s">
        <v>43</v>
      </c>
      <c r="I15" s="21">
        <v>340</v>
      </c>
      <c r="J15" s="21">
        <f t="shared" si="0"/>
        <v>91120</v>
      </c>
      <c r="K15" s="18">
        <f t="shared" si="1"/>
        <v>12482.191780821919</v>
      </c>
      <c r="L15" s="18">
        <f>K15/G15-$E$51</f>
        <v>37.126424657534251</v>
      </c>
      <c r="M15" s="18">
        <f t="shared" si="2"/>
        <v>9949.8818082191792</v>
      </c>
    </row>
    <row r="16" spans="1:13" s="2" customFormat="1" ht="24" customHeight="1">
      <c r="A16" s="8">
        <v>45261</v>
      </c>
      <c r="B16" s="9">
        <v>1515875</v>
      </c>
      <c r="C16" s="9" t="s">
        <v>41</v>
      </c>
      <c r="D16" s="9">
        <v>121064</v>
      </c>
      <c r="E16" s="9">
        <v>121944</v>
      </c>
      <c r="F16" s="9" t="s">
        <v>46</v>
      </c>
      <c r="G16" s="9">
        <v>12</v>
      </c>
      <c r="H16" s="9" t="s">
        <v>43</v>
      </c>
      <c r="I16" s="21">
        <v>340</v>
      </c>
      <c r="J16" s="21">
        <f t="shared" si="0"/>
        <v>4080</v>
      </c>
      <c r="K16" s="18">
        <f t="shared" si="1"/>
        <v>558.90410958904113</v>
      </c>
      <c r="L16" s="18">
        <f>K16/G16-$E$51</f>
        <v>37.126424657534251</v>
      </c>
      <c r="M16" s="18">
        <f t="shared" si="2"/>
        <v>445.51709589041104</v>
      </c>
    </row>
    <row r="17" spans="1:14" s="2" customFormat="1" ht="24" customHeight="1">
      <c r="A17" s="8">
        <v>45261</v>
      </c>
      <c r="B17" s="9">
        <v>1515877</v>
      </c>
      <c r="C17" s="9" t="s">
        <v>41</v>
      </c>
      <c r="D17" s="9">
        <v>121064</v>
      </c>
      <c r="E17" s="9">
        <v>114957</v>
      </c>
      <c r="F17" s="9" t="s">
        <v>42</v>
      </c>
      <c r="G17" s="9">
        <v>131</v>
      </c>
      <c r="H17" s="9" t="s">
        <v>43</v>
      </c>
      <c r="I17" s="21">
        <v>360</v>
      </c>
      <c r="J17" s="21">
        <f t="shared" si="0"/>
        <v>47160</v>
      </c>
      <c r="K17" s="18">
        <f t="shared" si="1"/>
        <v>6460.2739726027403</v>
      </c>
      <c r="L17" s="18">
        <f>K17/G17-$E$51</f>
        <v>39.866150684931512</v>
      </c>
      <c r="M17" s="18">
        <f t="shared" si="2"/>
        <v>5222.465739726028</v>
      </c>
    </row>
    <row r="18" spans="1:14" s="2" customFormat="1" ht="24" customHeight="1">
      <c r="A18" s="8">
        <v>45261</v>
      </c>
      <c r="B18" s="9">
        <v>1515877</v>
      </c>
      <c r="C18" s="9" t="s">
        <v>41</v>
      </c>
      <c r="D18" s="9">
        <v>121064</v>
      </c>
      <c r="E18" s="9">
        <v>121944</v>
      </c>
      <c r="F18" s="9" t="s">
        <v>42</v>
      </c>
      <c r="G18" s="9">
        <v>149</v>
      </c>
      <c r="H18" s="9" t="s">
        <v>43</v>
      </c>
      <c r="I18" s="21">
        <v>360</v>
      </c>
      <c r="J18" s="21">
        <f t="shared" si="0"/>
        <v>53640</v>
      </c>
      <c r="K18" s="18">
        <f t="shared" si="1"/>
        <v>7347.9452054794519</v>
      </c>
      <c r="L18" s="18">
        <f>K18/G18-$E$51</f>
        <v>39.866150684931505</v>
      </c>
      <c r="M18" s="18">
        <f t="shared" si="2"/>
        <v>5940.0564520547941</v>
      </c>
    </row>
    <row r="19" spans="1:14" s="2" customFormat="1" ht="24" customHeight="1">
      <c r="A19" s="8">
        <v>45261</v>
      </c>
      <c r="B19" s="9">
        <v>1515878</v>
      </c>
      <c r="C19" s="9" t="s">
        <v>41</v>
      </c>
      <c r="D19" s="9">
        <v>121064</v>
      </c>
      <c r="E19" s="9">
        <v>114957</v>
      </c>
      <c r="F19" s="9" t="s">
        <v>47</v>
      </c>
      <c r="G19" s="9">
        <v>1</v>
      </c>
      <c r="H19" s="9" t="s">
        <v>43</v>
      </c>
      <c r="I19" s="21">
        <v>380</v>
      </c>
      <c r="J19" s="21">
        <f t="shared" si="0"/>
        <v>380</v>
      </c>
      <c r="K19" s="18">
        <f t="shared" si="1"/>
        <v>52.054794520547944</v>
      </c>
      <c r="L19" s="18">
        <f>K19/G19-$E$51</f>
        <v>42.605876712328765</v>
      </c>
      <c r="M19" s="18">
        <f t="shared" si="2"/>
        <v>42.605876712328765</v>
      </c>
    </row>
    <row r="20" spans="1:14" s="2" customFormat="1" ht="24" customHeight="1">
      <c r="A20" s="8">
        <v>45261</v>
      </c>
      <c r="B20" s="9">
        <v>1515880</v>
      </c>
      <c r="C20" s="9" t="s">
        <v>41</v>
      </c>
      <c r="D20" s="9">
        <v>121064</v>
      </c>
      <c r="E20" s="9">
        <v>114957</v>
      </c>
      <c r="F20" s="9" t="s">
        <v>44</v>
      </c>
      <c r="G20" s="9">
        <v>69</v>
      </c>
      <c r="H20" s="9" t="s">
        <v>43</v>
      </c>
      <c r="I20" s="21">
        <v>330</v>
      </c>
      <c r="J20" s="21">
        <f t="shared" si="0"/>
        <v>22770</v>
      </c>
      <c r="K20" s="18">
        <f t="shared" si="1"/>
        <v>3119.178082191781</v>
      </c>
      <c r="L20" s="18">
        <f>K20/G20-$E$51</f>
        <v>35.756561643835617</v>
      </c>
      <c r="M20" s="18">
        <f t="shared" si="2"/>
        <v>2467.2027534246577</v>
      </c>
    </row>
    <row r="21" spans="1:14" s="2" customFormat="1" ht="24" customHeight="1">
      <c r="A21" s="8">
        <v>45261</v>
      </c>
      <c r="B21" s="9">
        <v>1515880</v>
      </c>
      <c r="C21" s="9" t="s">
        <v>41</v>
      </c>
      <c r="D21" s="9">
        <v>121064</v>
      </c>
      <c r="E21" s="9">
        <v>114957</v>
      </c>
      <c r="F21" s="9" t="s">
        <v>44</v>
      </c>
      <c r="G21" s="9">
        <v>50</v>
      </c>
      <c r="H21" s="9" t="s">
        <v>43</v>
      </c>
      <c r="I21" s="21">
        <v>335</v>
      </c>
      <c r="J21" s="21">
        <f t="shared" si="0"/>
        <v>16750</v>
      </c>
      <c r="K21" s="18">
        <f t="shared" si="1"/>
        <v>2294.5205479452056</v>
      </c>
      <c r="L21" s="18">
        <f>K21/G21-$E$51</f>
        <v>36.441493150684934</v>
      </c>
      <c r="M21" s="18">
        <f t="shared" si="2"/>
        <v>1822.0746575342466</v>
      </c>
    </row>
    <row r="22" spans="1:14" s="2" customFormat="1" ht="24" customHeight="1">
      <c r="A22" s="8">
        <v>45261</v>
      </c>
      <c r="B22" s="9">
        <v>1515880</v>
      </c>
      <c r="C22" s="9" t="s">
        <v>41</v>
      </c>
      <c r="D22" s="9">
        <v>121064</v>
      </c>
      <c r="E22" s="9">
        <v>114957</v>
      </c>
      <c r="F22" s="9" t="s">
        <v>44</v>
      </c>
      <c r="G22" s="9">
        <v>3</v>
      </c>
      <c r="H22" s="9" t="s">
        <v>43</v>
      </c>
      <c r="I22" s="21">
        <v>335</v>
      </c>
      <c r="J22" s="21">
        <f t="shared" si="0"/>
        <v>1005</v>
      </c>
      <c r="K22" s="18">
        <f t="shared" si="1"/>
        <v>137.67123287671234</v>
      </c>
      <c r="L22" s="18">
        <f>K22/G22-$E$51</f>
        <v>36.441493150684934</v>
      </c>
      <c r="M22" s="18">
        <f t="shared" si="2"/>
        <v>109.3244794520548</v>
      </c>
    </row>
    <row r="23" spans="1:14" s="2" customFormat="1" ht="24" customHeight="1">
      <c r="A23" s="8">
        <v>45261</v>
      </c>
      <c r="B23" s="9">
        <v>1515880</v>
      </c>
      <c r="C23" s="9" t="s">
        <v>41</v>
      </c>
      <c r="D23" s="9">
        <v>121064</v>
      </c>
      <c r="E23" s="9">
        <v>121944</v>
      </c>
      <c r="F23" s="9" t="s">
        <v>44</v>
      </c>
      <c r="G23" s="9">
        <v>157</v>
      </c>
      <c r="H23" s="9" t="s">
        <v>43</v>
      </c>
      <c r="I23" s="21">
        <v>335</v>
      </c>
      <c r="J23" s="21">
        <f t="shared" si="0"/>
        <v>52595</v>
      </c>
      <c r="K23" s="18">
        <f t="shared" si="1"/>
        <v>7204.7945205479455</v>
      </c>
      <c r="L23" s="18">
        <f>K23/G23-$E$51</f>
        <v>36.441493150684934</v>
      </c>
      <c r="M23" s="18">
        <f t="shared" si="2"/>
        <v>5721.3144246575348</v>
      </c>
    </row>
    <row r="24" spans="1:14" s="2" customFormat="1" ht="24" customHeight="1">
      <c r="A24" s="8">
        <v>45261</v>
      </c>
      <c r="B24" s="9">
        <v>1515880</v>
      </c>
      <c r="C24" s="9" t="s">
        <v>41</v>
      </c>
      <c r="D24" s="9">
        <v>121064</v>
      </c>
      <c r="E24" s="9">
        <v>114957</v>
      </c>
      <c r="F24" s="9" t="s">
        <v>44</v>
      </c>
      <c r="G24" s="9">
        <v>1</v>
      </c>
      <c r="H24" s="9" t="s">
        <v>43</v>
      </c>
      <c r="I24" s="21">
        <v>350</v>
      </c>
      <c r="J24" s="21">
        <f t="shared" si="0"/>
        <v>350</v>
      </c>
      <c r="K24" s="18">
        <f t="shared" si="1"/>
        <v>47.945205479452056</v>
      </c>
      <c r="L24" s="18">
        <f>K24/G24-$E$51</f>
        <v>38.496287671232878</v>
      </c>
      <c r="M24" s="18">
        <f t="shared" si="2"/>
        <v>38.496287671232878</v>
      </c>
    </row>
    <row r="25" spans="1:14" s="2" customFormat="1" ht="24" customHeight="1">
      <c r="A25" s="8">
        <v>45261</v>
      </c>
      <c r="B25" s="9">
        <v>1515881</v>
      </c>
      <c r="C25" s="9" t="s">
        <v>41</v>
      </c>
      <c r="D25" s="9">
        <v>121064</v>
      </c>
      <c r="E25" s="9">
        <v>121944</v>
      </c>
      <c r="F25" s="9" t="s">
        <v>48</v>
      </c>
      <c r="G25" s="9">
        <v>1</v>
      </c>
      <c r="H25" s="9" t="s">
        <v>43</v>
      </c>
      <c r="I25" s="21">
        <v>360</v>
      </c>
      <c r="J25" s="21">
        <f t="shared" si="0"/>
        <v>360</v>
      </c>
      <c r="K25" s="18">
        <f t="shared" si="1"/>
        <v>49.315068493150683</v>
      </c>
      <c r="L25" s="18">
        <f>K25/G25-$E$51</f>
        <v>39.866150684931505</v>
      </c>
      <c r="M25" s="18">
        <f t="shared" si="2"/>
        <v>39.866150684931505</v>
      </c>
    </row>
    <row r="26" spans="1:14" s="2" customFormat="1" ht="24" customHeight="1">
      <c r="A26" s="8">
        <v>45262</v>
      </c>
      <c r="B26" s="9">
        <v>1515872</v>
      </c>
      <c r="C26" s="9" t="s">
        <v>41</v>
      </c>
      <c r="D26" s="9">
        <v>121064</v>
      </c>
      <c r="E26" s="9">
        <v>114957</v>
      </c>
      <c r="F26" s="9" t="s">
        <v>45</v>
      </c>
      <c r="G26" s="9">
        <v>280</v>
      </c>
      <c r="H26" s="9" t="s">
        <v>43</v>
      </c>
      <c r="I26" s="21">
        <v>300</v>
      </c>
      <c r="J26" s="21">
        <f t="shared" si="0"/>
        <v>84000</v>
      </c>
      <c r="K26" s="18">
        <f t="shared" si="1"/>
        <v>11506.849315068494</v>
      </c>
      <c r="L26" s="18">
        <f>K26/G26-$E$51</f>
        <v>31.64697260273973</v>
      </c>
      <c r="M26" s="18">
        <f t="shared" si="2"/>
        <v>8861.1523287671243</v>
      </c>
    </row>
    <row r="27" spans="1:14" s="2" customFormat="1" ht="24" customHeight="1">
      <c r="A27" s="8">
        <v>45262</v>
      </c>
      <c r="B27" s="9">
        <v>1515874</v>
      </c>
      <c r="C27" s="9" t="s">
        <v>41</v>
      </c>
      <c r="D27" s="9">
        <v>121064</v>
      </c>
      <c r="E27" s="9">
        <v>114957</v>
      </c>
      <c r="F27" s="9" t="s">
        <v>48</v>
      </c>
      <c r="G27" s="9">
        <v>280</v>
      </c>
      <c r="H27" s="9" t="s">
        <v>43</v>
      </c>
      <c r="I27" s="21">
        <v>360</v>
      </c>
      <c r="J27" s="21">
        <f t="shared" si="0"/>
        <v>100800</v>
      </c>
      <c r="K27" s="18">
        <f t="shared" si="1"/>
        <v>13808.219178082192</v>
      </c>
      <c r="L27" s="18">
        <f>K27/G27-$E$51</f>
        <v>39.866150684931505</v>
      </c>
      <c r="M27" s="18">
        <f t="shared" si="2"/>
        <v>11162.522191780821</v>
      </c>
    </row>
    <row r="28" spans="1:14" s="2" customFormat="1" ht="24" customHeight="1">
      <c r="A28" s="8">
        <v>45262</v>
      </c>
      <c r="B28" s="9">
        <v>1515876</v>
      </c>
      <c r="C28" s="9" t="s">
        <v>41</v>
      </c>
      <c r="D28" s="9">
        <v>121064</v>
      </c>
      <c r="E28" s="9">
        <v>121944</v>
      </c>
      <c r="F28" s="9" t="s">
        <v>48</v>
      </c>
      <c r="G28" s="9">
        <v>173</v>
      </c>
      <c r="H28" s="9" t="s">
        <v>43</v>
      </c>
      <c r="I28" s="21">
        <v>350</v>
      </c>
      <c r="J28" s="21">
        <f t="shared" si="0"/>
        <v>60550</v>
      </c>
      <c r="K28" s="18">
        <f t="shared" si="1"/>
        <v>8294.5205479452052</v>
      </c>
      <c r="L28" s="18">
        <f>K28/G28-$E$51</f>
        <v>38.496287671232878</v>
      </c>
      <c r="M28" s="18">
        <f t="shared" si="2"/>
        <v>6659.8577671232879</v>
      </c>
    </row>
    <row r="29" spans="1:14" s="2" customFormat="1" ht="24" customHeight="1">
      <c r="A29" s="8">
        <v>45262</v>
      </c>
      <c r="B29" s="9">
        <v>1515876</v>
      </c>
      <c r="C29" s="9" t="s">
        <v>41</v>
      </c>
      <c r="D29" s="9">
        <v>121064</v>
      </c>
      <c r="E29" s="9">
        <v>114957</v>
      </c>
      <c r="F29" s="9" t="s">
        <v>48</v>
      </c>
      <c r="G29" s="9">
        <v>107</v>
      </c>
      <c r="H29" s="9" t="s">
        <v>43</v>
      </c>
      <c r="I29" s="21">
        <v>350</v>
      </c>
      <c r="J29" s="21">
        <f t="shared" si="0"/>
        <v>37450</v>
      </c>
      <c r="K29" s="18">
        <f t="shared" si="1"/>
        <v>5130.1369863013697</v>
      </c>
      <c r="L29" s="18">
        <f>K29/G29-$E$51</f>
        <v>38.496287671232878</v>
      </c>
      <c r="M29" s="18">
        <f t="shared" si="2"/>
        <v>4119.1027808219178</v>
      </c>
      <c r="N29" s="29"/>
    </row>
    <row r="30" spans="1:14" s="2" customFormat="1" ht="24" customHeight="1">
      <c r="A30" s="8">
        <v>45262</v>
      </c>
      <c r="B30" s="9">
        <v>1515878</v>
      </c>
      <c r="C30" s="9" t="s">
        <v>41</v>
      </c>
      <c r="D30" s="9">
        <v>121064</v>
      </c>
      <c r="E30" s="9">
        <v>114957</v>
      </c>
      <c r="F30" s="9" t="s">
        <v>47</v>
      </c>
      <c r="G30" s="9">
        <v>206</v>
      </c>
      <c r="H30" s="9" t="s">
        <v>43</v>
      </c>
      <c r="I30" s="21">
        <v>380</v>
      </c>
      <c r="J30" s="21">
        <f t="shared" si="0"/>
        <v>78280</v>
      </c>
      <c r="K30" s="18">
        <f t="shared" si="1"/>
        <v>10723.287671232876</v>
      </c>
      <c r="L30" s="18">
        <f>K30/G30-$E$51</f>
        <v>42.605876712328765</v>
      </c>
      <c r="M30" s="18">
        <f t="shared" si="2"/>
        <v>8776.8106027397262</v>
      </c>
      <c r="N30" s="29"/>
    </row>
    <row r="31" spans="1:14" s="2" customFormat="1" ht="24" customHeight="1">
      <c r="A31" s="8">
        <v>45262</v>
      </c>
      <c r="B31" s="9">
        <v>1515878</v>
      </c>
      <c r="C31" s="9" t="s">
        <v>41</v>
      </c>
      <c r="D31" s="9">
        <v>121064</v>
      </c>
      <c r="E31" s="9">
        <v>121944</v>
      </c>
      <c r="F31" s="9" t="s">
        <v>47</v>
      </c>
      <c r="G31" s="9">
        <v>73</v>
      </c>
      <c r="H31" s="9" t="s">
        <v>43</v>
      </c>
      <c r="I31" s="21">
        <v>380</v>
      </c>
      <c r="J31" s="21">
        <f t="shared" si="0"/>
        <v>27740</v>
      </c>
      <c r="K31" s="18">
        <f t="shared" si="1"/>
        <v>3800</v>
      </c>
      <c r="L31" s="18">
        <f>K31/G31-$E$51</f>
        <v>42.605876712328765</v>
      </c>
      <c r="M31" s="18">
        <f t="shared" si="2"/>
        <v>3110.2289999999998</v>
      </c>
      <c r="N31" s="29"/>
    </row>
    <row r="32" spans="1:14" s="2" customFormat="1" ht="24" customHeight="1">
      <c r="A32" s="8">
        <v>45263</v>
      </c>
      <c r="B32" s="9">
        <v>1515881</v>
      </c>
      <c r="C32" s="9" t="s">
        <v>41</v>
      </c>
      <c r="D32" s="9">
        <v>121064</v>
      </c>
      <c r="E32" s="9">
        <v>121944</v>
      </c>
      <c r="F32" s="9" t="s">
        <v>48</v>
      </c>
      <c r="G32" s="9">
        <v>279</v>
      </c>
      <c r="H32" s="9" t="s">
        <v>43</v>
      </c>
      <c r="I32" s="21">
        <v>345</v>
      </c>
      <c r="J32" s="21">
        <f t="shared" si="0"/>
        <v>96255</v>
      </c>
      <c r="K32" s="18">
        <f t="shared" si="1"/>
        <v>13185.616438356165</v>
      </c>
      <c r="L32" s="18">
        <f>K32/G32-$E$51</f>
        <v>37.811356164383561</v>
      </c>
      <c r="M32" s="18">
        <f t="shared" si="2"/>
        <v>10549.368369863014</v>
      </c>
      <c r="N32" s="29"/>
    </row>
    <row r="33" spans="1:15" s="2" customFormat="1" ht="24" customHeight="1">
      <c r="A33" s="8"/>
      <c r="B33" s="9"/>
      <c r="C33" s="9"/>
      <c r="D33" s="9"/>
      <c r="E33" s="9"/>
      <c r="F33" s="9"/>
      <c r="G33" s="9"/>
      <c r="H33" s="9"/>
      <c r="I33" s="21"/>
      <c r="J33" s="21"/>
      <c r="K33" s="18"/>
      <c r="L33" s="18"/>
      <c r="M33" s="18"/>
    </row>
    <row r="34" spans="1:15" s="2" customFormat="1" ht="24" customHeight="1">
      <c r="A34" s="8"/>
      <c r="B34" s="9"/>
      <c r="C34" s="9"/>
      <c r="D34" s="9"/>
      <c r="E34" s="9"/>
      <c r="F34" s="9"/>
      <c r="G34" s="9"/>
      <c r="H34" s="9"/>
      <c r="I34" s="21"/>
      <c r="J34" s="21"/>
      <c r="K34" s="18"/>
      <c r="L34" s="18"/>
      <c r="M34" s="18"/>
    </row>
    <row r="35" spans="1:15" s="2" customFormat="1" ht="24" customHeight="1">
      <c r="A35" s="8"/>
      <c r="B35" s="9"/>
      <c r="C35" s="9"/>
      <c r="D35" s="9"/>
      <c r="E35" s="9"/>
      <c r="F35" s="9"/>
      <c r="G35" s="9"/>
      <c r="H35" s="9"/>
      <c r="I35" s="21"/>
      <c r="J35" s="21"/>
      <c r="K35" s="18"/>
      <c r="L35" s="18"/>
      <c r="M35" s="18"/>
    </row>
    <row r="36" spans="1:15" s="2" customFormat="1" ht="24" customHeight="1">
      <c r="A36" s="9"/>
      <c r="B36" s="9"/>
      <c r="C36" s="9"/>
      <c r="D36" s="9"/>
      <c r="E36" s="9"/>
      <c r="F36" s="9"/>
      <c r="G36" s="9"/>
      <c r="H36" s="9"/>
      <c r="I36" s="22"/>
      <c r="J36" s="21"/>
      <c r="K36" s="23"/>
      <c r="L36" s="23"/>
      <c r="M36" s="23"/>
    </row>
    <row r="37" spans="1:15" s="2" customFormat="1" ht="24" customHeight="1">
      <c r="A37" s="10" t="s">
        <v>49</v>
      </c>
      <c r="B37" s="10" t="s">
        <v>49</v>
      </c>
      <c r="C37" s="10" t="s">
        <v>50</v>
      </c>
      <c r="D37" s="10" t="s">
        <v>49</v>
      </c>
      <c r="E37" s="10" t="s">
        <v>49</v>
      </c>
      <c r="F37" s="10" t="s">
        <v>49</v>
      </c>
      <c r="G37" s="10">
        <f>SUM(G13:G32)</f>
        <v>2800</v>
      </c>
      <c r="H37" s="10"/>
      <c r="I37" s="24"/>
      <c r="J37" s="25">
        <f>SUM(J13:J32)</f>
        <v>968485</v>
      </c>
      <c r="K37" s="26">
        <f>SUM(K13:K32)</f>
        <v>132669.17808219176</v>
      </c>
      <c r="L37" s="26">
        <f>K37/G37-E51</f>
        <v>37.932931506849307</v>
      </c>
      <c r="M37" s="26">
        <f>SUM(M13:M32)</f>
        <v>106212.20821917811</v>
      </c>
    </row>
    <row r="38" spans="1:15" ht="16">
      <c r="J38" s="27"/>
      <c r="K38" s="27"/>
      <c r="L38" s="27"/>
      <c r="M38" s="27"/>
      <c r="O38" s="2"/>
    </row>
    <row r="39" spans="1:15" s="1" customFormat="1" ht="22" customHeight="1">
      <c r="A39" s="34" t="s">
        <v>51</v>
      </c>
      <c r="B39" s="34"/>
      <c r="C39" s="34"/>
      <c r="D39" s="11" t="s">
        <v>52</v>
      </c>
      <c r="E39" s="11" t="s">
        <v>53</v>
      </c>
      <c r="G39" s="38" t="s">
        <v>54</v>
      </c>
      <c r="H39" s="38"/>
      <c r="I39" s="38"/>
      <c r="J39" s="38"/>
      <c r="K39" s="38"/>
      <c r="L39" s="28" t="s">
        <v>32</v>
      </c>
      <c r="M39" s="30" t="s">
        <v>55</v>
      </c>
      <c r="O39" s="2"/>
    </row>
    <row r="40" spans="1:15" s="1" customFormat="1" ht="22" customHeight="1">
      <c r="A40" s="34" t="s">
        <v>56</v>
      </c>
      <c r="B40" s="34"/>
      <c r="C40" s="34"/>
      <c r="D40" s="12">
        <f>J37*0.09</f>
        <v>87163.65</v>
      </c>
      <c r="E40" s="18">
        <f>D40/$M$8</f>
        <v>11940.226027397261</v>
      </c>
      <c r="G40" s="38"/>
      <c r="H40" s="38"/>
      <c r="I40" s="38"/>
      <c r="J40" s="38"/>
      <c r="K40" s="38"/>
      <c r="L40" s="28">
        <v>114957</v>
      </c>
      <c r="M40" s="18">
        <f>SUMIF($E$13:$E$32,114957,$M$13:$M$32)</f>
        <v>62967.038410958907</v>
      </c>
      <c r="O40" s="2"/>
    </row>
    <row r="41" spans="1:15" s="1" customFormat="1" ht="22" customHeight="1">
      <c r="A41" s="34" t="s">
        <v>57</v>
      </c>
      <c r="B41" s="34"/>
      <c r="C41" s="34"/>
      <c r="D41" s="12">
        <v>18808.43</v>
      </c>
      <c r="E41" s="18">
        <f t="shared" ref="E41:E46" si="3">D41/$M$8</f>
        <v>2576.4972602739726</v>
      </c>
      <c r="G41" s="38"/>
      <c r="H41" s="38"/>
      <c r="I41" s="38"/>
      <c r="J41" s="38"/>
      <c r="K41" s="38"/>
      <c r="L41" s="28">
        <v>121944</v>
      </c>
      <c r="M41" s="18">
        <f>SUMIF($E$13:$E$32,121944,$M$13:$M$32)</f>
        <v>43245.16980821918</v>
      </c>
      <c r="O41" s="2"/>
    </row>
    <row r="42" spans="1:15" s="1" customFormat="1" ht="22" customHeight="1">
      <c r="A42" s="34" t="s">
        <v>58</v>
      </c>
      <c r="B42" s="34"/>
      <c r="C42" s="34"/>
      <c r="D42" s="12">
        <v>4650</v>
      </c>
      <c r="E42" s="18">
        <f t="shared" si="3"/>
        <v>636.98630136986299</v>
      </c>
      <c r="G42" s="38"/>
      <c r="H42" s="38"/>
      <c r="I42" s="38"/>
      <c r="J42" s="38"/>
      <c r="K42" s="38"/>
      <c r="L42" s="28"/>
      <c r="M42" s="28"/>
      <c r="O42" s="2"/>
    </row>
    <row r="43" spans="1:15" s="1" customFormat="1" ht="22" customHeight="1">
      <c r="A43" s="34" t="s">
        <v>59</v>
      </c>
      <c r="B43" s="34"/>
      <c r="C43" s="34"/>
      <c r="D43" s="12">
        <v>1200</v>
      </c>
      <c r="E43" s="18">
        <f t="shared" si="3"/>
        <v>164.38356164383563</v>
      </c>
      <c r="G43" s="38"/>
      <c r="H43" s="38"/>
      <c r="I43" s="38"/>
      <c r="J43" s="38"/>
      <c r="K43" s="38"/>
      <c r="L43" s="28"/>
      <c r="M43" s="28"/>
      <c r="O43" s="2"/>
    </row>
    <row r="44" spans="1:15" s="1" customFormat="1" ht="22" customHeight="1">
      <c r="A44" s="34" t="s">
        <v>60</v>
      </c>
      <c r="B44" s="34"/>
      <c r="C44" s="34"/>
      <c r="D44" s="12">
        <v>2980</v>
      </c>
      <c r="E44" s="18">
        <f t="shared" si="3"/>
        <v>408.21917808219177</v>
      </c>
      <c r="G44" s="38"/>
      <c r="H44" s="38"/>
      <c r="I44" s="38"/>
      <c r="J44" s="38"/>
      <c r="K44" s="38"/>
      <c r="L44" s="28"/>
      <c r="M44" s="28"/>
      <c r="O44" s="2"/>
    </row>
    <row r="45" spans="1:15" s="1" customFormat="1" ht="22" customHeight="1">
      <c r="A45" s="34" t="s">
        <v>61</v>
      </c>
      <c r="B45" s="34"/>
      <c r="C45" s="34"/>
      <c r="D45" s="12">
        <v>855</v>
      </c>
      <c r="E45" s="18">
        <f t="shared" si="3"/>
        <v>117.12328767123287</v>
      </c>
      <c r="G45" s="38"/>
      <c r="H45" s="38"/>
      <c r="I45" s="38"/>
      <c r="J45" s="38"/>
      <c r="K45" s="38"/>
      <c r="L45" s="28"/>
      <c r="M45" s="28"/>
      <c r="O45" s="2"/>
    </row>
    <row r="46" spans="1:15" s="1" customFormat="1" ht="22" customHeight="1">
      <c r="A46" s="34" t="s">
        <v>62</v>
      </c>
      <c r="B46" s="34"/>
      <c r="C46" s="34"/>
      <c r="D46" s="12">
        <f>SUM(D40:D45)</f>
        <v>115657.07999999999</v>
      </c>
      <c r="E46" s="18">
        <f t="shared" si="3"/>
        <v>15843.435616438355</v>
      </c>
      <c r="G46" s="38"/>
      <c r="H46" s="38"/>
      <c r="I46" s="38"/>
      <c r="J46" s="38"/>
      <c r="K46" s="38"/>
      <c r="L46" s="28"/>
      <c r="M46" s="28"/>
      <c r="O46" s="2"/>
    </row>
    <row r="47" spans="1:15" s="1" customFormat="1" ht="22" customHeight="1">
      <c r="A47" s="1" t="s">
        <v>49</v>
      </c>
      <c r="B47" s="1" t="s">
        <v>49</v>
      </c>
      <c r="C47" s="1" t="s">
        <v>49</v>
      </c>
      <c r="D47" s="13"/>
      <c r="E47" s="19" t="s">
        <v>49</v>
      </c>
      <c r="G47" s="38"/>
      <c r="H47" s="38"/>
      <c r="I47" s="38"/>
      <c r="J47" s="38"/>
      <c r="K47" s="38"/>
      <c r="L47" s="28"/>
      <c r="M47" s="28"/>
      <c r="O47" s="2"/>
    </row>
    <row r="48" spans="1:15" s="1" customFormat="1" ht="22" customHeight="1">
      <c r="A48" s="34" t="s">
        <v>63</v>
      </c>
      <c r="B48" s="34"/>
      <c r="C48" s="34"/>
      <c r="D48" s="12">
        <f>J37*0.08</f>
        <v>77478.8</v>
      </c>
      <c r="E48" s="18">
        <f>D48/$M$8</f>
        <v>10613.534246575344</v>
      </c>
      <c r="G48" s="38"/>
      <c r="H48" s="38"/>
      <c r="I48" s="38"/>
      <c r="J48" s="38"/>
      <c r="K48" s="38"/>
      <c r="L48" s="28"/>
      <c r="M48" s="28"/>
      <c r="O48" s="2"/>
    </row>
    <row r="49" spans="1:15" s="1" customFormat="1" ht="22" customHeight="1">
      <c r="A49" s="1" t="s">
        <v>49</v>
      </c>
      <c r="B49" s="1" t="s">
        <v>49</v>
      </c>
      <c r="C49" s="1" t="s">
        <v>49</v>
      </c>
      <c r="D49" s="13"/>
      <c r="E49" s="19" t="s">
        <v>49</v>
      </c>
      <c r="G49" s="38"/>
      <c r="H49" s="38"/>
      <c r="I49" s="38"/>
      <c r="J49" s="38"/>
      <c r="K49" s="38"/>
      <c r="L49" s="28"/>
      <c r="M49" s="28"/>
      <c r="O49" s="2"/>
    </row>
    <row r="50" spans="1:15" s="1" customFormat="1" ht="22" customHeight="1">
      <c r="A50" s="35" t="s">
        <v>64</v>
      </c>
      <c r="B50" s="35"/>
      <c r="C50" s="35"/>
      <c r="D50" s="12">
        <f>D46+D48</f>
        <v>193135.88</v>
      </c>
      <c r="E50" s="18">
        <f>D50/$M$8</f>
        <v>26456.969863013699</v>
      </c>
      <c r="G50" s="38"/>
      <c r="H50" s="38"/>
      <c r="I50" s="38"/>
      <c r="J50" s="38"/>
      <c r="K50" s="38"/>
      <c r="L50" s="28"/>
      <c r="M50" s="28"/>
      <c r="O50" s="2"/>
    </row>
    <row r="51" spans="1:15" s="1" customFormat="1" ht="22" customHeight="1">
      <c r="A51" s="35" t="s">
        <v>65</v>
      </c>
      <c r="B51" s="35"/>
      <c r="C51" s="35"/>
      <c r="D51" s="12">
        <f>D50/G37</f>
        <v>68.977100000000007</v>
      </c>
      <c r="E51" s="18">
        <f>D51/$M$8</f>
        <v>9.4489178082191785</v>
      </c>
      <c r="G51" s="38"/>
      <c r="H51" s="38"/>
      <c r="I51" s="38"/>
      <c r="J51" s="38"/>
      <c r="K51" s="38"/>
      <c r="L51" s="28"/>
      <c r="M51" s="28"/>
      <c r="O51" s="2"/>
    </row>
    <row r="52" spans="1:15" ht="16">
      <c r="O52" s="2"/>
    </row>
    <row r="53" spans="1:15" ht="16">
      <c r="O53" s="2"/>
    </row>
    <row r="54" spans="1:15" ht="16">
      <c r="O54" s="2"/>
    </row>
    <row r="55" spans="1:15" ht="16">
      <c r="O55" s="2"/>
    </row>
    <row r="56" spans="1:15" ht="16">
      <c r="O56" s="2"/>
    </row>
    <row r="57" spans="1:15" ht="16">
      <c r="O57" s="2"/>
    </row>
    <row r="58" spans="1:15" ht="16">
      <c r="O58" s="2"/>
    </row>
    <row r="59" spans="1:15" ht="16">
      <c r="O59" s="2"/>
    </row>
    <row r="60" spans="1:15" ht="16">
      <c r="O60" s="2"/>
    </row>
    <row r="61" spans="1:15" ht="16">
      <c r="O61" s="2"/>
    </row>
    <row r="62" spans="1:15" ht="16">
      <c r="O62" s="2"/>
    </row>
    <row r="63" spans="1:15" ht="16">
      <c r="O63" s="2"/>
    </row>
    <row r="65" spans="15:15" ht="16">
      <c r="O65" s="1"/>
    </row>
    <row r="66" spans="15:15" ht="16">
      <c r="O66" s="1"/>
    </row>
    <row r="67" spans="15:15" ht="16">
      <c r="O67" s="1"/>
    </row>
    <row r="68" spans="15:15" ht="16">
      <c r="O68" s="1"/>
    </row>
    <row r="69" spans="15:15" ht="16">
      <c r="O69" s="1"/>
    </row>
    <row r="70" spans="15:15" ht="16">
      <c r="O70" s="1"/>
    </row>
    <row r="71" spans="15:15" ht="16">
      <c r="O71" s="1"/>
    </row>
    <row r="72" spans="15:15" ht="16">
      <c r="O72" s="1"/>
    </row>
    <row r="73" spans="15:15" ht="16">
      <c r="O73" s="1"/>
    </row>
    <row r="74" spans="15:15" ht="16">
      <c r="O74" s="1"/>
    </row>
    <row r="75" spans="15:15" ht="16">
      <c r="O75" s="1"/>
    </row>
    <row r="76" spans="15:15" ht="16">
      <c r="O76" s="1"/>
    </row>
    <row r="77" spans="15:15" ht="16">
      <c r="O77" s="1"/>
    </row>
    <row r="78" spans="15:15" ht="16">
      <c r="O78" s="1"/>
    </row>
    <row r="79" spans="15:15" ht="16">
      <c r="O79" s="1"/>
    </row>
  </sheetData>
  <autoFilter ref="A12:M32" xr:uid="{00000000-0009-0000-0000-000000000000}"/>
  <sortState xmlns:xlrd2="http://schemas.microsoft.com/office/spreadsheetml/2017/richdata2" ref="A13:M32">
    <sortCondition ref="A13:A32"/>
    <sortCondition ref="B13:B32"/>
  </sortState>
  <mergeCells count="19">
    <mergeCell ref="A51:C51"/>
    <mergeCell ref="A1:M3"/>
    <mergeCell ref="A4:M6"/>
    <mergeCell ref="G39:K51"/>
    <mergeCell ref="A44:C44"/>
    <mergeCell ref="A45:C45"/>
    <mergeCell ref="A46:C46"/>
    <mergeCell ref="A48:C48"/>
    <mergeCell ref="A50:C50"/>
    <mergeCell ref="A39:C39"/>
    <mergeCell ref="A40:C40"/>
    <mergeCell ref="A41:C41"/>
    <mergeCell ref="A42:C42"/>
    <mergeCell ref="A43:C43"/>
    <mergeCell ref="A7:M7"/>
    <mergeCell ref="B8:C8"/>
    <mergeCell ref="H8:I8"/>
    <mergeCell ref="B9:C9"/>
    <mergeCell ref="H9:I9"/>
  </mergeCells>
  <pageMargins left="0.7" right="0.7" top="0.75" bottom="0.75" header="0.3" footer="0.3"/>
  <pageSetup orientation="portrait"/>
  <ignoredErrors>
    <ignoredError sqref="M8" numberStoredAsText="1"/>
    <ignoredError sqref="L37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369-88354792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 </cp:lastModifiedBy>
  <dcterms:created xsi:type="dcterms:W3CDTF">2023-12-04T03:12:00Z</dcterms:created>
  <dcterms:modified xsi:type="dcterms:W3CDTF">2024-03-21T22:59:42Z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2052-6.5.2.8766</vt:lpwstr>
  </property>
  <property fmtid="{D5CDD505-2E9C-101B-9397-08002B2CF9AE}" pid="3" name="ICV">
    <vt:lpwstr>B8A39BAA775CC685A8765D6541F6674C_42</vt:lpwstr>
  </property>
</Properties>
</file>