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D72F3AB4-C091-AE46-B400-E189B4F980C2}" xr6:coauthVersionLast="47" xr6:coauthVersionMax="47" xr10:uidLastSave="{00000000-0000-0000-0000-000000000000}"/>
  <bookViews>
    <workbookView xWindow="0" yWindow="500" windowWidth="31280" windowHeight="19120" xr2:uid="{00000000-000D-0000-FFFF-FFFF00000000}"/>
  </bookViews>
  <sheets>
    <sheet name="TTNU874279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F53" i="1"/>
  <c r="F52" i="1"/>
  <c r="F51" i="1"/>
  <c r="F50" i="1"/>
  <c r="H47" i="1"/>
  <c r="K45" i="1"/>
  <c r="L45" i="1" s="1"/>
  <c r="L44" i="1"/>
  <c r="K44" i="1"/>
  <c r="L43" i="1"/>
  <c r="K43" i="1"/>
  <c r="K42" i="1"/>
  <c r="L42" i="1" s="1"/>
  <c r="K41" i="1"/>
  <c r="L41" i="1" s="1"/>
  <c r="K40" i="1"/>
  <c r="L40" i="1" s="1"/>
  <c r="L39" i="1"/>
  <c r="K39" i="1"/>
  <c r="K38" i="1"/>
  <c r="L38" i="1" s="1"/>
  <c r="K37" i="1"/>
  <c r="L37" i="1" s="1"/>
  <c r="K36" i="1"/>
  <c r="L36" i="1" s="1"/>
  <c r="K35" i="1"/>
  <c r="L35" i="1" s="1"/>
  <c r="L34" i="1"/>
  <c r="K34" i="1"/>
  <c r="K33" i="1"/>
  <c r="L33" i="1" s="1"/>
  <c r="K32" i="1"/>
  <c r="L32" i="1" s="1"/>
  <c r="K31" i="1"/>
  <c r="L31" i="1" s="1"/>
  <c r="K30" i="1"/>
  <c r="L30" i="1" s="1"/>
  <c r="L29" i="1"/>
  <c r="K29" i="1"/>
  <c r="L28" i="1"/>
  <c r="K28" i="1"/>
  <c r="K27" i="1"/>
  <c r="L27" i="1" s="1"/>
  <c r="K26" i="1"/>
  <c r="L26" i="1" s="1"/>
  <c r="K25" i="1"/>
  <c r="L25" i="1" s="1"/>
  <c r="L24" i="1"/>
  <c r="K24" i="1"/>
  <c r="L23" i="1"/>
  <c r="K23" i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L47" i="1" l="1"/>
  <c r="K47" i="1"/>
  <c r="E56" i="1" s="1"/>
  <c r="F56" i="1" l="1"/>
  <c r="E58" i="1"/>
  <c r="E59" i="1" l="1"/>
  <c r="F59" i="1" s="1"/>
  <c r="F58" i="1"/>
  <c r="M30" i="1" l="1"/>
  <c r="N30" i="1" s="1"/>
  <c r="M33" i="1"/>
  <c r="N33" i="1" s="1"/>
  <c r="M20" i="1"/>
  <c r="N20" i="1" s="1"/>
  <c r="M35" i="1"/>
  <c r="N35" i="1" s="1"/>
  <c r="M43" i="1"/>
  <c r="N43" i="1" s="1"/>
  <c r="M38" i="1"/>
  <c r="N38" i="1" s="1"/>
  <c r="M14" i="1"/>
  <c r="N14" i="1" s="1"/>
  <c r="M25" i="1"/>
  <c r="N25" i="1" s="1"/>
  <c r="M45" i="1"/>
  <c r="N45" i="1" s="1"/>
  <c r="M28" i="1"/>
  <c r="N28" i="1" s="1"/>
  <c r="M40" i="1"/>
  <c r="N40" i="1" s="1"/>
  <c r="M16" i="1"/>
  <c r="N16" i="1" s="1"/>
  <c r="M23" i="1"/>
  <c r="N23" i="1" s="1"/>
  <c r="M19" i="1"/>
  <c r="N19" i="1" s="1"/>
  <c r="M13" i="1"/>
  <c r="N13" i="1" s="1"/>
  <c r="M22" i="1"/>
  <c r="N22" i="1" s="1"/>
  <c r="M39" i="1"/>
  <c r="N39" i="1" s="1"/>
  <c r="M29" i="1"/>
  <c r="N29" i="1" s="1"/>
  <c r="M26" i="1"/>
  <c r="N26" i="1" s="1"/>
  <c r="M27" i="1"/>
  <c r="N27" i="1" s="1"/>
  <c r="M18" i="1"/>
  <c r="N18" i="1" s="1"/>
  <c r="M21" i="1"/>
  <c r="N21" i="1" s="1"/>
  <c r="M17" i="1"/>
  <c r="N17" i="1" s="1"/>
  <c r="M36" i="1"/>
  <c r="N36" i="1" s="1"/>
  <c r="M42" i="1"/>
  <c r="N42" i="1" s="1"/>
  <c r="M41" i="1"/>
  <c r="N41" i="1" s="1"/>
  <c r="M31" i="1"/>
  <c r="N31" i="1" s="1"/>
  <c r="M44" i="1"/>
  <c r="N44" i="1" s="1"/>
  <c r="M32" i="1"/>
  <c r="N32" i="1" s="1"/>
  <c r="M24" i="1"/>
  <c r="N24" i="1" s="1"/>
  <c r="M15" i="1"/>
  <c r="N15" i="1" s="1"/>
  <c r="M37" i="1"/>
  <c r="N37" i="1" s="1"/>
  <c r="M34" i="1"/>
  <c r="N34" i="1" s="1"/>
  <c r="M47" i="1"/>
  <c r="N51" i="1" l="1"/>
  <c r="N50" i="1"/>
  <c r="N47" i="1"/>
</calcChain>
</file>

<file path=xl/sharedStrings.xml><?xml version="1.0" encoding="utf-8"?>
<sst xmlns="http://schemas.openxmlformats.org/spreadsheetml/2006/main" count="360" uniqueCount="91">
  <si>
    <t>Sales Summary</t>
  </si>
  <si>
    <t>销售报告</t>
  </si>
  <si>
    <t>供应商 Supplier:</t>
  </si>
  <si>
    <t>OCHO FUEGOS SPA</t>
  </si>
  <si>
    <t>到货日期 Arrival Date:</t>
  </si>
  <si>
    <t>2023-12-30</t>
  </si>
  <si>
    <t>销售日期 Date of Sale:</t>
  </si>
  <si>
    <t>2023-12-31-2024-01-01</t>
  </si>
  <si>
    <t>汇率 FX Rate:</t>
  </si>
  <si>
    <t>船号 Vessel:</t>
  </si>
  <si>
    <t>SEASPAN BRIGHTNESS 2343W</t>
  </si>
  <si>
    <t>货柜号 Container No.:</t>
  </si>
  <si>
    <t>TTNU8742792</t>
  </si>
  <si>
    <t>销售地点 Sales Location:</t>
  </si>
  <si>
    <t>SHEN ZHEN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</si>
  <si>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</si>
  <si>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</si>
  <si>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</si>
  <si>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</si>
  <si>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</si>
  <si>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</si>
  <si>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</si>
  <si>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</si>
  <si>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</si>
  <si>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</si>
  <si>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</si>
  <si>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</si>
  <si>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</si>
  <si>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</si>
  <si>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</si>
  <si>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</si>
  <si>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</si>
  <si>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</si>
  <si>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</si>
  <si>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</si>
  <si>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</si>
  <si>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</si>
  <si>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</si>
  <si>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</si>
  <si>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</si>
  <si>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</si>
  <si>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</si>
  <si>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2023-12-31</t>
  </si>
  <si>
    <t>1511264</t>
  </si>
  <si>
    <t>SANTINA</t>
  </si>
  <si>
    <t>121064</t>
  </si>
  <si>
    <t>114957</t>
  </si>
  <si>
    <t>2J</t>
  </si>
  <si>
    <t>2.5kg</t>
  </si>
  <si>
    <t>1511279</t>
  </si>
  <si>
    <t>1511285</t>
  </si>
  <si>
    <t>J</t>
  </si>
  <si>
    <t>1511291</t>
  </si>
  <si>
    <t>1511304</t>
  </si>
  <si>
    <t>1511313</t>
  </si>
  <si>
    <t>1511314</t>
  </si>
  <si>
    <t>JD</t>
  </si>
  <si>
    <t>1511319</t>
  </si>
  <si>
    <t>2024-01-01</t>
  </si>
  <si>
    <t>1511322</t>
  </si>
  <si>
    <t>XL</t>
  </si>
  <si>
    <t>1511327</t>
  </si>
  <si>
    <t>1511377</t>
  </si>
  <si>
    <t>1511389</t>
  </si>
  <si>
    <t>1511501</t>
  </si>
  <si>
    <t>1511502</t>
  </si>
  <si>
    <t>121944</t>
  </si>
  <si>
    <t>JDD</t>
  </si>
  <si>
    <t>1511503</t>
  </si>
  <si>
    <t>XLD</t>
  </si>
  <si>
    <t>1515969</t>
  </si>
  <si>
    <t>1515970</t>
  </si>
  <si>
    <t>1515982</t>
  </si>
  <si>
    <t>1515983</t>
  </si>
  <si>
    <t>1515984</t>
  </si>
  <si>
    <t xml:space="preserve">总数 Total: </t>
  </si>
  <si>
    <t>其他费用 Additional Fees</t>
  </si>
  <si>
    <t>人民币 RMB</t>
  </si>
  <si>
    <t>美元 USD</t>
  </si>
  <si>
    <t>Note：</t>
  </si>
  <si>
    <t>Payment</t>
  </si>
  <si>
    <t>海关/税金 Customs/VAT</t>
  </si>
  <si>
    <t xml:space="preserve">114957 </t>
  </si>
  <si>
    <t xml:space="preserve">海运费 /Ocean Freight </t>
  </si>
  <si>
    <t xml:space="preserve">121944 </t>
  </si>
  <si>
    <t>清关费 Clearance Charge</t>
  </si>
  <si>
    <t>市场费/Market Cost</t>
  </si>
  <si>
    <t>小计 Total Fees</t>
  </si>
  <si>
    <t>销售佣金 Commission (8%）</t>
  </si>
  <si>
    <t>总费用 Total Charges</t>
  </si>
  <si>
    <t>每箱平均费用 Ave/box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</si>
</sst>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￥&quot;#,##0.00_);[Red]\(&quot;￥&quot;#,##0.00\)"/>
    <numFmt numFmtId="165" formatCode="&quot;US$&quot;#,##0.00;\-&quot;US$&quot;#,##0.00"/>
  </numFmts>
  <fonts count="3" x14ac:knownFonts="1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/>
    <xf numFmtId="165" fontId="1" fillId="0" borderId="0" xfId="0" applyNumberFormat="1" applyFont="1"/>
    <xf numFmtId="164" fontId="1" fillId="3" borderId="3" xfId="0" applyNumberFormat="1" applyFont="1" applyFill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59"/>
  <sheetViews>
    <sheetView tabSelected="1" workbookViewId="0">
      <selection activeCell="J39" sqref="J39"/>
    </sheetView>
  </sheetViews>
  <sheetFormatPr baseColWidth="10" defaultColWidth="9" defaultRowHeight="15" x14ac:dyDescent="0.2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 x14ac:dyDescent="0.2">
      <c r="B3" s="28" t="s">
        <v>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ht="23" x14ac:dyDescent="0.2">
      <c r="B4" s="28" t="s">
        <v>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8" spans="1:14" s="1" customFormat="1" ht="16" x14ac:dyDescent="0.2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 x14ac:dyDescent="0.2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 x14ac:dyDescent="0.2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5" t="s">
        <v>27</v>
      </c>
      <c r="N11" s="5" t="s">
        <v>28</v>
      </c>
    </row>
    <row r="12" spans="1:14" s="2" customFormat="1" ht="17" x14ac:dyDescent="0.2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 x14ac:dyDescent="0.2">
      <c r="A13" s="2" t="s">
        <v>15</v>
      </c>
      <c r="B13" s="7" t="s">
        <v>42</v>
      </c>
      <c r="C13" s="7" t="s">
        <v>43</v>
      </c>
      <c r="D13" s="7" t="s">
        <v>44</v>
      </c>
      <c r="E13" s="7" t="s">
        <v>45</v>
      </c>
      <c r="F13" s="7" t="s">
        <v>46</v>
      </c>
      <c r="G13" s="7" t="s">
        <v>47</v>
      </c>
      <c r="H13" s="7">
        <v>420</v>
      </c>
      <c r="I13" s="7" t="s">
        <v>48</v>
      </c>
      <c r="J13" s="11">
        <v>210</v>
      </c>
      <c r="K13" s="11">
        <f>H13*J13</f>
        <v>88200</v>
      </c>
      <c r="L13" s="12">
        <f>K13/N$8</f>
        <v>12165.51724137931</v>
      </c>
      <c r="M13" s="12">
        <f t="shared" ref="M13:M45" si="0">L13/H13-F$59</f>
        <v>23.506724958949096</v>
      </c>
      <c r="N13" s="12">
        <f>M13*H13</f>
        <v>9872.8244827586204</v>
      </c>
    </row>
    <row r="14" spans="1:14" s="2" customFormat="1" ht="17" x14ac:dyDescent="0.2">
      <c r="A14" s="2" t="s">
        <v>15</v>
      </c>
      <c r="B14" s="7" t="s">
        <v>42</v>
      </c>
      <c r="C14" s="7" t="s">
        <v>49</v>
      </c>
      <c r="D14" s="7" t="s">
        <v>44</v>
      </c>
      <c r="E14" s="7" t="s">
        <v>45</v>
      </c>
      <c r="F14" s="7" t="s">
        <v>46</v>
      </c>
      <c r="G14" s="7" t="s">
        <v>47</v>
      </c>
      <c r="H14" s="7">
        <v>420</v>
      </c>
      <c r="I14" s="7" t="s">
        <v>48</v>
      </c>
      <c r="J14" s="11">
        <v>210</v>
      </c>
      <c r="K14" s="11">
        <f t="shared" ref="K14:K45" si="1">H14*J14</f>
        <v>88200</v>
      </c>
      <c r="L14" s="12">
        <f t="shared" ref="L14:L45" si="2">K14/N$8</f>
        <v>12165.51724137931</v>
      </c>
      <c r="M14" s="12">
        <f t="shared" si="0"/>
        <v>23.506724958949096</v>
      </c>
      <c r="N14" s="12">
        <f t="shared" ref="N14:N45" si="3">M14*H14</f>
        <v>9872.8244827586204</v>
      </c>
    </row>
    <row r="15" spans="1:14" s="2" customFormat="1" ht="17" x14ac:dyDescent="0.2">
      <c r="A15" s="2" t="s">
        <v>15</v>
      </c>
      <c r="B15" s="7" t="s">
        <v>42</v>
      </c>
      <c r="C15" s="7" t="s">
        <v>50</v>
      </c>
      <c r="D15" s="7" t="s">
        <v>44</v>
      </c>
      <c r="E15" s="7" t="s">
        <v>45</v>
      </c>
      <c r="F15" s="7" t="s">
        <v>46</v>
      </c>
      <c r="G15" s="7" t="s">
        <v>51</v>
      </c>
      <c r="H15" s="7">
        <v>420</v>
      </c>
      <c r="I15" s="7" t="s">
        <v>48</v>
      </c>
      <c r="J15" s="11">
        <v>170</v>
      </c>
      <c r="K15" s="11">
        <f t="shared" si="1"/>
        <v>71400</v>
      </c>
      <c r="L15" s="12">
        <f t="shared" si="2"/>
        <v>9848.2758620689656</v>
      </c>
      <c r="M15" s="12">
        <f t="shared" si="0"/>
        <v>17.989483579638751</v>
      </c>
      <c r="N15" s="12">
        <f t="shared" si="3"/>
        <v>7555.5831034482753</v>
      </c>
    </row>
    <row r="16" spans="1:14" s="2" customFormat="1" ht="17" x14ac:dyDescent="0.2">
      <c r="A16" s="2" t="s">
        <v>15</v>
      </c>
      <c r="B16" s="7" t="s">
        <v>42</v>
      </c>
      <c r="C16" s="7" t="s">
        <v>52</v>
      </c>
      <c r="D16" s="7" t="s">
        <v>44</v>
      </c>
      <c r="E16" s="7" t="s">
        <v>45</v>
      </c>
      <c r="F16" s="7" t="s">
        <v>46</v>
      </c>
      <c r="G16" s="7" t="s">
        <v>47</v>
      </c>
      <c r="H16" s="7">
        <v>420</v>
      </c>
      <c r="I16" s="7" t="s">
        <v>48</v>
      </c>
      <c r="J16" s="11">
        <v>210</v>
      </c>
      <c r="K16" s="11">
        <f t="shared" si="1"/>
        <v>88200</v>
      </c>
      <c r="L16" s="12">
        <f t="shared" si="2"/>
        <v>12165.51724137931</v>
      </c>
      <c r="M16" s="12">
        <f t="shared" si="0"/>
        <v>23.506724958949096</v>
      </c>
      <c r="N16" s="12">
        <f t="shared" si="3"/>
        <v>9872.8244827586204</v>
      </c>
    </row>
    <row r="17" spans="1:14" s="2" customFormat="1" ht="17" x14ac:dyDescent="0.2">
      <c r="A17" s="2" t="s">
        <v>15</v>
      </c>
      <c r="B17" s="7" t="s">
        <v>42</v>
      </c>
      <c r="C17" s="7" t="s">
        <v>53</v>
      </c>
      <c r="D17" s="7" t="s">
        <v>44</v>
      </c>
      <c r="E17" s="7" t="s">
        <v>45</v>
      </c>
      <c r="F17" s="7" t="s">
        <v>46</v>
      </c>
      <c r="G17" s="7" t="s">
        <v>47</v>
      </c>
      <c r="H17" s="7">
        <v>420</v>
      </c>
      <c r="I17" s="7" t="s">
        <v>48</v>
      </c>
      <c r="J17" s="11">
        <v>210</v>
      </c>
      <c r="K17" s="11">
        <f t="shared" si="1"/>
        <v>88200</v>
      </c>
      <c r="L17" s="12">
        <f t="shared" si="2"/>
        <v>12165.51724137931</v>
      </c>
      <c r="M17" s="12">
        <f t="shared" si="0"/>
        <v>23.506724958949096</v>
      </c>
      <c r="N17" s="12">
        <f t="shared" si="3"/>
        <v>9872.8244827586204</v>
      </c>
    </row>
    <row r="18" spans="1:14" s="2" customFormat="1" ht="17" x14ac:dyDescent="0.2">
      <c r="A18" s="2" t="s">
        <v>15</v>
      </c>
      <c r="B18" s="7" t="s">
        <v>42</v>
      </c>
      <c r="C18" s="7" t="s">
        <v>54</v>
      </c>
      <c r="D18" s="7" t="s">
        <v>44</v>
      </c>
      <c r="E18" s="7" t="s">
        <v>45</v>
      </c>
      <c r="F18" s="7" t="s">
        <v>46</v>
      </c>
      <c r="G18" s="7" t="s">
        <v>47</v>
      </c>
      <c r="H18" s="7">
        <v>420</v>
      </c>
      <c r="I18" s="7" t="s">
        <v>48</v>
      </c>
      <c r="J18" s="11">
        <v>210</v>
      </c>
      <c r="K18" s="11">
        <f t="shared" si="1"/>
        <v>88200</v>
      </c>
      <c r="L18" s="12">
        <f t="shared" si="2"/>
        <v>12165.51724137931</v>
      </c>
      <c r="M18" s="12">
        <f t="shared" si="0"/>
        <v>23.506724958949096</v>
      </c>
      <c r="N18" s="12">
        <f t="shared" si="3"/>
        <v>9872.8244827586204</v>
      </c>
    </row>
    <row r="19" spans="1:14" s="2" customFormat="1" ht="17" x14ac:dyDescent="0.2">
      <c r="A19" s="2" t="s">
        <v>15</v>
      </c>
      <c r="B19" s="7" t="s">
        <v>42</v>
      </c>
      <c r="C19" s="7" t="s">
        <v>55</v>
      </c>
      <c r="D19" s="7" t="s">
        <v>44</v>
      </c>
      <c r="E19" s="7" t="s">
        <v>45</v>
      </c>
      <c r="F19" s="7" t="s">
        <v>46</v>
      </c>
      <c r="G19" s="7" t="s">
        <v>56</v>
      </c>
      <c r="H19" s="7">
        <v>420</v>
      </c>
      <c r="I19" s="7" t="s">
        <v>48</v>
      </c>
      <c r="J19" s="11">
        <v>160</v>
      </c>
      <c r="K19" s="11">
        <f t="shared" si="1"/>
        <v>67200</v>
      </c>
      <c r="L19" s="12">
        <f t="shared" si="2"/>
        <v>9268.9655172413786</v>
      </c>
      <c r="M19" s="12">
        <f t="shared" si="0"/>
        <v>16.610173234811164</v>
      </c>
      <c r="N19" s="12">
        <f t="shared" si="3"/>
        <v>6976.2727586206893</v>
      </c>
    </row>
    <row r="20" spans="1:14" s="2" customFormat="1" ht="17" x14ac:dyDescent="0.2">
      <c r="A20" s="2" t="s">
        <v>15</v>
      </c>
      <c r="B20" s="7" t="s">
        <v>42</v>
      </c>
      <c r="C20" s="7" t="s">
        <v>57</v>
      </c>
      <c r="D20" s="7" t="s">
        <v>44</v>
      </c>
      <c r="E20" s="7" t="s">
        <v>45</v>
      </c>
      <c r="F20" s="7" t="s">
        <v>46</v>
      </c>
      <c r="G20" s="7" t="s">
        <v>51</v>
      </c>
      <c r="H20" s="7">
        <v>392</v>
      </c>
      <c r="I20" s="7" t="s">
        <v>48</v>
      </c>
      <c r="J20" s="11">
        <v>160</v>
      </c>
      <c r="K20" s="11">
        <f t="shared" si="1"/>
        <v>62720</v>
      </c>
      <c r="L20" s="12">
        <f t="shared" si="2"/>
        <v>8651.0344827586214</v>
      </c>
      <c r="M20" s="12">
        <f t="shared" si="0"/>
        <v>16.610173234811167</v>
      </c>
      <c r="N20" s="12">
        <f t="shared" si="3"/>
        <v>6511.1879080459776</v>
      </c>
    </row>
    <row r="21" spans="1:14" s="2" customFormat="1" ht="17" x14ac:dyDescent="0.2">
      <c r="A21" s="2" t="s">
        <v>15</v>
      </c>
      <c r="B21" s="7" t="s">
        <v>42</v>
      </c>
      <c r="C21" s="7" t="s">
        <v>57</v>
      </c>
      <c r="D21" s="7" t="s">
        <v>44</v>
      </c>
      <c r="E21" s="7" t="s">
        <v>45</v>
      </c>
      <c r="F21" s="7" t="s">
        <v>46</v>
      </c>
      <c r="G21" s="7" t="s">
        <v>51</v>
      </c>
      <c r="H21" s="7">
        <v>28</v>
      </c>
      <c r="I21" s="7" t="s">
        <v>48</v>
      </c>
      <c r="J21" s="11">
        <v>30</v>
      </c>
      <c r="K21" s="11">
        <f t="shared" si="1"/>
        <v>840</v>
      </c>
      <c r="L21" s="12">
        <f t="shared" si="2"/>
        <v>115.86206896551724</v>
      </c>
      <c r="M21" s="12">
        <f t="shared" si="0"/>
        <v>-1.3208612479474544</v>
      </c>
      <c r="N21" s="12">
        <f t="shared" si="3"/>
        <v>-36.98411494252872</v>
      </c>
    </row>
    <row r="22" spans="1:14" s="2" customFormat="1" ht="17" x14ac:dyDescent="0.2">
      <c r="A22" s="2" t="s">
        <v>15</v>
      </c>
      <c r="B22" s="7" t="s">
        <v>58</v>
      </c>
      <c r="C22" s="7" t="s">
        <v>59</v>
      </c>
      <c r="D22" s="7" t="s">
        <v>44</v>
      </c>
      <c r="E22" s="7" t="s">
        <v>45</v>
      </c>
      <c r="F22" s="7" t="s">
        <v>46</v>
      </c>
      <c r="G22" s="7" t="s">
        <v>60</v>
      </c>
      <c r="H22" s="7">
        <v>420</v>
      </c>
      <c r="I22" s="7" t="s">
        <v>48</v>
      </c>
      <c r="J22" s="11">
        <v>110</v>
      </c>
      <c r="K22" s="11">
        <f t="shared" si="1"/>
        <v>46200</v>
      </c>
      <c r="L22" s="12">
        <f t="shared" si="2"/>
        <v>6372.4137931034484</v>
      </c>
      <c r="M22" s="12">
        <f t="shared" si="0"/>
        <v>9.7136215106732351</v>
      </c>
      <c r="N22" s="12">
        <f t="shared" si="3"/>
        <v>4079.7210344827586</v>
      </c>
    </row>
    <row r="23" spans="1:14" s="2" customFormat="1" ht="17" x14ac:dyDescent="0.2">
      <c r="A23" s="2" t="s">
        <v>15</v>
      </c>
      <c r="B23" s="7" t="s">
        <v>42</v>
      </c>
      <c r="C23" s="7" t="s">
        <v>61</v>
      </c>
      <c r="D23" s="7" t="s">
        <v>44</v>
      </c>
      <c r="E23" s="7" t="s">
        <v>45</v>
      </c>
      <c r="F23" s="7" t="s">
        <v>46</v>
      </c>
      <c r="G23" s="7" t="s">
        <v>47</v>
      </c>
      <c r="H23" s="7">
        <v>420</v>
      </c>
      <c r="I23" s="7" t="s">
        <v>48</v>
      </c>
      <c r="J23" s="11">
        <v>210</v>
      </c>
      <c r="K23" s="11">
        <f t="shared" si="1"/>
        <v>88200</v>
      </c>
      <c r="L23" s="12">
        <f t="shared" si="2"/>
        <v>12165.51724137931</v>
      </c>
      <c r="M23" s="12">
        <f t="shared" si="0"/>
        <v>23.506724958949096</v>
      </c>
      <c r="N23" s="12">
        <f t="shared" si="3"/>
        <v>9872.8244827586204</v>
      </c>
    </row>
    <row r="24" spans="1:14" s="2" customFormat="1" ht="17" x14ac:dyDescent="0.2">
      <c r="A24" s="2" t="s">
        <v>15</v>
      </c>
      <c r="B24" s="7" t="s">
        <v>42</v>
      </c>
      <c r="C24" s="7" t="s">
        <v>62</v>
      </c>
      <c r="D24" s="7" t="s">
        <v>44</v>
      </c>
      <c r="E24" s="7" t="s">
        <v>45</v>
      </c>
      <c r="F24" s="7" t="s">
        <v>46</v>
      </c>
      <c r="G24" s="7" t="s">
        <v>47</v>
      </c>
      <c r="H24" s="7">
        <v>420</v>
      </c>
      <c r="I24" s="7" t="s">
        <v>48</v>
      </c>
      <c r="J24" s="11">
        <v>210</v>
      </c>
      <c r="K24" s="11">
        <f t="shared" si="1"/>
        <v>88200</v>
      </c>
      <c r="L24" s="12">
        <f t="shared" si="2"/>
        <v>12165.51724137931</v>
      </c>
      <c r="M24" s="12">
        <f t="shared" si="0"/>
        <v>23.506724958949096</v>
      </c>
      <c r="N24" s="12">
        <f t="shared" si="3"/>
        <v>9872.8244827586204</v>
      </c>
    </row>
    <row r="25" spans="1:14" s="2" customFormat="1" ht="17" x14ac:dyDescent="0.2">
      <c r="A25" s="2" t="s">
        <v>15</v>
      </c>
      <c r="B25" s="7" t="s">
        <v>42</v>
      </c>
      <c r="C25" s="7" t="s">
        <v>63</v>
      </c>
      <c r="D25" s="7" t="s">
        <v>44</v>
      </c>
      <c r="E25" s="7" t="s">
        <v>45</v>
      </c>
      <c r="F25" s="7" t="s">
        <v>46</v>
      </c>
      <c r="G25" s="7" t="s">
        <v>51</v>
      </c>
      <c r="H25" s="7">
        <v>420</v>
      </c>
      <c r="I25" s="7" t="s">
        <v>48</v>
      </c>
      <c r="J25" s="11">
        <v>170</v>
      </c>
      <c r="K25" s="11">
        <f t="shared" si="1"/>
        <v>71400</v>
      </c>
      <c r="L25" s="12">
        <f t="shared" si="2"/>
        <v>9848.2758620689656</v>
      </c>
      <c r="M25" s="12">
        <f t="shared" si="0"/>
        <v>17.989483579638751</v>
      </c>
      <c r="N25" s="12">
        <f t="shared" si="3"/>
        <v>7555.5831034482753</v>
      </c>
    </row>
    <row r="26" spans="1:14" s="2" customFormat="1" ht="17" x14ac:dyDescent="0.2">
      <c r="A26" s="2" t="s">
        <v>15</v>
      </c>
      <c r="B26" s="7" t="s">
        <v>42</v>
      </c>
      <c r="C26" s="7" t="s">
        <v>64</v>
      </c>
      <c r="D26" s="7" t="s">
        <v>44</v>
      </c>
      <c r="E26" s="7" t="s">
        <v>45</v>
      </c>
      <c r="F26" s="7" t="s">
        <v>46</v>
      </c>
      <c r="G26" s="7" t="s">
        <v>47</v>
      </c>
      <c r="H26" s="7">
        <v>419</v>
      </c>
      <c r="I26" s="7" t="s">
        <v>48</v>
      </c>
      <c r="J26" s="11">
        <v>210</v>
      </c>
      <c r="K26" s="11">
        <f t="shared" si="1"/>
        <v>87990</v>
      </c>
      <c r="L26" s="12">
        <f t="shared" si="2"/>
        <v>12136.551724137931</v>
      </c>
      <c r="M26" s="12">
        <f t="shared" si="0"/>
        <v>23.506724958949096</v>
      </c>
      <c r="N26" s="12">
        <f t="shared" si="3"/>
        <v>9849.3177577996721</v>
      </c>
    </row>
    <row r="27" spans="1:14" s="2" customFormat="1" ht="17" x14ac:dyDescent="0.2">
      <c r="A27" s="2" t="s">
        <v>15</v>
      </c>
      <c r="B27" s="7" t="s">
        <v>42</v>
      </c>
      <c r="C27" s="7" t="s">
        <v>64</v>
      </c>
      <c r="D27" s="7" t="s">
        <v>44</v>
      </c>
      <c r="E27" s="7" t="s">
        <v>45</v>
      </c>
      <c r="F27" s="7" t="s">
        <v>46</v>
      </c>
      <c r="G27" s="7" t="s">
        <v>47</v>
      </c>
      <c r="H27" s="7">
        <v>1</v>
      </c>
      <c r="I27" s="7" t="s">
        <v>48</v>
      </c>
      <c r="J27" s="11">
        <v>80</v>
      </c>
      <c r="K27" s="11">
        <f t="shared" si="1"/>
        <v>80</v>
      </c>
      <c r="L27" s="12">
        <f t="shared" si="2"/>
        <v>11.03448275862069</v>
      </c>
      <c r="M27" s="12">
        <f t="shared" si="0"/>
        <v>5.5756904761904771</v>
      </c>
      <c r="N27" s="12">
        <f t="shared" si="3"/>
        <v>5.5756904761904771</v>
      </c>
    </row>
    <row r="28" spans="1:14" s="2" customFormat="1" ht="17" x14ac:dyDescent="0.2">
      <c r="A28" s="2" t="s">
        <v>15</v>
      </c>
      <c r="B28" s="7" t="s">
        <v>42</v>
      </c>
      <c r="C28" s="7" t="s">
        <v>65</v>
      </c>
      <c r="D28" s="7" t="s">
        <v>44</v>
      </c>
      <c r="E28" s="7" t="s">
        <v>45</v>
      </c>
      <c r="F28" s="7" t="s">
        <v>66</v>
      </c>
      <c r="G28" s="7" t="s">
        <v>56</v>
      </c>
      <c r="H28" s="7">
        <v>78</v>
      </c>
      <c r="I28" s="7" t="s">
        <v>48</v>
      </c>
      <c r="J28" s="11">
        <v>160</v>
      </c>
      <c r="K28" s="11">
        <f t="shared" si="1"/>
        <v>12480</v>
      </c>
      <c r="L28" s="12">
        <f t="shared" si="2"/>
        <v>1721.3793103448277</v>
      </c>
      <c r="M28" s="12">
        <f t="shared" si="0"/>
        <v>16.610173234811167</v>
      </c>
      <c r="N28" s="12">
        <f t="shared" si="3"/>
        <v>1295.593512315271</v>
      </c>
    </row>
    <row r="29" spans="1:14" s="2" customFormat="1" ht="17" x14ac:dyDescent="0.2">
      <c r="A29" s="2" t="s">
        <v>15</v>
      </c>
      <c r="B29" s="7" t="s">
        <v>42</v>
      </c>
      <c r="C29" s="7" t="s">
        <v>65</v>
      </c>
      <c r="D29" s="7" t="s">
        <v>44</v>
      </c>
      <c r="E29" s="7" t="s">
        <v>45</v>
      </c>
      <c r="F29" s="7" t="s">
        <v>46</v>
      </c>
      <c r="G29" s="7" t="s">
        <v>56</v>
      </c>
      <c r="H29" s="7">
        <v>231</v>
      </c>
      <c r="I29" s="7" t="s">
        <v>48</v>
      </c>
      <c r="J29" s="11">
        <v>160</v>
      </c>
      <c r="K29" s="11">
        <f t="shared" si="1"/>
        <v>36960</v>
      </c>
      <c r="L29" s="12">
        <f t="shared" si="2"/>
        <v>5097.9310344827591</v>
      </c>
      <c r="M29" s="12">
        <f t="shared" si="0"/>
        <v>16.610173234811167</v>
      </c>
      <c r="N29" s="12">
        <f t="shared" si="3"/>
        <v>3836.9500172413796</v>
      </c>
    </row>
    <row r="30" spans="1:14" s="2" customFormat="1" ht="17" x14ac:dyDescent="0.2">
      <c r="A30" s="2" t="s">
        <v>15</v>
      </c>
      <c r="B30" s="7" t="s">
        <v>42</v>
      </c>
      <c r="C30" s="7" t="s">
        <v>65</v>
      </c>
      <c r="D30" s="7" t="s">
        <v>44</v>
      </c>
      <c r="E30" s="7" t="s">
        <v>45</v>
      </c>
      <c r="F30" s="7" t="s">
        <v>66</v>
      </c>
      <c r="G30" s="7" t="s">
        <v>67</v>
      </c>
      <c r="H30" s="7">
        <v>4</v>
      </c>
      <c r="I30" s="7" t="s">
        <v>48</v>
      </c>
      <c r="J30" s="11">
        <v>160</v>
      </c>
      <c r="K30" s="11">
        <f t="shared" si="1"/>
        <v>640</v>
      </c>
      <c r="L30" s="12">
        <f t="shared" si="2"/>
        <v>88.275862068965523</v>
      </c>
      <c r="M30" s="12">
        <f t="shared" si="0"/>
        <v>16.610173234811167</v>
      </c>
      <c r="N30" s="12">
        <f t="shared" si="3"/>
        <v>66.44069293924467</v>
      </c>
    </row>
    <row r="31" spans="1:14" s="2" customFormat="1" ht="17" x14ac:dyDescent="0.2">
      <c r="A31" s="2" t="s">
        <v>15</v>
      </c>
      <c r="B31" s="7" t="s">
        <v>42</v>
      </c>
      <c r="C31" s="7" t="s">
        <v>65</v>
      </c>
      <c r="D31" s="7" t="s">
        <v>44</v>
      </c>
      <c r="E31" s="7" t="s">
        <v>45</v>
      </c>
      <c r="F31" s="7" t="s">
        <v>46</v>
      </c>
      <c r="G31" s="7" t="s">
        <v>67</v>
      </c>
      <c r="H31" s="7">
        <v>107</v>
      </c>
      <c r="I31" s="7" t="s">
        <v>48</v>
      </c>
      <c r="J31" s="11">
        <v>160</v>
      </c>
      <c r="K31" s="11">
        <f t="shared" si="1"/>
        <v>17120</v>
      </c>
      <c r="L31" s="12">
        <f t="shared" si="2"/>
        <v>2361.3793103448274</v>
      </c>
      <c r="M31" s="12">
        <f t="shared" si="0"/>
        <v>16.610173234811164</v>
      </c>
      <c r="N31" s="12">
        <f t="shared" si="3"/>
        <v>1777.2885361247945</v>
      </c>
    </row>
    <row r="32" spans="1:14" s="2" customFormat="1" ht="17" x14ac:dyDescent="0.2">
      <c r="A32" s="2" t="s">
        <v>15</v>
      </c>
      <c r="B32" s="7" t="s">
        <v>42</v>
      </c>
      <c r="C32" s="7" t="s">
        <v>68</v>
      </c>
      <c r="D32" s="7" t="s">
        <v>44</v>
      </c>
      <c r="E32" s="7" t="s">
        <v>45</v>
      </c>
      <c r="F32" s="7" t="s">
        <v>46</v>
      </c>
      <c r="G32" s="7" t="s">
        <v>60</v>
      </c>
      <c r="H32" s="7">
        <v>373</v>
      </c>
      <c r="I32" s="7" t="s">
        <v>48</v>
      </c>
      <c r="J32" s="11">
        <v>130</v>
      </c>
      <c r="K32" s="11">
        <f t="shared" si="1"/>
        <v>48490</v>
      </c>
      <c r="L32" s="12">
        <f t="shared" si="2"/>
        <v>6688.2758620689656</v>
      </c>
      <c r="M32" s="12">
        <f t="shared" si="0"/>
        <v>12.472242200328406</v>
      </c>
      <c r="N32" s="12">
        <f t="shared" si="3"/>
        <v>4652.1463407224956</v>
      </c>
    </row>
    <row r="33" spans="1:14" s="2" customFormat="1" ht="17" x14ac:dyDescent="0.2">
      <c r="A33" s="2" t="s">
        <v>15</v>
      </c>
      <c r="B33" s="7" t="s">
        <v>42</v>
      </c>
      <c r="C33" s="7" t="s">
        <v>68</v>
      </c>
      <c r="D33" s="7" t="s">
        <v>44</v>
      </c>
      <c r="E33" s="7" t="s">
        <v>45</v>
      </c>
      <c r="F33" s="7" t="s">
        <v>66</v>
      </c>
      <c r="G33" s="7" t="s">
        <v>60</v>
      </c>
      <c r="H33" s="7">
        <v>45</v>
      </c>
      <c r="I33" s="7" t="s">
        <v>48</v>
      </c>
      <c r="J33" s="11">
        <v>130</v>
      </c>
      <c r="K33" s="11">
        <f t="shared" si="1"/>
        <v>5850</v>
      </c>
      <c r="L33" s="12">
        <f t="shared" si="2"/>
        <v>806.89655172413791</v>
      </c>
      <c r="M33" s="12">
        <f t="shared" si="0"/>
        <v>12.472242200328406</v>
      </c>
      <c r="N33" s="12">
        <f t="shared" si="3"/>
        <v>561.25089901477827</v>
      </c>
    </row>
    <row r="34" spans="1:14" s="2" customFormat="1" ht="17" x14ac:dyDescent="0.2">
      <c r="A34" s="2" t="s">
        <v>15</v>
      </c>
      <c r="B34" s="7" t="s">
        <v>42</v>
      </c>
      <c r="C34" s="7" t="s">
        <v>68</v>
      </c>
      <c r="D34" s="7" t="s">
        <v>44</v>
      </c>
      <c r="E34" s="7" t="s">
        <v>45</v>
      </c>
      <c r="F34" s="7" t="s">
        <v>46</v>
      </c>
      <c r="G34" s="7" t="s">
        <v>69</v>
      </c>
      <c r="H34" s="7">
        <v>2</v>
      </c>
      <c r="I34" s="7" t="s">
        <v>48</v>
      </c>
      <c r="J34" s="11">
        <v>80</v>
      </c>
      <c r="K34" s="11">
        <f t="shared" si="1"/>
        <v>160</v>
      </c>
      <c r="L34" s="12">
        <f t="shared" si="2"/>
        <v>22.068965517241381</v>
      </c>
      <c r="M34" s="12">
        <f t="shared" si="0"/>
        <v>5.5756904761904771</v>
      </c>
      <c r="N34" s="12">
        <f t="shared" si="3"/>
        <v>11.151380952380954</v>
      </c>
    </row>
    <row r="35" spans="1:14" s="2" customFormat="1" ht="17" x14ac:dyDescent="0.2">
      <c r="A35" s="2" t="s">
        <v>15</v>
      </c>
      <c r="B35" s="7" t="s">
        <v>42</v>
      </c>
      <c r="C35" s="7" t="s">
        <v>70</v>
      </c>
      <c r="D35" s="7" t="s">
        <v>44</v>
      </c>
      <c r="E35" s="7" t="s">
        <v>45</v>
      </c>
      <c r="F35" s="7" t="s">
        <v>46</v>
      </c>
      <c r="G35" s="7" t="s">
        <v>69</v>
      </c>
      <c r="H35" s="7">
        <v>365</v>
      </c>
      <c r="I35" s="7" t="s">
        <v>48</v>
      </c>
      <c r="J35" s="11">
        <v>130</v>
      </c>
      <c r="K35" s="11">
        <f t="shared" si="1"/>
        <v>47450</v>
      </c>
      <c r="L35" s="12">
        <f t="shared" si="2"/>
        <v>6544.8275862068967</v>
      </c>
      <c r="M35" s="12">
        <f t="shared" si="0"/>
        <v>12.472242200328409</v>
      </c>
      <c r="N35" s="12">
        <f t="shared" si="3"/>
        <v>4552.3684031198691</v>
      </c>
    </row>
    <row r="36" spans="1:14" s="2" customFormat="1" ht="17" x14ac:dyDescent="0.2">
      <c r="A36" s="2" t="s">
        <v>15</v>
      </c>
      <c r="B36" s="7" t="s">
        <v>42</v>
      </c>
      <c r="C36" s="7" t="s">
        <v>70</v>
      </c>
      <c r="D36" s="7" t="s">
        <v>44</v>
      </c>
      <c r="E36" s="7" t="s">
        <v>45</v>
      </c>
      <c r="F36" s="7" t="s">
        <v>66</v>
      </c>
      <c r="G36" s="7" t="s">
        <v>69</v>
      </c>
      <c r="H36" s="7">
        <v>55</v>
      </c>
      <c r="I36" s="7" t="s">
        <v>48</v>
      </c>
      <c r="J36" s="11">
        <v>130</v>
      </c>
      <c r="K36" s="11">
        <f t="shared" si="1"/>
        <v>7150</v>
      </c>
      <c r="L36" s="12">
        <f t="shared" si="2"/>
        <v>986.20689655172418</v>
      </c>
      <c r="M36" s="12">
        <f t="shared" si="0"/>
        <v>12.472242200328409</v>
      </c>
      <c r="N36" s="12">
        <f t="shared" si="3"/>
        <v>685.97332101806251</v>
      </c>
    </row>
    <row r="37" spans="1:14" s="2" customFormat="1" ht="17" x14ac:dyDescent="0.2">
      <c r="A37" s="2" t="s">
        <v>15</v>
      </c>
      <c r="B37" s="7" t="s">
        <v>42</v>
      </c>
      <c r="C37" s="7" t="s">
        <v>71</v>
      </c>
      <c r="D37" s="7" t="s">
        <v>44</v>
      </c>
      <c r="E37" s="7" t="s">
        <v>45</v>
      </c>
      <c r="F37" s="7" t="s">
        <v>46</v>
      </c>
      <c r="G37" s="7" t="s">
        <v>56</v>
      </c>
      <c r="H37" s="7">
        <v>420</v>
      </c>
      <c r="I37" s="7" t="s">
        <v>48</v>
      </c>
      <c r="J37" s="11">
        <v>160</v>
      </c>
      <c r="K37" s="11">
        <f t="shared" si="1"/>
        <v>67200</v>
      </c>
      <c r="L37" s="12">
        <f t="shared" si="2"/>
        <v>9268.9655172413786</v>
      </c>
      <c r="M37" s="12">
        <f t="shared" si="0"/>
        <v>16.610173234811164</v>
      </c>
      <c r="N37" s="12">
        <f t="shared" si="3"/>
        <v>6976.2727586206893</v>
      </c>
    </row>
    <row r="38" spans="1:14" s="2" customFormat="1" ht="17" x14ac:dyDescent="0.2">
      <c r="A38" s="2" t="s">
        <v>15</v>
      </c>
      <c r="B38" s="7" t="s">
        <v>42</v>
      </c>
      <c r="C38" s="7" t="s">
        <v>72</v>
      </c>
      <c r="D38" s="7" t="s">
        <v>44</v>
      </c>
      <c r="E38" s="7" t="s">
        <v>45</v>
      </c>
      <c r="F38" s="7" t="s">
        <v>46</v>
      </c>
      <c r="G38" s="7" t="s">
        <v>51</v>
      </c>
      <c r="H38" s="7">
        <v>116</v>
      </c>
      <c r="I38" s="7" t="s">
        <v>48</v>
      </c>
      <c r="J38" s="11">
        <v>160</v>
      </c>
      <c r="K38" s="11">
        <f t="shared" si="1"/>
        <v>18560</v>
      </c>
      <c r="L38" s="12">
        <f t="shared" si="2"/>
        <v>2560</v>
      </c>
      <c r="M38" s="12">
        <f t="shared" si="0"/>
        <v>16.610173234811167</v>
      </c>
      <c r="N38" s="12">
        <f t="shared" si="3"/>
        <v>1926.7800952380953</v>
      </c>
    </row>
    <row r="39" spans="1:14" s="2" customFormat="1" ht="17" x14ac:dyDescent="0.2">
      <c r="A39" s="2" t="s">
        <v>15</v>
      </c>
      <c r="B39" s="7" t="s">
        <v>42</v>
      </c>
      <c r="C39" s="7" t="s">
        <v>72</v>
      </c>
      <c r="D39" s="7" t="s">
        <v>44</v>
      </c>
      <c r="E39" s="7" t="s">
        <v>45</v>
      </c>
      <c r="F39" s="7" t="s">
        <v>66</v>
      </c>
      <c r="G39" s="7" t="s">
        <v>51</v>
      </c>
      <c r="H39" s="7">
        <v>86</v>
      </c>
      <c r="I39" s="7" t="s">
        <v>48</v>
      </c>
      <c r="J39" s="11">
        <v>170</v>
      </c>
      <c r="K39" s="11">
        <f t="shared" si="1"/>
        <v>14620</v>
      </c>
      <c r="L39" s="12">
        <f t="shared" si="2"/>
        <v>2016.5517241379309</v>
      </c>
      <c r="M39" s="12">
        <f t="shared" si="0"/>
        <v>17.989483579638751</v>
      </c>
      <c r="N39" s="12">
        <f t="shared" si="3"/>
        <v>1547.0955878489326</v>
      </c>
    </row>
    <row r="40" spans="1:14" s="2" customFormat="1" ht="17" x14ac:dyDescent="0.2">
      <c r="A40" s="2" t="s">
        <v>15</v>
      </c>
      <c r="B40" s="7" t="s">
        <v>42</v>
      </c>
      <c r="C40" s="7" t="s">
        <v>72</v>
      </c>
      <c r="D40" s="7" t="s">
        <v>44</v>
      </c>
      <c r="E40" s="7" t="s">
        <v>45</v>
      </c>
      <c r="F40" s="7" t="s">
        <v>46</v>
      </c>
      <c r="G40" s="7" t="s">
        <v>56</v>
      </c>
      <c r="H40" s="7">
        <v>121</v>
      </c>
      <c r="I40" s="7" t="s">
        <v>48</v>
      </c>
      <c r="J40" s="11">
        <v>170</v>
      </c>
      <c r="K40" s="11">
        <f t="shared" si="1"/>
        <v>20570</v>
      </c>
      <c r="L40" s="12">
        <f t="shared" si="2"/>
        <v>2837.2413793103447</v>
      </c>
      <c r="M40" s="12">
        <f t="shared" si="0"/>
        <v>17.989483579638751</v>
      </c>
      <c r="N40" s="12">
        <f t="shared" si="3"/>
        <v>2176.727513136289</v>
      </c>
    </row>
    <row r="41" spans="1:14" s="2" customFormat="1" ht="17" x14ac:dyDescent="0.2">
      <c r="A41" s="2" t="s">
        <v>15</v>
      </c>
      <c r="B41" s="7" t="s">
        <v>42</v>
      </c>
      <c r="C41" s="7" t="s">
        <v>72</v>
      </c>
      <c r="D41" s="7" t="s">
        <v>44</v>
      </c>
      <c r="E41" s="7" t="s">
        <v>45</v>
      </c>
      <c r="F41" s="7" t="s">
        <v>66</v>
      </c>
      <c r="G41" s="7" t="s">
        <v>56</v>
      </c>
      <c r="H41" s="7">
        <v>97</v>
      </c>
      <c r="I41" s="7" t="s">
        <v>48</v>
      </c>
      <c r="J41" s="11">
        <v>170</v>
      </c>
      <c r="K41" s="11">
        <f t="shared" si="1"/>
        <v>16490</v>
      </c>
      <c r="L41" s="12">
        <f t="shared" si="2"/>
        <v>2274.4827586206898</v>
      </c>
      <c r="M41" s="12">
        <f t="shared" si="0"/>
        <v>17.989483579638755</v>
      </c>
      <c r="N41" s="12">
        <f t="shared" si="3"/>
        <v>1744.9799072249591</v>
      </c>
    </row>
    <row r="42" spans="1:14" s="2" customFormat="1" ht="17" x14ac:dyDescent="0.2">
      <c r="A42" s="2" t="s">
        <v>15</v>
      </c>
      <c r="B42" s="7" t="s">
        <v>42</v>
      </c>
      <c r="C42" s="7" t="s">
        <v>73</v>
      </c>
      <c r="D42" s="7" t="s">
        <v>44</v>
      </c>
      <c r="E42" s="7" t="s">
        <v>45</v>
      </c>
      <c r="F42" s="7" t="s">
        <v>46</v>
      </c>
      <c r="G42" s="7" t="s">
        <v>69</v>
      </c>
      <c r="H42" s="7">
        <v>367</v>
      </c>
      <c r="I42" s="7" t="s">
        <v>48</v>
      </c>
      <c r="J42" s="11">
        <v>130</v>
      </c>
      <c r="K42" s="11">
        <f t="shared" si="1"/>
        <v>47710</v>
      </c>
      <c r="L42" s="12">
        <f t="shared" si="2"/>
        <v>6580.6896551724139</v>
      </c>
      <c r="M42" s="12">
        <f t="shared" si="0"/>
        <v>12.472242200328409</v>
      </c>
      <c r="N42" s="12">
        <f t="shared" si="3"/>
        <v>4577.3128875205266</v>
      </c>
    </row>
    <row r="43" spans="1:14" s="2" customFormat="1" ht="17" x14ac:dyDescent="0.2">
      <c r="A43" s="2" t="s">
        <v>15</v>
      </c>
      <c r="B43" s="7" t="s">
        <v>42</v>
      </c>
      <c r="C43" s="7" t="s">
        <v>73</v>
      </c>
      <c r="D43" s="7" t="s">
        <v>44</v>
      </c>
      <c r="E43" s="7" t="s">
        <v>45</v>
      </c>
      <c r="F43" s="7" t="s">
        <v>66</v>
      </c>
      <c r="G43" s="7" t="s">
        <v>69</v>
      </c>
      <c r="H43" s="7">
        <v>53</v>
      </c>
      <c r="I43" s="7" t="s">
        <v>48</v>
      </c>
      <c r="J43" s="11">
        <v>130</v>
      </c>
      <c r="K43" s="11">
        <f t="shared" si="1"/>
        <v>6890</v>
      </c>
      <c r="L43" s="12">
        <f t="shared" si="2"/>
        <v>950.34482758620686</v>
      </c>
      <c r="M43" s="12">
        <f t="shared" si="0"/>
        <v>12.472242200328406</v>
      </c>
      <c r="N43" s="12">
        <f t="shared" si="3"/>
        <v>661.02883661740555</v>
      </c>
    </row>
    <row r="44" spans="1:14" s="2" customFormat="1" ht="17" x14ac:dyDescent="0.2">
      <c r="A44" s="2" t="s">
        <v>15</v>
      </c>
      <c r="B44" s="7" t="s">
        <v>58</v>
      </c>
      <c r="C44" s="7" t="s">
        <v>74</v>
      </c>
      <c r="D44" s="7" t="s">
        <v>44</v>
      </c>
      <c r="E44" s="7" t="s">
        <v>45</v>
      </c>
      <c r="F44" s="7" t="s">
        <v>46</v>
      </c>
      <c r="G44" s="7" t="s">
        <v>60</v>
      </c>
      <c r="H44" s="7">
        <v>207</v>
      </c>
      <c r="I44" s="7" t="s">
        <v>48</v>
      </c>
      <c r="J44" s="11">
        <v>110</v>
      </c>
      <c r="K44" s="11">
        <f t="shared" si="1"/>
        <v>22770</v>
      </c>
      <c r="L44" s="12">
        <f t="shared" si="2"/>
        <v>3140.6896551724139</v>
      </c>
      <c r="M44" s="12">
        <f t="shared" si="0"/>
        <v>9.7136215106732351</v>
      </c>
      <c r="N44" s="12">
        <f t="shared" si="3"/>
        <v>2010.7196527093597</v>
      </c>
    </row>
    <row r="45" spans="1:14" s="2" customFormat="1" ht="17" x14ac:dyDescent="0.2">
      <c r="A45" s="2" t="s">
        <v>15</v>
      </c>
      <c r="B45" s="7" t="s">
        <v>58</v>
      </c>
      <c r="C45" s="7" t="s">
        <v>74</v>
      </c>
      <c r="D45" s="7" t="s">
        <v>44</v>
      </c>
      <c r="E45" s="7" t="s">
        <v>45</v>
      </c>
      <c r="F45" s="7" t="s">
        <v>66</v>
      </c>
      <c r="G45" s="7" t="s">
        <v>60</v>
      </c>
      <c r="H45" s="7">
        <v>213</v>
      </c>
      <c r="I45" s="7" t="s">
        <v>48</v>
      </c>
      <c r="J45" s="11">
        <v>110</v>
      </c>
      <c r="K45" s="11">
        <f t="shared" si="1"/>
        <v>23430</v>
      </c>
      <c r="L45" s="12">
        <f t="shared" si="2"/>
        <v>3231.7241379310344</v>
      </c>
      <c r="M45" s="12">
        <f t="shared" si="0"/>
        <v>9.7136215106732351</v>
      </c>
      <c r="N45" s="12">
        <f t="shared" si="3"/>
        <v>2069.0013817733989</v>
      </c>
    </row>
    <row r="46" spans="1:14" s="2" customFormat="1" ht="17" x14ac:dyDescent="0.2">
      <c r="A46" s="2" t="s">
        <v>15</v>
      </c>
      <c r="B46" s="7" t="s">
        <v>15</v>
      </c>
      <c r="C46" s="7" t="s">
        <v>15</v>
      </c>
      <c r="D46" s="7" t="s">
        <v>15</v>
      </c>
      <c r="E46" s="7" t="s">
        <v>15</v>
      </c>
      <c r="F46" s="7" t="s">
        <v>15</v>
      </c>
      <c r="G46" s="7" t="s">
        <v>15</v>
      </c>
      <c r="H46" s="7" t="s">
        <v>15</v>
      </c>
      <c r="I46" s="7" t="s">
        <v>15</v>
      </c>
      <c r="J46" s="11" t="s">
        <v>15</v>
      </c>
      <c r="K46" s="11" t="s">
        <v>15</v>
      </c>
      <c r="L46" s="12" t="s">
        <v>15</v>
      </c>
      <c r="M46" s="12"/>
      <c r="N46" s="12" t="s">
        <v>15</v>
      </c>
    </row>
    <row r="47" spans="1:14" s="2" customFormat="1" ht="17" x14ac:dyDescent="0.2">
      <c r="A47" s="2" t="s">
        <v>15</v>
      </c>
      <c r="B47" s="8" t="s">
        <v>15</v>
      </c>
      <c r="C47" s="8" t="s">
        <v>15</v>
      </c>
      <c r="D47" s="8" t="s">
        <v>75</v>
      </c>
      <c r="E47" s="8" t="s">
        <v>15</v>
      </c>
      <c r="F47" s="8" t="s">
        <v>15</v>
      </c>
      <c r="G47" s="8" t="s">
        <v>15</v>
      </c>
      <c r="H47" s="9">
        <f>SUM(H13:H45)</f>
        <v>8400</v>
      </c>
      <c r="I47" s="8"/>
      <c r="J47" s="15"/>
      <c r="K47" s="15">
        <f>SUM(K13:K45)</f>
        <v>1439770</v>
      </c>
      <c r="L47" s="16">
        <f>SUM(L13:L45)</f>
        <v>198588.96551724139</v>
      </c>
      <c r="M47" s="16">
        <f>L47/H47-F$59</f>
        <v>18.182751231527096</v>
      </c>
      <c r="N47" s="16">
        <f>SUM(N13:N45)</f>
        <v>152735.1103448275</v>
      </c>
    </row>
    <row r="49" spans="1:14" s="1" customFormat="1" ht="17" x14ac:dyDescent="0.2">
      <c r="A49" s="1" t="s">
        <v>15</v>
      </c>
      <c r="B49" s="27" t="s">
        <v>76</v>
      </c>
      <c r="C49" s="27"/>
      <c r="D49" s="27"/>
      <c r="E49" s="10" t="s">
        <v>77</v>
      </c>
      <c r="F49" s="10" t="s">
        <v>78</v>
      </c>
      <c r="H49" s="26" t="s">
        <v>79</v>
      </c>
      <c r="I49" s="26"/>
      <c r="J49" s="26"/>
      <c r="K49" s="26"/>
      <c r="L49" s="26"/>
      <c r="M49" s="17" t="s">
        <v>33</v>
      </c>
      <c r="N49" s="18" t="s">
        <v>80</v>
      </c>
    </row>
    <row r="50" spans="1:14" s="1" customFormat="1" ht="17" x14ac:dyDescent="0.2">
      <c r="A50" s="1" t="s">
        <v>15</v>
      </c>
      <c r="B50" s="27" t="s">
        <v>81</v>
      </c>
      <c r="C50" s="27"/>
      <c r="D50" s="27"/>
      <c r="E50" s="11">
        <v>131312.01999999999</v>
      </c>
      <c r="F50" s="12">
        <f>E50/N$8</f>
        <v>18112.002758620689</v>
      </c>
      <c r="H50" s="26"/>
      <c r="I50" s="26"/>
      <c r="J50" s="26"/>
      <c r="K50" s="26"/>
      <c r="L50" s="26"/>
      <c r="M50" s="19" t="s">
        <v>82</v>
      </c>
      <c r="N50" s="20">
        <f>SUMIF(F13:F45,114957,N13:N45)</f>
        <v>144103.74620607548</v>
      </c>
    </row>
    <row r="51" spans="1:14" s="1" customFormat="1" ht="17" x14ac:dyDescent="0.2">
      <c r="A51" s="1" t="s">
        <v>15</v>
      </c>
      <c r="B51" s="27" t="s">
        <v>83</v>
      </c>
      <c r="C51" s="27"/>
      <c r="D51" s="27"/>
      <c r="E51" s="11">
        <v>64244.07</v>
      </c>
      <c r="F51" s="12">
        <f t="shared" ref="F51:F56" si="4">E51/N$8</f>
        <v>8861.2510344827588</v>
      </c>
      <c r="H51" s="26"/>
      <c r="I51" s="26"/>
      <c r="J51" s="26"/>
      <c r="K51" s="26"/>
      <c r="L51" s="26"/>
      <c r="M51" s="19" t="s">
        <v>84</v>
      </c>
      <c r="N51" s="20">
        <f>SUMIF(F13:F45,121944,N13:N45)</f>
        <v>8631.3641387520529</v>
      </c>
    </row>
    <row r="52" spans="1:14" s="1" customFormat="1" ht="16" x14ac:dyDescent="0.2">
      <c r="A52" s="1" t="s">
        <v>15</v>
      </c>
      <c r="B52" s="27" t="s">
        <v>85</v>
      </c>
      <c r="C52" s="27"/>
      <c r="D52" s="27"/>
      <c r="E52" s="11">
        <v>14977.76</v>
      </c>
      <c r="F52" s="12">
        <f t="shared" si="4"/>
        <v>2065.897931034483</v>
      </c>
      <c r="H52" s="26"/>
      <c r="I52" s="26"/>
      <c r="J52" s="26"/>
      <c r="K52" s="26"/>
      <c r="L52" s="26"/>
      <c r="M52" s="21"/>
      <c r="N52" s="22"/>
    </row>
    <row r="53" spans="1:14" s="1" customFormat="1" ht="16" x14ac:dyDescent="0.2">
      <c r="A53" s="1" t="s">
        <v>15</v>
      </c>
      <c r="B53" s="27" t="s">
        <v>86</v>
      </c>
      <c r="C53" s="27"/>
      <c r="D53" s="27"/>
      <c r="E53" s="11">
        <v>6725</v>
      </c>
      <c r="F53" s="12">
        <f t="shared" si="4"/>
        <v>927.58620689655174</v>
      </c>
      <c r="H53" s="26"/>
      <c r="I53" s="26"/>
      <c r="J53" s="26"/>
      <c r="K53" s="26"/>
      <c r="L53" s="26"/>
      <c r="M53" s="21"/>
      <c r="N53" s="22"/>
    </row>
    <row r="54" spans="1:14" s="1" customFormat="1" ht="16" x14ac:dyDescent="0.2">
      <c r="A54" s="1" t="s">
        <v>15</v>
      </c>
      <c r="B54" s="27" t="s">
        <v>87</v>
      </c>
      <c r="C54" s="27"/>
      <c r="D54" s="27"/>
      <c r="E54" s="11">
        <f>SUM(E50:E53)</f>
        <v>217258.85</v>
      </c>
      <c r="F54" s="12">
        <f t="shared" si="4"/>
        <v>29966.737931034484</v>
      </c>
      <c r="H54" s="26"/>
      <c r="I54" s="26"/>
      <c r="J54" s="26"/>
      <c r="K54" s="26"/>
      <c r="L54" s="26"/>
      <c r="M54" s="21"/>
      <c r="N54" s="22"/>
    </row>
    <row r="55" spans="1:14" s="1" customFormat="1" ht="16" x14ac:dyDescent="0.2">
      <c r="A55" s="1" t="s">
        <v>15</v>
      </c>
      <c r="B55" s="1" t="s">
        <v>15</v>
      </c>
      <c r="C55" s="1" t="s">
        <v>15</v>
      </c>
      <c r="D55" s="1" t="s">
        <v>15</v>
      </c>
      <c r="E55" s="13"/>
      <c r="F55" s="14"/>
      <c r="H55" s="26"/>
      <c r="I55" s="26"/>
      <c r="J55" s="26"/>
      <c r="K55" s="26"/>
      <c r="L55" s="26"/>
      <c r="M55" s="21"/>
      <c r="N55" s="22"/>
    </row>
    <row r="56" spans="1:14" s="1" customFormat="1" ht="16" x14ac:dyDescent="0.2">
      <c r="A56" s="1" t="s">
        <v>15</v>
      </c>
      <c r="B56" s="27" t="s">
        <v>88</v>
      </c>
      <c r="C56" s="27"/>
      <c r="D56" s="27"/>
      <c r="E56" s="11">
        <f>K47*0.08</f>
        <v>115181.6</v>
      </c>
      <c r="F56" s="12">
        <f t="shared" si="4"/>
        <v>15887.117241379312</v>
      </c>
      <c r="H56" s="26"/>
      <c r="I56" s="26"/>
      <c r="J56" s="26"/>
      <c r="K56" s="26"/>
      <c r="L56" s="26"/>
      <c r="M56" s="21"/>
      <c r="N56" s="22"/>
    </row>
    <row r="57" spans="1:14" s="1" customFormat="1" ht="16" x14ac:dyDescent="0.2">
      <c r="A57" s="1" t="s">
        <v>15</v>
      </c>
      <c r="B57" s="1" t="s">
        <v>15</v>
      </c>
      <c r="C57" s="1" t="s">
        <v>15</v>
      </c>
      <c r="D57" s="1" t="s">
        <v>15</v>
      </c>
      <c r="E57" s="13"/>
      <c r="F57" s="14"/>
      <c r="H57" s="26"/>
      <c r="I57" s="26"/>
      <c r="J57" s="26"/>
      <c r="K57" s="26"/>
      <c r="L57" s="26"/>
      <c r="M57" s="21"/>
      <c r="N57" s="22"/>
    </row>
    <row r="58" spans="1:14" s="1" customFormat="1" ht="16" x14ac:dyDescent="0.2">
      <c r="A58" s="1" t="s">
        <v>15</v>
      </c>
      <c r="B58" s="25" t="s">
        <v>89</v>
      </c>
      <c r="C58" s="25"/>
      <c r="D58" s="25"/>
      <c r="E58" s="11">
        <f>E54+E56</f>
        <v>332440.45</v>
      </c>
      <c r="F58" s="12">
        <f>E58/N$8</f>
        <v>45853.855172413794</v>
      </c>
      <c r="H58" s="26"/>
      <c r="I58" s="26"/>
      <c r="J58" s="26"/>
      <c r="K58" s="26"/>
      <c r="L58" s="26"/>
      <c r="M58" s="21"/>
      <c r="N58" s="22"/>
    </row>
    <row r="59" spans="1:14" s="1" customFormat="1" ht="16" x14ac:dyDescent="0.2">
      <c r="A59" s="1" t="s">
        <v>15</v>
      </c>
      <c r="B59" s="25" t="s">
        <v>90</v>
      </c>
      <c r="C59" s="25"/>
      <c r="D59" s="25"/>
      <c r="E59" s="11">
        <f>E58/H47</f>
        <v>39.576244047619049</v>
      </c>
      <c r="F59" s="12">
        <f>E59/N$8</f>
        <v>5.4587922824302133</v>
      </c>
      <c r="H59" s="26"/>
      <c r="I59" s="26"/>
      <c r="J59" s="26"/>
      <c r="K59" s="26"/>
      <c r="L59" s="26"/>
      <c r="M59" s="23"/>
      <c r="N59" s="24"/>
    </row>
  </sheetData>
  <mergeCells count="12">
    <mergeCell ref="B3:N3"/>
    <mergeCell ref="B4:N4"/>
    <mergeCell ref="B49:D49"/>
    <mergeCell ref="B50:D50"/>
    <mergeCell ref="B51:D51"/>
    <mergeCell ref="B59:D59"/>
    <mergeCell ref="H49:L59"/>
    <mergeCell ref="B52:D52"/>
    <mergeCell ref="B53:D53"/>
    <mergeCell ref="B54:D54"/>
    <mergeCell ref="B56:D56"/>
    <mergeCell ref="B58:D58"/>
  </mergeCells>
  <pageMargins left="0.7" right="0.7" top="0.75" bottom="0.75" header="0.3" footer="0.3"/>
  <pageSetup paperSize="9" scale="54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TTNU8742792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2024-03-26T16:38:46Z</cp:lastPrinted>
  <dcterms:created xsi:type="dcterms:W3CDTF">2024-02-05T08:14:00Z</dcterms:created>
  <dcterms:modified xsi:type="dcterms:W3CDTF">2024-03-26T16:38:49Z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0861DFB73E5E43B9AE727BE6A996077F_12</vt:lpwstr>
  </property>
  <property fmtid="{D5CDD505-2E9C-101B-9397-08002B2CF9AE}" pid="3" name="KSOProductBuildVer">
    <vt:lpwstr>2052-12.1.0.16250</vt:lpwstr>
  </property>
</Properties>
</file>