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7817CA67-F179-D440-9940-B1C7513AC9A4}" xr6:coauthVersionLast="47" xr6:coauthVersionMax="47" xr10:uidLastSave="{00000000-0000-0000-0000-000000000000}"/>
  <bookViews>
    <workbookView xWindow="0" yWindow="500" windowWidth="33600" windowHeight="18900" xr2:uid="{99CBF20D-ECB8-413F-85AA-0F5A488456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25" i="1"/>
  <c r="K24" i="1"/>
  <c r="H16" i="1"/>
  <c r="B16" i="1"/>
  <c r="L14" i="1"/>
  <c r="J14" i="1"/>
  <c r="K14" i="1" s="1"/>
  <c r="L13" i="1"/>
  <c r="J13" i="1"/>
  <c r="K13" i="1" s="1"/>
  <c r="L12" i="1"/>
  <c r="J12" i="1"/>
  <c r="K12" i="1" s="1"/>
  <c r="L11" i="1"/>
  <c r="J11" i="1"/>
  <c r="K11" i="1" s="1"/>
  <c r="L10" i="1"/>
  <c r="J10" i="1"/>
  <c r="K10" i="1" s="1"/>
  <c r="J16" i="1" l="1"/>
  <c r="J17" i="1" l="1"/>
  <c r="K17" i="1" s="1"/>
  <c r="O10" i="1" s="1"/>
  <c r="K16" i="1"/>
  <c r="K26" i="1" l="1"/>
  <c r="O9" i="1"/>
  <c r="J26" i="1"/>
  <c r="O12" i="1" l="1"/>
  <c r="O11" i="1"/>
</calcChain>
</file>

<file path=xl/sharedStrings.xml><?xml version="1.0" encoding="utf-8"?>
<sst xmlns="http://schemas.openxmlformats.org/spreadsheetml/2006/main" count="64" uniqueCount="52">
  <si>
    <t>Happy Farm Fruit</t>
  </si>
  <si>
    <t>品牌/BRAND: 8Fuegos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</si>
  <si>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</si>
  <si>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</si>
  <si>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</si>
  <si>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</si>
  <si>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</si>
  <si>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</si>
  <si>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</si>
  <si>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</si>
  <si>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</si>
  <si>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</si>
  <si>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</si>
  <si>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</si>
  <si>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Unit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</si>
  <si>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</si>
  <si>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</si>
  <si>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</si>
  <si>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</si>
  <si>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</si>
  <si>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</si>
  <si>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</si>
  <si>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</si>
  <si>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</si>
  <si>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</si>
  <si>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</si>
  <si>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Cost:</t>
  </si>
  <si>
    <t>Delayed + Rotten</t>
  </si>
  <si>
    <t>Santina</t>
  </si>
  <si>
    <t>3JDD</t>
  </si>
  <si>
    <t>Cost per Kg:</t>
  </si>
  <si>
    <t>Cost 5Kg:</t>
  </si>
  <si>
    <t>2JD</t>
  </si>
  <si>
    <t>Cost 2.5Kg:</t>
  </si>
  <si>
    <t>total</t>
  </si>
  <si>
    <t>Commission</t>
  </si>
  <si>
    <t>Marketing cost</t>
  </si>
  <si>
    <t>Customs clearance fee</t>
  </si>
  <si>
    <t>Add-value duty (VAT)</t>
  </si>
  <si>
    <t>Entry Fee</t>
  </si>
  <si>
    <t>Forklift</t>
  </si>
  <si>
    <t>Sanitation</t>
  </si>
  <si>
    <t>Truck freight</t>
  </si>
  <si>
    <t>Custom Cold Room</t>
  </si>
  <si>
    <t>Liquitation CIF</t>
  </si>
  <si>
    <t>批次号/lot number：AWB_045-91458356</t>
  </si>
  <si>
    <t>1511380</t>
  </si>
  <si>
    <t>1511381</t>
  </si>
  <si>
    <t>1511385</t>
  </si>
  <si>
    <t>1511482</t>
  </si>
  <si>
    <t>1511486</t>
  </si>
  <si>
    <t>3JD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</si>
</sst>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 &quot;$&quot;* #,##0.0_ ;_ &quot;$&quot;* \-#,##0.0_ ;_ &quot;$&quot;* &quot;-&quot;_ ;_ @_ "/>
    <numFmt numFmtId="168" formatCode="0_ "/>
    <numFmt numFmtId="169" formatCode="yyyy\-mm\-dd"/>
    <numFmt numFmtId="170" formatCode="#0"/>
    <numFmt numFmtId="171" formatCode="_ &quot;￥&quot;* #,##0_ ;_ &quot;￥&quot;* \-#,##0_ ;_ &quot;￥&quot;* &quot;-&quot;??_ ;_ @_ "/>
    <numFmt numFmtId="172" formatCode="_(&quot;$&quot;* #,##0_);_(&quot;$&quot;* \(#,##0\);_(&quot;$&quot;* &quot;-&quot;_);_(@_)"/>
    <numFmt numFmtId="173" formatCode="_([$$-409]* #,##0_);_([$$-409]* \(#,##0\);_([$$-409]* &quot;-&quot;??_);_(@_)"/>
    <numFmt numFmtId="174" formatCode="0;[Red]0"/>
    <numFmt numFmtId="175" formatCode="_ [$¥-804]* #,##0.00_ ;_ [$¥-804]* \-#,##0.00_ ;_ [$¥-804]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b/>
      <sz val="12"/>
      <color indexed="8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5" fillId="0" borderId="0"/>
  </cellStyleXfs>
  <cellXfs count="41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67" fontId="3" fillId="3" borderId="0" xfId="1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2" fontId="3" fillId="3" borderId="0" xfId="1" applyFont="1" applyFill="1" applyAlignment="1">
      <alignment vertical="center"/>
    </xf>
    <xf numFmtId="168" fontId="6" fillId="3" borderId="1" xfId="2" applyNumberFormat="1" applyFont="1" applyFill="1" applyBorder="1" applyAlignment="1">
      <alignment horizontal="center"/>
    </xf>
    <xf numFmtId="168" fontId="7" fillId="0" borderId="1" xfId="0" applyNumberFormat="1" applyFont="1" applyBorder="1" applyAlignment="1">
      <alignment horizontal="center" vertical="top"/>
    </xf>
    <xf numFmtId="49" fontId="7" fillId="0" borderId="1" xfId="0" applyNumberFormat="1" applyFont="1" applyBorder="1" applyAlignment="1">
      <alignment horizontal="center" vertical="top"/>
    </xf>
    <xf numFmtId="169" fontId="8" fillId="0" borderId="1" xfId="0" applyNumberFormat="1" applyFont="1" applyBorder="1" applyAlignment="1">
      <alignment horizontal="center" vertical="top"/>
    </xf>
    <xf numFmtId="170" fontId="7" fillId="0" borderId="1" xfId="0" applyNumberFormat="1" applyFont="1" applyBorder="1" applyAlignment="1">
      <alignment horizontal="center" vertical="top"/>
    </xf>
    <xf numFmtId="171" fontId="7" fillId="0" borderId="1" xfId="0" applyNumberFormat="1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center"/>
    </xf>
    <xf numFmtId="172" fontId="3" fillId="3" borderId="0" xfId="1" applyNumberFormat="1" applyFont="1" applyFill="1" applyAlignment="1">
      <alignment vertical="center"/>
    </xf>
    <xf numFmtId="173" fontId="3" fillId="2" borderId="0" xfId="0" applyNumberFormat="1" applyFont="1" applyFill="1" applyAlignment="1">
      <alignment vertical="center"/>
    </xf>
    <xf numFmtId="174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75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vertical="center"/>
    </xf>
    <xf numFmtId="174" fontId="8" fillId="0" borderId="1" xfId="0" applyNumberFormat="1" applyFont="1" applyBorder="1" applyAlignment="1">
      <alignment horizontal="left" vertical="center"/>
    </xf>
    <xf numFmtId="168" fontId="8" fillId="0" borderId="1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164" fontId="9" fillId="3" borderId="2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166" fontId="4" fillId="4" borderId="1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/>
    </xf>
  </cellXfs>
  <cellStyles count="3">
    <cellStyle name="Moneda [0]" xfId="1" builtinId="7"/>
    <cellStyle name="Normal" xfId="0" builtinId="0"/>
    <cellStyle name="Normal 2" xfId="2" xr:uid="{05363F93-8A0A-49BC-8B72-B57765B7E82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1226995</xdr:colOff>
      <xdr:row>4</xdr:row>
      <xdr:rowOff>28015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50D832-7A19-4357-A92C-E21EA0D40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226995" cy="8348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8865-4034-48D0-B297-64C9FB5EDB9C}">
  <sheetPr>
    <pageSetUpPr fitToPage="1"/>
  </sheetPr>
  <dimension ref="A1:Q28"/>
  <sheetViews>
    <sheetView tabSelected="1" zoomScale="93" zoomScaleNormal="85" workbookViewId="0">
      <selection activeCell="J26" sqref="J26"/>
    </sheetView>
  </sheetViews>
  <sheetFormatPr baseColWidth="10" defaultColWidth="9" defaultRowHeight="15"/>
  <cols>
    <col min="1" max="1" width="19.66406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12.83203125" style="1" bestFit="1" customWidth="1"/>
    <col min="10" max="10" width="21" style="34" bestFit="1" customWidth="1"/>
    <col min="11" max="11" width="16.6640625" style="35" bestFit="1" customWidth="1"/>
    <col min="12" max="12" width="19.6640625" style="35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7">
      <c r="A1" s="36" t="s">
        <v>0</v>
      </c>
      <c r="B1" s="36"/>
      <c r="C1" s="36"/>
      <c r="D1" s="36"/>
      <c r="E1" s="36"/>
      <c r="F1" s="36"/>
      <c r="G1" s="37"/>
      <c r="H1" s="36"/>
      <c r="I1" s="36"/>
      <c r="J1" s="36"/>
      <c r="K1" s="36"/>
      <c r="L1" s="1"/>
    </row>
    <row r="2" spans="1:17">
      <c r="A2" s="36"/>
      <c r="B2" s="36"/>
      <c r="C2" s="36"/>
      <c r="D2" s="36"/>
      <c r="E2" s="36"/>
      <c r="F2" s="36"/>
      <c r="G2" s="37"/>
      <c r="H2" s="36"/>
      <c r="I2" s="36"/>
      <c r="J2" s="36"/>
      <c r="K2" s="36"/>
      <c r="L2" s="1"/>
    </row>
    <row r="3" spans="1:17">
      <c r="A3" s="36"/>
      <c r="B3" s="36"/>
      <c r="C3" s="36"/>
      <c r="D3" s="36"/>
      <c r="E3" s="36"/>
      <c r="F3" s="36"/>
      <c r="G3" s="37"/>
      <c r="H3" s="36"/>
      <c r="I3" s="36"/>
      <c r="J3" s="36"/>
      <c r="K3" s="36"/>
      <c r="L3" s="1"/>
    </row>
    <row r="4" spans="1:17">
      <c r="A4" s="36"/>
      <c r="B4" s="36"/>
      <c r="C4" s="36"/>
      <c r="D4" s="36"/>
      <c r="E4" s="36"/>
      <c r="F4" s="36"/>
      <c r="G4" s="37"/>
      <c r="H4" s="36"/>
      <c r="I4" s="36"/>
      <c r="J4" s="36"/>
      <c r="K4" s="36"/>
      <c r="L4" s="1"/>
    </row>
    <row r="5" spans="1:17" ht="17">
      <c r="A5" s="38" t="s">
        <v>1</v>
      </c>
      <c r="B5" s="38"/>
      <c r="C5" s="38"/>
      <c r="D5" s="38"/>
      <c r="E5" s="38"/>
      <c r="F5" s="38"/>
      <c r="G5" s="39"/>
      <c r="H5" s="38"/>
      <c r="I5" s="38"/>
      <c r="J5" s="38"/>
      <c r="K5" s="38"/>
      <c r="L5" s="1"/>
    </row>
    <row r="6" spans="1:17" ht="17">
      <c r="A6" s="38" t="s">
        <v>45</v>
      </c>
      <c r="B6" s="38"/>
      <c r="C6" s="38"/>
      <c r="D6" s="38"/>
      <c r="E6" s="38"/>
      <c r="F6" s="38"/>
      <c r="G6" s="39"/>
      <c r="H6" s="38"/>
      <c r="I6" s="38"/>
      <c r="J6" s="38"/>
      <c r="K6" s="38"/>
      <c r="L6" s="1"/>
    </row>
    <row r="7" spans="1:17" ht="17">
      <c r="A7" s="38" t="s">
        <v>2</v>
      </c>
      <c r="B7" s="38"/>
      <c r="C7" s="38"/>
      <c r="D7" s="38"/>
      <c r="E7" s="38"/>
      <c r="F7" s="38"/>
      <c r="G7" s="39"/>
      <c r="H7" s="38"/>
      <c r="I7" s="38"/>
      <c r="J7" s="38"/>
      <c r="K7" s="38"/>
      <c r="L7" s="1"/>
    </row>
    <row r="8" spans="1:17" ht="17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40" t="s">
        <v>15</v>
      </c>
      <c r="N8" s="40"/>
      <c r="O8" s="6">
        <v>7.3</v>
      </c>
      <c r="P8" s="7" t="s">
        <v>16</v>
      </c>
    </row>
    <row r="9" spans="1:17" ht="17">
      <c r="A9" s="2"/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3" t="s">
        <v>25</v>
      </c>
      <c r="K9" s="4" t="s">
        <v>16</v>
      </c>
      <c r="L9" s="4" t="s">
        <v>16</v>
      </c>
      <c r="M9" s="7"/>
      <c r="N9" s="5" t="s">
        <v>26</v>
      </c>
      <c r="O9" s="8">
        <f>+SUM(K17:K24)</f>
        <v>10357.917808219177</v>
      </c>
      <c r="P9" s="7"/>
      <c r="Q9" s="7"/>
    </row>
    <row r="10" spans="1:17" ht="17">
      <c r="A10" s="2" t="s">
        <v>27</v>
      </c>
      <c r="B10" s="13">
        <v>280</v>
      </c>
      <c r="C10" s="10" t="s">
        <v>28</v>
      </c>
      <c r="D10" s="10" t="s">
        <v>46</v>
      </c>
      <c r="E10" s="11">
        <v>2.5</v>
      </c>
      <c r="F10" s="11" t="s">
        <v>51</v>
      </c>
      <c r="G10" s="12">
        <v>45273</v>
      </c>
      <c r="H10" s="13">
        <v>280</v>
      </c>
      <c r="I10" s="14">
        <v>240</v>
      </c>
      <c r="J10" s="15">
        <f>+H10*I10</f>
        <v>67200</v>
      </c>
      <c r="K10" s="4">
        <f>+J10/O$8</f>
        <v>9205.4794520547948</v>
      </c>
      <c r="L10" s="4">
        <f>+I10/$O$8</f>
        <v>32.876712328767127</v>
      </c>
      <c r="M10" s="7"/>
      <c r="N10" s="5" t="s">
        <v>30</v>
      </c>
      <c r="O10" s="16">
        <f>+SUM(K17:K24)/4022</f>
        <v>2.5753152183538481</v>
      </c>
      <c r="P10" s="7"/>
      <c r="Q10" s="7"/>
    </row>
    <row r="11" spans="1:17" ht="17">
      <c r="A11" s="2" t="s">
        <v>27</v>
      </c>
      <c r="B11" s="13">
        <v>280</v>
      </c>
      <c r="C11" s="10" t="s">
        <v>28</v>
      </c>
      <c r="D11" s="10" t="s">
        <v>47</v>
      </c>
      <c r="E11" s="11">
        <v>2.5</v>
      </c>
      <c r="F11" s="11" t="s">
        <v>32</v>
      </c>
      <c r="G11" s="12">
        <v>45273</v>
      </c>
      <c r="H11" s="13">
        <v>280</v>
      </c>
      <c r="I11" s="14">
        <v>230</v>
      </c>
      <c r="J11" s="15">
        <f t="shared" ref="J11:J14" si="0">+H11*I11</f>
        <v>64400</v>
      </c>
      <c r="K11" s="4">
        <f>+J11/O$8</f>
        <v>8821.9178082191775</v>
      </c>
      <c r="L11" s="4">
        <f>+I11/$O$8</f>
        <v>31.506849315068493</v>
      </c>
      <c r="M11" s="7"/>
      <c r="N11" s="5" t="s">
        <v>31</v>
      </c>
      <c r="O11" s="17">
        <f>+O10*5</f>
        <v>12.876576091769241</v>
      </c>
      <c r="P11" s="7"/>
      <c r="Q11" s="7"/>
    </row>
    <row r="12" spans="1:17" ht="17">
      <c r="A12" s="2" t="s">
        <v>27</v>
      </c>
      <c r="B12" s="13">
        <v>280</v>
      </c>
      <c r="C12" s="10" t="s">
        <v>28</v>
      </c>
      <c r="D12" s="10" t="s">
        <v>48</v>
      </c>
      <c r="E12" s="11">
        <v>2.5</v>
      </c>
      <c r="F12" s="11" t="s">
        <v>29</v>
      </c>
      <c r="G12" s="12">
        <v>45277</v>
      </c>
      <c r="H12" s="13">
        <v>280</v>
      </c>
      <c r="I12" s="14">
        <v>180</v>
      </c>
      <c r="J12" s="15">
        <f t="shared" si="0"/>
        <v>50400</v>
      </c>
      <c r="K12" s="4">
        <f>+J12/O$8</f>
        <v>6904.1095890410961</v>
      </c>
      <c r="L12" s="4">
        <f>+I12/$O$8</f>
        <v>24.657534246575342</v>
      </c>
      <c r="M12" s="7"/>
      <c r="N12" s="5" t="s">
        <v>33</v>
      </c>
      <c r="O12" s="17">
        <f>+O10*2.5</f>
        <v>6.4382880458846206</v>
      </c>
      <c r="P12" s="7"/>
      <c r="Q12" s="7"/>
    </row>
    <row r="13" spans="1:17" ht="17">
      <c r="A13" s="2" t="s">
        <v>27</v>
      </c>
      <c r="B13" s="13">
        <v>280</v>
      </c>
      <c r="C13" s="10" t="s">
        <v>28</v>
      </c>
      <c r="D13" s="10" t="s">
        <v>49</v>
      </c>
      <c r="E13" s="11">
        <v>2.5</v>
      </c>
      <c r="F13" s="11" t="s">
        <v>51</v>
      </c>
      <c r="G13" s="12">
        <v>45272</v>
      </c>
      <c r="H13" s="13">
        <v>280</v>
      </c>
      <c r="I13" s="14">
        <v>270</v>
      </c>
      <c r="J13" s="15">
        <f t="shared" si="0"/>
        <v>75600</v>
      </c>
      <c r="K13" s="4">
        <f t="shared" ref="K13" si="1">+J13/O$8</f>
        <v>10356.164383561643</v>
      </c>
      <c r="L13" s="4">
        <f t="shared" ref="L13" si="2">+I13/$O$8</f>
        <v>36.986301369863014</v>
      </c>
      <c r="M13" s="7"/>
      <c r="N13" s="5"/>
      <c r="O13" s="17"/>
      <c r="P13" s="7"/>
      <c r="Q13" s="7"/>
    </row>
    <row r="14" spans="1:17" ht="17">
      <c r="A14" s="2" t="s">
        <v>27</v>
      </c>
      <c r="B14" s="13">
        <v>280</v>
      </c>
      <c r="C14" s="10" t="s">
        <v>28</v>
      </c>
      <c r="D14" s="10" t="s">
        <v>50</v>
      </c>
      <c r="E14" s="11">
        <v>2.5</v>
      </c>
      <c r="F14" s="11" t="s">
        <v>51</v>
      </c>
      <c r="G14" s="12">
        <v>45272</v>
      </c>
      <c r="H14" s="13">
        <v>280</v>
      </c>
      <c r="I14" s="14">
        <v>280</v>
      </c>
      <c r="J14" s="15">
        <f t="shared" si="0"/>
        <v>78400</v>
      </c>
      <c r="K14" s="4">
        <f>+J14/O$8</f>
        <v>10739.726027397261</v>
      </c>
      <c r="L14" s="4">
        <f>+I14/$O$8</f>
        <v>38.356164383561648</v>
      </c>
      <c r="Q14" s="7"/>
    </row>
    <row r="15" spans="1:17" ht="17">
      <c r="A15" s="2"/>
      <c r="B15" s="9"/>
      <c r="C15" s="10"/>
      <c r="D15" s="10"/>
      <c r="E15" s="11"/>
      <c r="F15" s="11"/>
      <c r="G15" s="12"/>
      <c r="H15" s="13"/>
      <c r="I15" s="14"/>
      <c r="J15" s="15"/>
      <c r="K15" s="4"/>
      <c r="L15" s="4"/>
      <c r="Q15" s="7"/>
    </row>
    <row r="16" spans="1:17" ht="17">
      <c r="A16" s="2" t="s">
        <v>34</v>
      </c>
      <c r="B16" s="18">
        <f>+SUM(H10:H15)</f>
        <v>1400</v>
      </c>
      <c r="C16" s="2"/>
      <c r="D16" s="2"/>
      <c r="E16" s="2"/>
      <c r="G16" s="19"/>
      <c r="H16" s="18">
        <f>SUM(H9:H15)</f>
        <v>1400</v>
      </c>
      <c r="I16" s="2"/>
      <c r="J16" s="20">
        <f>SUM(J9:J15)</f>
        <v>336000</v>
      </c>
      <c r="K16" s="4">
        <f t="shared" ref="K16:K25" si="3">+J16/O$8</f>
        <v>46027.397260273974</v>
      </c>
      <c r="L16" s="4"/>
    </row>
    <row r="17" spans="1:12" ht="17">
      <c r="A17" s="21"/>
      <c r="B17" s="21"/>
      <c r="C17" s="21"/>
      <c r="D17" s="21"/>
      <c r="E17" s="21"/>
      <c r="F17" s="21"/>
      <c r="G17" s="22"/>
      <c r="H17" s="2" t="s">
        <v>35</v>
      </c>
      <c r="I17" s="2"/>
      <c r="J17" s="3">
        <f>+J16*6%</f>
        <v>20160</v>
      </c>
      <c r="K17" s="4">
        <f t="shared" si="3"/>
        <v>2761.6438356164385</v>
      </c>
      <c r="L17" s="4"/>
    </row>
    <row r="18" spans="1:12" ht="17">
      <c r="A18" s="21"/>
      <c r="B18" s="21"/>
      <c r="C18" s="21"/>
      <c r="D18" s="21"/>
      <c r="E18" s="21"/>
      <c r="F18" s="21"/>
      <c r="G18" s="22"/>
      <c r="H18" s="2" t="s">
        <v>36</v>
      </c>
      <c r="I18" s="3"/>
      <c r="J18" s="20">
        <v>8400</v>
      </c>
      <c r="K18" s="4">
        <f t="shared" si="3"/>
        <v>1150.6849315068494</v>
      </c>
      <c r="L18" s="4"/>
    </row>
    <row r="19" spans="1:12" ht="17">
      <c r="A19" s="21"/>
      <c r="B19" s="21"/>
      <c r="C19" s="21"/>
      <c r="D19" s="21"/>
      <c r="E19" s="21"/>
      <c r="F19" s="21"/>
      <c r="G19" s="22"/>
      <c r="H19" s="2" t="s">
        <v>37</v>
      </c>
      <c r="I19" s="2"/>
      <c r="J19" s="20">
        <v>8486.7999999999993</v>
      </c>
      <c r="K19" s="4">
        <f t="shared" si="3"/>
        <v>1162.5753424657535</v>
      </c>
      <c r="L19" s="4"/>
    </row>
    <row r="20" spans="1:12" ht="17">
      <c r="A20" s="21"/>
      <c r="B20" s="21"/>
      <c r="C20" s="21"/>
      <c r="D20" s="21"/>
      <c r="E20" s="21"/>
      <c r="F20" s="21"/>
      <c r="G20" s="22"/>
      <c r="H20" s="2" t="s">
        <v>38</v>
      </c>
      <c r="I20" s="2"/>
      <c r="J20" s="20">
        <v>37271</v>
      </c>
      <c r="K20" s="4">
        <f t="shared" si="3"/>
        <v>5105.6164383561645</v>
      </c>
      <c r="L20" s="4"/>
    </row>
    <row r="21" spans="1:12" ht="17">
      <c r="A21" s="21"/>
      <c r="B21" s="21"/>
      <c r="C21" s="21"/>
      <c r="D21" s="21"/>
      <c r="E21" s="21"/>
      <c r="F21" s="21"/>
      <c r="G21" s="22"/>
      <c r="H21" s="2" t="s">
        <v>39</v>
      </c>
      <c r="I21" s="2"/>
      <c r="J21" s="3">
        <v>885</v>
      </c>
      <c r="K21" s="4">
        <f t="shared" si="3"/>
        <v>121.23287671232877</v>
      </c>
      <c r="L21" s="4"/>
    </row>
    <row r="22" spans="1:12" ht="17">
      <c r="A22" s="21"/>
      <c r="B22" s="21"/>
      <c r="C22" s="21"/>
      <c r="D22" s="21"/>
      <c r="E22" s="21"/>
      <c r="F22" s="21"/>
      <c r="G22" s="23"/>
      <c r="H22" s="24" t="s">
        <v>40</v>
      </c>
      <c r="I22" s="2"/>
      <c r="J22" s="3">
        <v>88</v>
      </c>
      <c r="K22" s="4">
        <f t="shared" si="3"/>
        <v>12.054794520547945</v>
      </c>
      <c r="L22" s="4"/>
    </row>
    <row r="23" spans="1:12" ht="17">
      <c r="A23" s="21"/>
      <c r="B23" s="21"/>
      <c r="C23" s="21"/>
      <c r="D23" s="21"/>
      <c r="E23" s="21"/>
      <c r="F23" s="21"/>
      <c r="G23" s="22"/>
      <c r="H23" s="2" t="s">
        <v>41</v>
      </c>
      <c r="I23" s="2"/>
      <c r="J23" s="3">
        <v>322</v>
      </c>
      <c r="K23" s="4">
        <f t="shared" si="3"/>
        <v>44.109589041095894</v>
      </c>
      <c r="L23" s="4"/>
    </row>
    <row r="24" spans="1:12" ht="17">
      <c r="A24" s="21"/>
      <c r="B24" s="21"/>
      <c r="C24" s="21"/>
      <c r="D24" s="21"/>
      <c r="E24" s="21"/>
      <c r="F24" s="21"/>
      <c r="G24" s="22"/>
      <c r="H24" s="2" t="s">
        <v>42</v>
      </c>
      <c r="I24" s="2"/>
      <c r="J24" s="3">
        <v>0</v>
      </c>
      <c r="K24" s="4">
        <f t="shared" si="3"/>
        <v>0</v>
      </c>
      <c r="L24" s="4"/>
    </row>
    <row r="25" spans="1:12" ht="17">
      <c r="A25" s="25"/>
      <c r="B25" s="25"/>
      <c r="C25" s="25"/>
      <c r="D25" s="25"/>
      <c r="E25" s="25"/>
      <c r="F25" s="25"/>
      <c r="G25" s="26"/>
      <c r="H25" s="27" t="s">
        <v>43</v>
      </c>
      <c r="I25" s="2"/>
      <c r="J25" s="3">
        <v>12468.2</v>
      </c>
      <c r="K25" s="4">
        <f t="shared" si="3"/>
        <v>1707.9726027397262</v>
      </c>
      <c r="L25" s="28"/>
    </row>
    <row r="26" spans="1:12" ht="17">
      <c r="G26" s="29"/>
      <c r="H26" s="30" t="s">
        <v>44</v>
      </c>
      <c r="I26" s="31"/>
      <c r="J26" s="32">
        <f>+J16-SUM(J17:J25)</f>
        <v>247919</v>
      </c>
      <c r="K26" s="32">
        <f>+K16-SUM(K17:K24)</f>
        <v>35669.479452054795</v>
      </c>
      <c r="L26" s="33"/>
    </row>
    <row r="28" spans="1:12">
      <c r="J28" s="1"/>
      <c r="K28" s="1"/>
      <c r="L28" s="1"/>
    </row>
  </sheetData>
  <mergeCells count="5">
    <mergeCell ref="A1:K4"/>
    <mergeCell ref="A5:K5"/>
    <mergeCell ref="A6:K6"/>
    <mergeCell ref="A7:K7"/>
    <mergeCell ref="M8:N8"/>
  </mergeCells>
  <conditionalFormatting sqref="O8:P13">
    <cfRule type="cellIs" dxfId="0" priority="1" operator="lessThan">
      <formula>0</formula>
    </cfRule>
  </conditionalFormatting>
  <pageMargins left="0.7" right="0.7" top="0.75" bottom="0.75" header="0.3" footer="0.3"/>
  <pageSetup scale="43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cp:lastPrinted>2024-01-03T16:16:39Z</cp:lastPrinted>
  <dcterms:created xsi:type="dcterms:W3CDTF">2023-12-30T06:19:38Z</dcterms:created>
  <dcterms:modified xsi:type="dcterms:W3CDTF">2024-01-03T16:17:03Z</dcterms:modified>
</cp:coreProperties>
</file>