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88F00821-26A5-5040-98E2-5107796AD0E1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LBU9790683" sheetId="2" r:id="rId1"/>
    <sheet name="Hoja1" sheetId="3" r:id="rId2"/>
  </sheets>
  <definedNames>
    <definedName name="_xlnm._FilterDatabase" localSheetId="0" hidden="1">HLBU9790683!$A$12:$M$46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N34" i="3"/>
  <c r="E56" i="2"/>
  <c r="E55" i="2"/>
  <c r="E54" i="2"/>
  <c r="E53" i="2"/>
  <c r="E52" i="2"/>
  <c r="E51" i="2"/>
  <c r="E50" i="2"/>
  <c r="G46" i="2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46" i="2" s="1"/>
  <c r="D49" i="2" l="1"/>
  <c r="D59" i="2"/>
  <c r="E59" i="2" s="1"/>
  <c r="K13" i="2"/>
  <c r="K46" i="2" l="1"/>
  <c r="D57" i="2"/>
  <c r="E49" i="2"/>
  <c r="D61" i="2" l="1"/>
  <c r="E57" i="2"/>
  <c r="D62" i="2" l="1"/>
  <c r="E62" i="2" s="1"/>
  <c r="E61" i="2"/>
  <c r="L17" i="2" l="1"/>
  <c r="M17" i="2" s="1"/>
  <c r="L30" i="2"/>
  <c r="M30" i="2" s="1"/>
  <c r="L35" i="2"/>
  <c r="M35" i="2" s="1"/>
  <c r="L31" i="2"/>
  <c r="M31" i="2" s="1"/>
  <c r="L33" i="2"/>
  <c r="M33" i="2" s="1"/>
  <c r="L15" i="2"/>
  <c r="M15" i="2" s="1"/>
  <c r="L28" i="2"/>
  <c r="M28" i="2" s="1"/>
  <c r="L16" i="2"/>
  <c r="M16" i="2" s="1"/>
  <c r="L26" i="2"/>
  <c r="M26" i="2" s="1"/>
  <c r="L39" i="2"/>
  <c r="M39" i="2" s="1"/>
  <c r="L36" i="2"/>
  <c r="M36" i="2" s="1"/>
  <c r="L24" i="2"/>
  <c r="M24" i="2" s="1"/>
  <c r="L20" i="2"/>
  <c r="M20" i="2" s="1"/>
  <c r="L25" i="2"/>
  <c r="M25" i="2" s="1"/>
  <c r="L21" i="2"/>
  <c r="M21" i="2" s="1"/>
  <c r="L32" i="2"/>
  <c r="M32" i="2" s="1"/>
  <c r="L18" i="2"/>
  <c r="M18" i="2" s="1"/>
  <c r="L37" i="2"/>
  <c r="M37" i="2" s="1"/>
  <c r="L40" i="2"/>
  <c r="M40" i="2" s="1"/>
  <c r="L34" i="2"/>
  <c r="M34" i="2" s="1"/>
  <c r="L22" i="2"/>
  <c r="M22" i="2" s="1"/>
  <c r="L29" i="2"/>
  <c r="M29" i="2" s="1"/>
  <c r="L19" i="2"/>
  <c r="M19" i="2" s="1"/>
  <c r="L38" i="2"/>
  <c r="M38" i="2" s="1"/>
  <c r="L14" i="2"/>
  <c r="M14" i="2" s="1"/>
  <c r="L27" i="2"/>
  <c r="M27" i="2" s="1"/>
  <c r="L23" i="2"/>
  <c r="M23" i="2" s="1"/>
  <c r="L13" i="2"/>
  <c r="M13" i="2" s="1"/>
  <c r="L46" i="2"/>
  <c r="M46" i="2" l="1"/>
</calcChain>
</file>

<file path=xl/sharedStrings.xml><?xml version="1.0" encoding="utf-8"?>
<sst xmlns="http://schemas.openxmlformats.org/spreadsheetml/2006/main" count="300" uniqueCount="67">
  <si>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</si>
  <si>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</si>
  <si>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</si>
  <si>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</si>
  <si>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</si>
  <si>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</si>
  <si>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2024/1/1-2024/1/5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</si>
  <si>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</si>
  <si>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</si>
  <si>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BRIGHTNESS 2343W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</si>
  <si>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</si>
  <si>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HLBU9790683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</si>
  <si>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</si>
  <si>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Guangzhou/Zhengzhou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</si>
  <si>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</si>
  <si>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</si>
  <si>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</si>
  <si>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</si>
  <si>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</si>
  <si>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</si>
  <si>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</si>
  <si>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</si>
  <si>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</si>
  <si>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</si>
  <si>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</si>
  <si>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</si>
  <si>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</si>
  <si>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</si>
  <si>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</si>
  <si>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</si>
  <si>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</si>
  <si>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</si>
  <si>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</si>
  <si>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</si>
  <si>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</si>
  <si>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</si>
  <si>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</si>
  <si>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</si>
  <si>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</si>
  <si>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</si>
  <si>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</si>
  <si>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J</t>
  </si>
  <si>
    <t>2.5kg</t>
  </si>
  <si>
    <t>JDD</t>
  </si>
  <si>
    <t>XLD</t>
  </si>
  <si>
    <t>XL</t>
  </si>
  <si>
    <t>2J</t>
  </si>
  <si>
    <t>JD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</si>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</sst>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25444-EEA2-3A4A-9EDA-91DA20591725}" name="Tabla1" displayName="Tabla1" ref="B2:N34" totalsRowCount="1">
  <autoFilter ref="B2:N33" xr:uid="{05625444-EEA2-3A4A-9EDA-91DA20591725}">
    <filterColumn colId="4">
      <filters>
        <filter val="105448"/>
      </filters>
    </filterColumn>
  </autoFilter>
  <sortState xmlns:xlrd2="http://schemas.microsoft.com/office/spreadsheetml/2017/richdata2" ref="B3:N33">
    <sortCondition ref="G2:G33"/>
  </sortState>
  <tableColumns count="13">
    <tableColumn id="1" xr3:uid="{D18A16E2-26F9-6448-9C9A-02B6D2C9BC9F}" name="Date" totalsRowLabel="Total"/>
    <tableColumn id="2" xr3:uid="{991FE414-D5FC-2E46-9860-0B9D06A6103F}" name="Pallet No."/>
    <tableColumn id="3" xr3:uid="{0169E13E-1DE6-B44F-9833-F6DBB4054299}" name="Variety"/>
    <tableColumn id="4" xr3:uid="{7815CBFF-0901-7043-A074-54A678D1492C}" name="CSP"/>
    <tableColumn id="5" xr3:uid="{E6A79F10-AA07-6348-B998-0B5036F0F1B3}" name="CSG"/>
    <tableColumn id="6" xr3:uid="{A9A2DBD9-4EB9-7C4B-B8A5-6DD31095B053}" name="Size"/>
    <tableColumn id="7" xr3:uid="{E960612E-F086-4A46-A08A-3A778C1627E4}" name="Quantity" totalsRowFunction="sum"/>
    <tableColumn id="8" xr3:uid="{46F951D2-65FA-8742-9334-16A5770DC548}" name="Specification"/>
    <tableColumn id="9" xr3:uid="{133F9BE6-9FDF-BB4F-B8CF-86312368E8CA}" name="Price RMB"/>
    <tableColumn id="10" xr3:uid="{23C8C79F-FAA7-EE4D-9F7B-2F876C5BA85B}" name="Total RMB"/>
    <tableColumn id="11" xr3:uid="{6656B95D-F3D7-A446-BAA3-ECAED01663E1}" name="Total"/>
    <tableColumn id="12" xr3:uid="{2374EDFE-F5D4-F342-A8CC-FF72ECDEF4EB}" name="FOB Return"/>
    <tableColumn id="13" xr3:uid="{EDA9D63A-A4B4-B548-803D-EDF3A19BE7EA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0"/>
  <sheetViews>
    <sheetView tabSelected="1" zoomScale="80" zoomScaleNormal="80" workbookViewId="0">
      <selection activeCell="M44" sqref="A12:M44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45290</v>
      </c>
      <c r="G8" s="16"/>
      <c r="H8" s="37" t="s">
        <v>5</v>
      </c>
      <c r="I8" s="37"/>
      <c r="J8" s="15" t="s">
        <v>6</v>
      </c>
      <c r="L8" s="4" t="s">
        <v>7</v>
      </c>
      <c r="M8" s="27">
        <v>7.2</v>
      </c>
    </row>
    <row r="9" spans="1:13" s="1" customFormat="1" ht="24" customHeight="1">
      <c r="A9" s="6" t="s">
        <v>8</v>
      </c>
      <c r="B9" s="36" t="s">
        <v>9</v>
      </c>
      <c r="C9" s="36"/>
      <c r="E9" s="17" t="s">
        <v>10</v>
      </c>
      <c r="F9" s="5" t="s">
        <v>11</v>
      </c>
      <c r="G9" s="18"/>
      <c r="H9" s="37" t="s">
        <v>12</v>
      </c>
      <c r="I9" s="37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45292</v>
      </c>
      <c r="B13" s="10">
        <v>1511401</v>
      </c>
      <c r="C13" s="10" t="s">
        <v>40</v>
      </c>
      <c r="D13" s="10">
        <v>121064</v>
      </c>
      <c r="E13" s="10">
        <v>105448</v>
      </c>
      <c r="F13" s="10" t="s">
        <v>41</v>
      </c>
      <c r="G13" s="10">
        <v>420</v>
      </c>
      <c r="H13" s="10" t="s">
        <v>42</v>
      </c>
      <c r="I13" s="21">
        <v>190</v>
      </c>
      <c r="J13" s="21">
        <f t="shared" ref="J13:J40" si="0">G13*I13</f>
        <v>79800</v>
      </c>
      <c r="K13" s="19">
        <f t="shared" ref="K13:K40" si="1">J13/$M$8</f>
        <v>11083.333333333334</v>
      </c>
      <c r="L13" s="19">
        <f t="shared" ref="L13:L40" si="2">K13/G13-$E$62</f>
        <v>21.835443036194185</v>
      </c>
      <c r="M13" s="19">
        <f t="shared" ref="M13:M40" si="3">L13*G13</f>
        <v>9170.8860752015571</v>
      </c>
    </row>
    <row r="14" spans="1:13" s="2" customFormat="1" ht="24" customHeight="1">
      <c r="A14" s="9">
        <v>45293</v>
      </c>
      <c r="B14" s="10">
        <v>1511397</v>
      </c>
      <c r="C14" s="10" t="s">
        <v>40</v>
      </c>
      <c r="D14" s="10">
        <v>121064</v>
      </c>
      <c r="E14" s="10">
        <v>105448</v>
      </c>
      <c r="F14" s="10" t="s">
        <v>43</v>
      </c>
      <c r="G14" s="10">
        <v>1</v>
      </c>
      <c r="H14" s="10" t="s">
        <v>42</v>
      </c>
      <c r="I14" s="21">
        <v>250</v>
      </c>
      <c r="J14" s="21">
        <f t="shared" si="0"/>
        <v>250</v>
      </c>
      <c r="K14" s="19">
        <f t="shared" si="1"/>
        <v>34.722222222222221</v>
      </c>
      <c r="L14" s="19">
        <f t="shared" si="2"/>
        <v>30.168776369527514</v>
      </c>
      <c r="M14" s="19">
        <f t="shared" si="3"/>
        <v>30.168776369527514</v>
      </c>
    </row>
    <row r="15" spans="1:13" s="2" customFormat="1" ht="24" customHeight="1">
      <c r="A15" s="9">
        <v>45294</v>
      </c>
      <c r="B15" s="10">
        <v>1511332</v>
      </c>
      <c r="C15" s="10" t="s">
        <v>40</v>
      </c>
      <c r="D15" s="10">
        <v>121064</v>
      </c>
      <c r="E15" s="10">
        <v>105448</v>
      </c>
      <c r="F15" s="10" t="s">
        <v>44</v>
      </c>
      <c r="G15" s="10">
        <v>420</v>
      </c>
      <c r="H15" s="10" t="s">
        <v>42</v>
      </c>
      <c r="I15" s="21">
        <v>118</v>
      </c>
      <c r="J15" s="21">
        <f t="shared" si="0"/>
        <v>49560</v>
      </c>
      <c r="K15" s="19">
        <f t="shared" si="1"/>
        <v>6883.333333333333</v>
      </c>
      <c r="L15" s="19">
        <f t="shared" si="2"/>
        <v>11.835443036194183</v>
      </c>
      <c r="M15" s="19">
        <f t="shared" si="3"/>
        <v>4970.8860752015571</v>
      </c>
    </row>
    <row r="16" spans="1:13" s="2" customFormat="1" ht="24" customHeight="1">
      <c r="A16" s="9">
        <v>45294</v>
      </c>
      <c r="B16" s="10">
        <v>1511336</v>
      </c>
      <c r="C16" s="10" t="s">
        <v>40</v>
      </c>
      <c r="D16" s="10">
        <v>121064</v>
      </c>
      <c r="E16" s="10">
        <v>105448</v>
      </c>
      <c r="F16" s="10" t="s">
        <v>44</v>
      </c>
      <c r="G16" s="10">
        <v>420</v>
      </c>
      <c r="H16" s="10" t="s">
        <v>42</v>
      </c>
      <c r="I16" s="21">
        <v>114</v>
      </c>
      <c r="J16" s="21">
        <f t="shared" si="0"/>
        <v>47880</v>
      </c>
      <c r="K16" s="19">
        <f t="shared" si="1"/>
        <v>6650</v>
      </c>
      <c r="L16" s="19">
        <f t="shared" si="2"/>
        <v>11.279887480638628</v>
      </c>
      <c r="M16" s="19">
        <f t="shared" si="3"/>
        <v>4737.5527418682241</v>
      </c>
    </row>
    <row r="17" spans="1:13" s="2" customFormat="1" ht="24" customHeight="1">
      <c r="A17" s="9">
        <v>45294</v>
      </c>
      <c r="B17" s="10">
        <v>1511340</v>
      </c>
      <c r="C17" s="10" t="s">
        <v>40</v>
      </c>
      <c r="D17" s="10">
        <v>121064</v>
      </c>
      <c r="E17" s="10">
        <v>105448</v>
      </c>
      <c r="F17" s="10" t="s">
        <v>45</v>
      </c>
      <c r="G17" s="10">
        <v>230</v>
      </c>
      <c r="H17" s="10" t="s">
        <v>42</v>
      </c>
      <c r="I17" s="21">
        <v>111</v>
      </c>
      <c r="J17" s="21">
        <f t="shared" si="0"/>
        <v>25530</v>
      </c>
      <c r="K17" s="19">
        <f t="shared" si="1"/>
        <v>3545.833333333333</v>
      </c>
      <c r="L17" s="19">
        <f t="shared" si="2"/>
        <v>10.86322081397196</v>
      </c>
      <c r="M17" s="19">
        <f t="shared" si="3"/>
        <v>2498.5407872135506</v>
      </c>
    </row>
    <row r="18" spans="1:13" s="2" customFormat="1" ht="24" customHeight="1">
      <c r="A18" s="9">
        <v>45294</v>
      </c>
      <c r="B18" s="10">
        <v>1511340</v>
      </c>
      <c r="C18" s="10" t="s">
        <v>40</v>
      </c>
      <c r="D18" s="10">
        <v>121064</v>
      </c>
      <c r="E18" s="10">
        <v>105448</v>
      </c>
      <c r="F18" s="10" t="s">
        <v>41</v>
      </c>
      <c r="G18" s="10">
        <v>157</v>
      </c>
      <c r="H18" s="10" t="s">
        <v>42</v>
      </c>
      <c r="I18" s="21">
        <v>125</v>
      </c>
      <c r="J18" s="21">
        <f t="shared" si="0"/>
        <v>19625</v>
      </c>
      <c r="K18" s="19">
        <f t="shared" si="1"/>
        <v>2725.6944444444443</v>
      </c>
      <c r="L18" s="19">
        <f t="shared" si="2"/>
        <v>12.807665258416405</v>
      </c>
      <c r="M18" s="19">
        <f t="shared" si="3"/>
        <v>2010.8034455713755</v>
      </c>
    </row>
    <row r="19" spans="1:13" s="2" customFormat="1" ht="24" customHeight="1">
      <c r="A19" s="9">
        <v>45294</v>
      </c>
      <c r="B19" s="10">
        <v>1511340</v>
      </c>
      <c r="C19" s="10" t="s">
        <v>40</v>
      </c>
      <c r="D19" s="10">
        <v>121064</v>
      </c>
      <c r="E19" s="10">
        <v>105448</v>
      </c>
      <c r="F19" s="10" t="s">
        <v>44</v>
      </c>
      <c r="G19" s="10">
        <v>33</v>
      </c>
      <c r="H19" s="10" t="s">
        <v>42</v>
      </c>
      <c r="I19" s="21">
        <v>112</v>
      </c>
      <c r="J19" s="21">
        <f t="shared" si="0"/>
        <v>3696</v>
      </c>
      <c r="K19" s="19">
        <f t="shared" si="1"/>
        <v>513.33333333333337</v>
      </c>
      <c r="L19" s="19">
        <f t="shared" si="2"/>
        <v>11.002109702860851</v>
      </c>
      <c r="M19" s="19">
        <f t="shared" si="3"/>
        <v>363.06962019440812</v>
      </c>
    </row>
    <row r="20" spans="1:13" s="2" customFormat="1" ht="24" customHeight="1">
      <c r="A20" s="9">
        <v>45294</v>
      </c>
      <c r="B20" s="10">
        <v>1511343</v>
      </c>
      <c r="C20" s="10" t="s">
        <v>40</v>
      </c>
      <c r="D20" s="10">
        <v>121064</v>
      </c>
      <c r="E20" s="10">
        <v>105448</v>
      </c>
      <c r="F20" s="10" t="s">
        <v>43</v>
      </c>
      <c r="G20" s="10">
        <v>248</v>
      </c>
      <c r="H20" s="10" t="s">
        <v>42</v>
      </c>
      <c r="I20" s="21">
        <v>130</v>
      </c>
      <c r="J20" s="21">
        <f t="shared" si="0"/>
        <v>32240</v>
      </c>
      <c r="K20" s="19">
        <f t="shared" si="1"/>
        <v>4477.7777777777774</v>
      </c>
      <c r="L20" s="19">
        <f t="shared" si="2"/>
        <v>13.502109702860848</v>
      </c>
      <c r="M20" s="19">
        <f t="shared" si="3"/>
        <v>3348.5232063094904</v>
      </c>
    </row>
    <row r="21" spans="1:13" s="2" customFormat="1" ht="24" customHeight="1">
      <c r="A21" s="9">
        <v>45294</v>
      </c>
      <c r="B21" s="10">
        <v>1511343</v>
      </c>
      <c r="C21" s="10" t="s">
        <v>40</v>
      </c>
      <c r="D21" s="10">
        <v>121064</v>
      </c>
      <c r="E21" s="10">
        <v>105448</v>
      </c>
      <c r="F21" s="10" t="s">
        <v>46</v>
      </c>
      <c r="G21" s="10">
        <v>108</v>
      </c>
      <c r="H21" s="10" t="s">
        <v>42</v>
      </c>
      <c r="I21" s="21">
        <v>151</v>
      </c>
      <c r="J21" s="21">
        <f t="shared" si="0"/>
        <v>16308</v>
      </c>
      <c r="K21" s="19">
        <f t="shared" si="1"/>
        <v>2265</v>
      </c>
      <c r="L21" s="19">
        <f t="shared" si="2"/>
        <v>16.418776369527514</v>
      </c>
      <c r="M21" s="19">
        <f t="shared" si="3"/>
        <v>1773.2278479089714</v>
      </c>
    </row>
    <row r="22" spans="1:13" s="2" customFormat="1" ht="24" customHeight="1">
      <c r="A22" s="9">
        <v>45294</v>
      </c>
      <c r="B22" s="10">
        <v>1511343</v>
      </c>
      <c r="C22" s="10" t="s">
        <v>40</v>
      </c>
      <c r="D22" s="10">
        <v>121064</v>
      </c>
      <c r="E22" s="10">
        <v>105448</v>
      </c>
      <c r="F22" s="10" t="s">
        <v>41</v>
      </c>
      <c r="G22" s="10">
        <v>11</v>
      </c>
      <c r="H22" s="10" t="s">
        <v>42</v>
      </c>
      <c r="I22" s="21">
        <v>135.44999999999999</v>
      </c>
      <c r="J22" s="21">
        <f t="shared" si="0"/>
        <v>1489.9499999999998</v>
      </c>
      <c r="K22" s="19">
        <f t="shared" si="1"/>
        <v>206.93749999999997</v>
      </c>
      <c r="L22" s="19">
        <f t="shared" si="2"/>
        <v>14.259054147305291</v>
      </c>
      <c r="M22" s="19">
        <f t="shared" si="3"/>
        <v>156.8495956203582</v>
      </c>
    </row>
    <row r="23" spans="1:13" s="2" customFormat="1" ht="24" customHeight="1">
      <c r="A23" s="9">
        <v>45294</v>
      </c>
      <c r="B23" s="10">
        <v>1511343</v>
      </c>
      <c r="C23" s="10" t="s">
        <v>40</v>
      </c>
      <c r="D23" s="10">
        <v>121064</v>
      </c>
      <c r="E23" s="10">
        <v>105448</v>
      </c>
      <c r="F23" s="10" t="s">
        <v>47</v>
      </c>
      <c r="G23" s="10">
        <v>53</v>
      </c>
      <c r="H23" s="10" t="s">
        <v>42</v>
      </c>
      <c r="I23" s="21">
        <v>95</v>
      </c>
      <c r="J23" s="21">
        <f t="shared" si="0"/>
        <v>5035</v>
      </c>
      <c r="K23" s="19">
        <f t="shared" si="1"/>
        <v>699.30555555555554</v>
      </c>
      <c r="L23" s="19">
        <f t="shared" si="2"/>
        <v>8.6409985917497387</v>
      </c>
      <c r="M23" s="19">
        <f t="shared" si="3"/>
        <v>457.97292536273613</v>
      </c>
    </row>
    <row r="24" spans="1:13" s="2" customFormat="1" ht="24" customHeight="1">
      <c r="A24" s="9">
        <v>45294</v>
      </c>
      <c r="B24" s="10">
        <v>1511405</v>
      </c>
      <c r="C24" s="10" t="s">
        <v>40</v>
      </c>
      <c r="D24" s="10">
        <v>121064</v>
      </c>
      <c r="E24" s="10">
        <v>105448</v>
      </c>
      <c r="F24" s="10" t="s">
        <v>46</v>
      </c>
      <c r="G24" s="10">
        <v>420</v>
      </c>
      <c r="H24" s="10" t="s">
        <v>42</v>
      </c>
      <c r="I24" s="21">
        <v>160</v>
      </c>
      <c r="J24" s="21">
        <f t="shared" si="0"/>
        <v>67200</v>
      </c>
      <c r="K24" s="19">
        <f t="shared" si="1"/>
        <v>9333.3333333333339</v>
      </c>
      <c r="L24" s="19">
        <f t="shared" si="2"/>
        <v>17.668776369527521</v>
      </c>
      <c r="M24" s="19">
        <f t="shared" si="3"/>
        <v>7420.8860752015589</v>
      </c>
    </row>
    <row r="25" spans="1:13" s="2" customFormat="1" ht="24" customHeight="1">
      <c r="A25" s="9">
        <v>45294</v>
      </c>
      <c r="B25" s="10">
        <v>1511412</v>
      </c>
      <c r="C25" s="10" t="s">
        <v>40</v>
      </c>
      <c r="D25" s="10">
        <v>121064</v>
      </c>
      <c r="E25" s="10">
        <v>105448</v>
      </c>
      <c r="F25" s="10" t="s">
        <v>45</v>
      </c>
      <c r="G25" s="10">
        <v>420</v>
      </c>
      <c r="H25" s="10" t="s">
        <v>42</v>
      </c>
      <c r="I25" s="21">
        <v>107</v>
      </c>
      <c r="J25" s="21">
        <f t="shared" si="0"/>
        <v>44940</v>
      </c>
      <c r="K25" s="19">
        <f t="shared" si="1"/>
        <v>6241.6666666666661</v>
      </c>
      <c r="L25" s="19">
        <f t="shared" si="2"/>
        <v>10.307665258416403</v>
      </c>
      <c r="M25" s="19">
        <f t="shared" si="3"/>
        <v>4329.2194085348892</v>
      </c>
    </row>
    <row r="26" spans="1:13" s="2" customFormat="1" ht="24" customHeight="1">
      <c r="A26" s="9">
        <v>45294</v>
      </c>
      <c r="B26" s="10">
        <v>1511504</v>
      </c>
      <c r="C26" s="10" t="s">
        <v>40</v>
      </c>
      <c r="D26" s="10">
        <v>121064</v>
      </c>
      <c r="E26" s="10">
        <v>105448</v>
      </c>
      <c r="F26" s="10" t="s">
        <v>44</v>
      </c>
      <c r="G26" s="10">
        <v>420</v>
      </c>
      <c r="H26" s="10" t="s">
        <v>42</v>
      </c>
      <c r="I26" s="21">
        <v>118</v>
      </c>
      <c r="J26" s="21">
        <f t="shared" si="0"/>
        <v>49560</v>
      </c>
      <c r="K26" s="19">
        <f t="shared" si="1"/>
        <v>6883.333333333333</v>
      </c>
      <c r="L26" s="19">
        <f t="shared" si="2"/>
        <v>11.835443036194183</v>
      </c>
      <c r="M26" s="19">
        <f t="shared" si="3"/>
        <v>4970.8860752015571</v>
      </c>
    </row>
    <row r="27" spans="1:13" s="2" customFormat="1" ht="24" customHeight="1">
      <c r="A27" s="9">
        <v>45294</v>
      </c>
      <c r="B27" s="10">
        <v>1511505</v>
      </c>
      <c r="C27" s="10" t="s">
        <v>40</v>
      </c>
      <c r="D27" s="10">
        <v>121064</v>
      </c>
      <c r="E27" s="10">
        <v>105448</v>
      </c>
      <c r="F27" s="10" t="s">
        <v>44</v>
      </c>
      <c r="G27" s="10">
        <v>55</v>
      </c>
      <c r="H27" s="10" t="s">
        <v>42</v>
      </c>
      <c r="I27" s="21">
        <v>112</v>
      </c>
      <c r="J27" s="21">
        <f t="shared" si="0"/>
        <v>6160</v>
      </c>
      <c r="K27" s="19">
        <f t="shared" si="1"/>
        <v>855.55555555555554</v>
      </c>
      <c r="L27" s="19">
        <f t="shared" si="2"/>
        <v>11.002109702860849</v>
      </c>
      <c r="M27" s="19">
        <f t="shared" si="3"/>
        <v>605.11603365734675</v>
      </c>
    </row>
    <row r="28" spans="1:13" s="2" customFormat="1" ht="24" customHeight="1">
      <c r="A28" s="9">
        <v>45294</v>
      </c>
      <c r="B28" s="10">
        <v>1511505</v>
      </c>
      <c r="C28" s="10" t="s">
        <v>40</v>
      </c>
      <c r="D28" s="10">
        <v>121064</v>
      </c>
      <c r="E28" s="10">
        <v>105448</v>
      </c>
      <c r="F28" s="10" t="s">
        <v>45</v>
      </c>
      <c r="G28" s="10">
        <v>310</v>
      </c>
      <c r="H28" s="10" t="s">
        <v>42</v>
      </c>
      <c r="I28" s="21">
        <v>110</v>
      </c>
      <c r="J28" s="21">
        <f t="shared" si="0"/>
        <v>34100</v>
      </c>
      <c r="K28" s="19">
        <f t="shared" si="1"/>
        <v>4736.1111111111113</v>
      </c>
      <c r="L28" s="19">
        <f t="shared" si="2"/>
        <v>10.724331925083073</v>
      </c>
      <c r="M28" s="19">
        <f t="shared" si="3"/>
        <v>3324.5428967757525</v>
      </c>
    </row>
    <row r="29" spans="1:13" s="2" customFormat="1" ht="24" customHeight="1">
      <c r="A29" s="9">
        <v>45294</v>
      </c>
      <c r="B29" s="10">
        <v>1511505</v>
      </c>
      <c r="C29" s="10" t="s">
        <v>40</v>
      </c>
      <c r="D29" s="10">
        <v>121064</v>
      </c>
      <c r="E29" s="10">
        <v>91329</v>
      </c>
      <c r="F29" s="10" t="s">
        <v>45</v>
      </c>
      <c r="G29" s="10">
        <v>55</v>
      </c>
      <c r="H29" s="10" t="s">
        <v>42</v>
      </c>
      <c r="I29" s="21">
        <v>110</v>
      </c>
      <c r="J29" s="21">
        <f t="shared" si="0"/>
        <v>6050</v>
      </c>
      <c r="K29" s="19">
        <f t="shared" si="1"/>
        <v>840.27777777777771</v>
      </c>
      <c r="L29" s="19">
        <f t="shared" si="2"/>
        <v>10.724331925083071</v>
      </c>
      <c r="M29" s="19">
        <f t="shared" si="3"/>
        <v>589.83825587956892</v>
      </c>
    </row>
    <row r="30" spans="1:13" s="2" customFormat="1" ht="24" customHeight="1">
      <c r="A30" s="9">
        <v>45295</v>
      </c>
      <c r="B30" s="10">
        <v>1511335</v>
      </c>
      <c r="C30" s="10" t="s">
        <v>40</v>
      </c>
      <c r="D30" s="10">
        <v>121064</v>
      </c>
      <c r="E30" s="10">
        <v>105448</v>
      </c>
      <c r="F30" s="10" t="s">
        <v>47</v>
      </c>
      <c r="G30" s="10">
        <v>420</v>
      </c>
      <c r="H30" s="10" t="s">
        <v>42</v>
      </c>
      <c r="I30" s="21">
        <v>140</v>
      </c>
      <c r="J30" s="21">
        <f t="shared" si="0"/>
        <v>58800</v>
      </c>
      <c r="K30" s="19">
        <f t="shared" si="1"/>
        <v>8166.6666666666661</v>
      </c>
      <c r="L30" s="19">
        <f t="shared" si="2"/>
        <v>14.890998591749737</v>
      </c>
      <c r="M30" s="19">
        <f t="shared" si="3"/>
        <v>6254.2194085348892</v>
      </c>
    </row>
    <row r="31" spans="1:13" s="2" customFormat="1" ht="24" customHeight="1">
      <c r="A31" s="9">
        <v>45295</v>
      </c>
      <c r="B31" s="10">
        <v>1511391</v>
      </c>
      <c r="C31" s="10" t="s">
        <v>40</v>
      </c>
      <c r="D31" s="10">
        <v>121064</v>
      </c>
      <c r="E31" s="10">
        <v>105448</v>
      </c>
      <c r="F31" s="10" t="s">
        <v>47</v>
      </c>
      <c r="G31" s="10">
        <v>420</v>
      </c>
      <c r="H31" s="10" t="s">
        <v>42</v>
      </c>
      <c r="I31" s="21">
        <v>130</v>
      </c>
      <c r="J31" s="21">
        <f t="shared" si="0"/>
        <v>54600</v>
      </c>
      <c r="K31" s="19">
        <f t="shared" si="1"/>
        <v>7583.333333333333</v>
      </c>
      <c r="L31" s="19">
        <f t="shared" si="2"/>
        <v>13.502109702860848</v>
      </c>
      <c r="M31" s="19">
        <f t="shared" si="3"/>
        <v>5670.8860752015562</v>
      </c>
    </row>
    <row r="32" spans="1:13" s="2" customFormat="1" ht="24" customHeight="1">
      <c r="A32" s="9">
        <v>45295</v>
      </c>
      <c r="B32" s="10">
        <v>1511393</v>
      </c>
      <c r="C32" s="10" t="s">
        <v>40</v>
      </c>
      <c r="D32" s="10">
        <v>121064</v>
      </c>
      <c r="E32" s="10">
        <v>105448</v>
      </c>
      <c r="F32" s="10" t="s">
        <v>44</v>
      </c>
      <c r="G32" s="10">
        <v>420</v>
      </c>
      <c r="H32" s="10" t="s">
        <v>42</v>
      </c>
      <c r="I32" s="21">
        <v>115</v>
      </c>
      <c r="J32" s="21">
        <f t="shared" si="0"/>
        <v>48300</v>
      </c>
      <c r="K32" s="19">
        <f t="shared" si="1"/>
        <v>6708.333333333333</v>
      </c>
      <c r="L32" s="19">
        <f t="shared" si="2"/>
        <v>11.418776369527516</v>
      </c>
      <c r="M32" s="19">
        <f t="shared" si="3"/>
        <v>4795.8860752015562</v>
      </c>
    </row>
    <row r="33" spans="1:15" s="2" customFormat="1" ht="24" customHeight="1">
      <c r="A33" s="9">
        <v>45295</v>
      </c>
      <c r="B33" s="10">
        <v>1511397</v>
      </c>
      <c r="C33" s="10" t="s">
        <v>40</v>
      </c>
      <c r="D33" s="10">
        <v>121064</v>
      </c>
      <c r="E33" s="10">
        <v>105448</v>
      </c>
      <c r="F33" s="10" t="s">
        <v>43</v>
      </c>
      <c r="G33" s="10">
        <v>416</v>
      </c>
      <c r="H33" s="10" t="s">
        <v>42</v>
      </c>
      <c r="I33" s="21">
        <v>125</v>
      </c>
      <c r="J33" s="21">
        <f t="shared" si="0"/>
        <v>52000</v>
      </c>
      <c r="K33" s="19">
        <f t="shared" si="1"/>
        <v>7222.2222222222217</v>
      </c>
      <c r="L33" s="19">
        <f t="shared" si="2"/>
        <v>12.807665258416405</v>
      </c>
      <c r="M33" s="19">
        <f t="shared" si="3"/>
        <v>5327.9887475012247</v>
      </c>
    </row>
    <row r="34" spans="1:15" s="2" customFormat="1" ht="24" customHeight="1">
      <c r="A34" s="9">
        <v>45295</v>
      </c>
      <c r="B34" s="10">
        <v>1511398</v>
      </c>
      <c r="C34" s="10" t="s">
        <v>40</v>
      </c>
      <c r="D34" s="10">
        <v>121064</v>
      </c>
      <c r="E34" s="10">
        <v>105448</v>
      </c>
      <c r="F34" s="10" t="s">
        <v>47</v>
      </c>
      <c r="G34" s="10">
        <v>420</v>
      </c>
      <c r="H34" s="10" t="s">
        <v>42</v>
      </c>
      <c r="I34" s="21">
        <v>130</v>
      </c>
      <c r="J34" s="21">
        <f t="shared" si="0"/>
        <v>54600</v>
      </c>
      <c r="K34" s="19">
        <f t="shared" si="1"/>
        <v>7583.333333333333</v>
      </c>
      <c r="L34" s="19">
        <f t="shared" si="2"/>
        <v>13.502109702860848</v>
      </c>
      <c r="M34" s="19">
        <f t="shared" si="3"/>
        <v>5670.8860752015562</v>
      </c>
    </row>
    <row r="35" spans="1:15" s="2" customFormat="1" ht="24" customHeight="1">
      <c r="A35" s="9">
        <v>45295</v>
      </c>
      <c r="B35" s="10">
        <v>1511404</v>
      </c>
      <c r="C35" s="10" t="s">
        <v>40</v>
      </c>
      <c r="D35" s="10">
        <v>121064</v>
      </c>
      <c r="E35" s="10">
        <v>105448</v>
      </c>
      <c r="F35" s="10" t="s">
        <v>47</v>
      </c>
      <c r="G35" s="10">
        <v>420</v>
      </c>
      <c r="H35" s="10" t="s">
        <v>42</v>
      </c>
      <c r="I35" s="21">
        <v>140</v>
      </c>
      <c r="J35" s="21">
        <f t="shared" si="0"/>
        <v>58800</v>
      </c>
      <c r="K35" s="19">
        <f t="shared" si="1"/>
        <v>8166.6666666666661</v>
      </c>
      <c r="L35" s="19">
        <f t="shared" si="2"/>
        <v>14.890998591749737</v>
      </c>
      <c r="M35" s="19">
        <f t="shared" si="3"/>
        <v>6254.2194085348892</v>
      </c>
    </row>
    <row r="36" spans="1:15" s="2" customFormat="1" ht="24" customHeight="1">
      <c r="A36" s="9">
        <v>45295</v>
      </c>
      <c r="B36" s="10">
        <v>1511413</v>
      </c>
      <c r="C36" s="10" t="s">
        <v>40</v>
      </c>
      <c r="D36" s="10">
        <v>121064</v>
      </c>
      <c r="E36" s="10">
        <v>105448</v>
      </c>
      <c r="F36" s="10" t="s">
        <v>43</v>
      </c>
      <c r="G36" s="10">
        <v>418</v>
      </c>
      <c r="H36" s="10" t="s">
        <v>42</v>
      </c>
      <c r="I36" s="21">
        <v>125</v>
      </c>
      <c r="J36" s="21">
        <f t="shared" si="0"/>
        <v>52250</v>
      </c>
      <c r="K36" s="19">
        <f t="shared" si="1"/>
        <v>7256.9444444444443</v>
      </c>
      <c r="L36" s="19">
        <f t="shared" si="2"/>
        <v>12.807665258416405</v>
      </c>
      <c r="M36" s="19">
        <f t="shared" si="3"/>
        <v>5353.6040780180574</v>
      </c>
    </row>
    <row r="37" spans="1:15" s="2" customFormat="1" ht="24" customHeight="1">
      <c r="A37" s="9">
        <v>45295</v>
      </c>
      <c r="B37" s="10">
        <v>1511425</v>
      </c>
      <c r="C37" s="10" t="s">
        <v>40</v>
      </c>
      <c r="D37" s="10">
        <v>121064</v>
      </c>
      <c r="E37" s="10">
        <v>105448</v>
      </c>
      <c r="F37" s="10" t="s">
        <v>47</v>
      </c>
      <c r="G37" s="10">
        <v>420</v>
      </c>
      <c r="H37" s="10" t="s">
        <v>42</v>
      </c>
      <c r="I37" s="21">
        <v>140</v>
      </c>
      <c r="J37" s="21">
        <f t="shared" si="0"/>
        <v>58800</v>
      </c>
      <c r="K37" s="19">
        <f t="shared" si="1"/>
        <v>8166.6666666666661</v>
      </c>
      <c r="L37" s="19">
        <f t="shared" si="2"/>
        <v>14.890998591749737</v>
      </c>
      <c r="M37" s="19">
        <f t="shared" si="3"/>
        <v>6254.2194085348892</v>
      </c>
    </row>
    <row r="38" spans="1:15" s="2" customFormat="1" ht="24" customHeight="1">
      <c r="A38" s="9">
        <v>45296</v>
      </c>
      <c r="B38" s="10">
        <v>1511334</v>
      </c>
      <c r="C38" s="10" t="s">
        <v>40</v>
      </c>
      <c r="D38" s="10">
        <v>121064</v>
      </c>
      <c r="E38" s="10">
        <v>105448</v>
      </c>
      <c r="F38" s="10" t="s">
        <v>44</v>
      </c>
      <c r="G38" s="10">
        <v>420</v>
      </c>
      <c r="H38" s="10" t="s">
        <v>42</v>
      </c>
      <c r="I38" s="21">
        <v>110</v>
      </c>
      <c r="J38" s="21">
        <f t="shared" si="0"/>
        <v>46200</v>
      </c>
      <c r="K38" s="19">
        <f t="shared" si="1"/>
        <v>6416.6666666666661</v>
      </c>
      <c r="L38" s="19">
        <f t="shared" si="2"/>
        <v>10.724331925083071</v>
      </c>
      <c r="M38" s="19">
        <f t="shared" si="3"/>
        <v>4504.2194085348901</v>
      </c>
    </row>
    <row r="39" spans="1:15" s="2" customFormat="1" ht="24" customHeight="1">
      <c r="A39" s="9">
        <v>45296</v>
      </c>
      <c r="B39" s="10">
        <v>1511402</v>
      </c>
      <c r="C39" s="10" t="s">
        <v>40</v>
      </c>
      <c r="D39" s="10">
        <v>121064</v>
      </c>
      <c r="E39" s="10">
        <v>105448</v>
      </c>
      <c r="F39" s="10" t="s">
        <v>44</v>
      </c>
      <c r="G39" s="10">
        <v>420</v>
      </c>
      <c r="H39" s="10" t="s">
        <v>42</v>
      </c>
      <c r="I39" s="21">
        <v>110</v>
      </c>
      <c r="J39" s="21">
        <f t="shared" si="0"/>
        <v>46200</v>
      </c>
      <c r="K39" s="19">
        <f t="shared" si="1"/>
        <v>6416.6666666666661</v>
      </c>
      <c r="L39" s="19">
        <f t="shared" si="2"/>
        <v>10.724331925083071</v>
      </c>
      <c r="M39" s="19">
        <f t="shared" si="3"/>
        <v>4504.2194085348901</v>
      </c>
    </row>
    <row r="40" spans="1:15" s="2" customFormat="1" ht="24" customHeight="1">
      <c r="A40" s="9">
        <v>45296</v>
      </c>
      <c r="B40" s="10">
        <v>1511408</v>
      </c>
      <c r="C40" s="10" t="s">
        <v>40</v>
      </c>
      <c r="D40" s="10">
        <v>121064</v>
      </c>
      <c r="E40" s="10">
        <v>105448</v>
      </c>
      <c r="F40" s="10" t="s">
        <v>44</v>
      </c>
      <c r="G40" s="10">
        <v>418</v>
      </c>
      <c r="H40" s="10" t="s">
        <v>42</v>
      </c>
      <c r="I40" s="21">
        <v>110</v>
      </c>
      <c r="J40" s="21">
        <f t="shared" si="0"/>
        <v>45980</v>
      </c>
      <c r="K40" s="19">
        <f t="shared" si="1"/>
        <v>6386.1111111111113</v>
      </c>
      <c r="L40" s="19">
        <f t="shared" si="2"/>
        <v>10.724331925083073</v>
      </c>
      <c r="M40" s="19">
        <f t="shared" si="3"/>
        <v>4482.7707446847244</v>
      </c>
    </row>
    <row r="41" spans="1:15" s="2" customFormat="1" ht="24" customHeight="1">
      <c r="A41" s="10" t="s">
        <v>48</v>
      </c>
      <c r="B41" s="10" t="s">
        <v>48</v>
      </c>
      <c r="C41" s="10" t="s">
        <v>48</v>
      </c>
      <c r="D41" s="10" t="s">
        <v>48</v>
      </c>
      <c r="E41" s="10" t="s">
        <v>48</v>
      </c>
      <c r="F41" s="10" t="s">
        <v>48</v>
      </c>
      <c r="G41" s="10" t="s">
        <v>48</v>
      </c>
      <c r="H41" s="10" t="s">
        <v>48</v>
      </c>
      <c r="I41" s="22" t="s">
        <v>48</v>
      </c>
      <c r="J41" s="21"/>
      <c r="K41" s="19"/>
      <c r="L41" s="19"/>
      <c r="M41" s="19"/>
    </row>
    <row r="42" spans="1:15" s="2" customFormat="1" ht="24" customHeight="1">
      <c r="A42" s="10" t="s">
        <v>49</v>
      </c>
      <c r="B42" s="10">
        <v>1511397</v>
      </c>
      <c r="C42" s="10" t="s">
        <v>40</v>
      </c>
      <c r="D42" s="10">
        <v>121064</v>
      </c>
      <c r="E42" s="10">
        <v>105448</v>
      </c>
      <c r="F42" s="10" t="s">
        <v>43</v>
      </c>
      <c r="G42" s="10">
        <v>3</v>
      </c>
      <c r="H42" s="10" t="s">
        <v>42</v>
      </c>
      <c r="I42" s="22" t="s">
        <v>48</v>
      </c>
      <c r="J42" s="21"/>
      <c r="K42" s="19"/>
      <c r="L42" s="19"/>
      <c r="M42" s="19"/>
    </row>
    <row r="43" spans="1:15" s="2" customFormat="1" ht="24" customHeight="1">
      <c r="A43" s="10" t="s">
        <v>49</v>
      </c>
      <c r="B43" s="10">
        <v>1511408</v>
      </c>
      <c r="C43" s="10" t="s">
        <v>40</v>
      </c>
      <c r="D43" s="10">
        <v>121064</v>
      </c>
      <c r="E43" s="10">
        <v>105448</v>
      </c>
      <c r="F43" s="10" t="s">
        <v>44</v>
      </c>
      <c r="G43" s="10">
        <v>2</v>
      </c>
      <c r="H43" s="10" t="s">
        <v>42</v>
      </c>
      <c r="I43" s="22" t="s">
        <v>48</v>
      </c>
      <c r="J43" s="21"/>
      <c r="K43" s="19"/>
      <c r="L43" s="19"/>
      <c r="M43" s="19"/>
    </row>
    <row r="44" spans="1:15" s="2" customFormat="1" ht="24" customHeight="1">
      <c r="A44" s="10" t="s">
        <v>49</v>
      </c>
      <c r="B44" s="10">
        <v>1511413</v>
      </c>
      <c r="C44" s="10" t="s">
        <v>40</v>
      </c>
      <c r="D44" s="10">
        <v>121064</v>
      </c>
      <c r="E44" s="10">
        <v>105448</v>
      </c>
      <c r="F44" s="10" t="s">
        <v>43</v>
      </c>
      <c r="G44" s="10">
        <v>2</v>
      </c>
      <c r="H44" s="10" t="s">
        <v>42</v>
      </c>
      <c r="I44" s="22" t="s">
        <v>48</v>
      </c>
      <c r="J44" s="21"/>
      <c r="K44" s="19"/>
      <c r="L44" s="19"/>
      <c r="M44" s="19"/>
    </row>
    <row r="45" spans="1:15" s="2" customFormat="1" ht="24" customHeight="1">
      <c r="A45" s="10" t="s">
        <v>48</v>
      </c>
      <c r="B45" s="10" t="s">
        <v>48</v>
      </c>
      <c r="C45" s="10" t="s">
        <v>48</v>
      </c>
      <c r="D45" s="10" t="s">
        <v>48</v>
      </c>
      <c r="E45" s="10" t="s">
        <v>48</v>
      </c>
      <c r="F45" s="10" t="s">
        <v>48</v>
      </c>
      <c r="G45" s="10" t="s">
        <v>48</v>
      </c>
      <c r="H45" s="10" t="s">
        <v>48</v>
      </c>
      <c r="I45" s="22" t="s">
        <v>48</v>
      </c>
      <c r="J45" s="21"/>
      <c r="K45" s="19"/>
      <c r="L45" s="19"/>
      <c r="M45" s="19"/>
    </row>
    <row r="46" spans="1:15" s="2" customFormat="1" ht="24" customHeight="1">
      <c r="A46" s="11" t="s">
        <v>48</v>
      </c>
      <c r="B46" s="11" t="s">
        <v>48</v>
      </c>
      <c r="C46" s="11" t="s">
        <v>50</v>
      </c>
      <c r="D46" s="11" t="s">
        <v>48</v>
      </c>
      <c r="E46" s="11" t="s">
        <v>48</v>
      </c>
      <c r="F46" s="11" t="s">
        <v>48</v>
      </c>
      <c r="G46" s="11">
        <f>SUM(G13:G45)</f>
        <v>8400</v>
      </c>
      <c r="H46" s="11"/>
      <c r="I46" s="23"/>
      <c r="J46" s="24">
        <f>SUM(J13:J45)</f>
        <v>1065953.95</v>
      </c>
      <c r="K46" s="25">
        <f>SUM(K13:K45)</f>
        <v>148049.15972222222</v>
      </c>
      <c r="L46" s="25">
        <f>K46/G46-E62</f>
        <v>13.071454114236511</v>
      </c>
      <c r="M46" s="25">
        <f>SUM(M13:M45)</f>
        <v>109832.08868055555</v>
      </c>
    </row>
    <row r="47" spans="1:15" ht="16">
      <c r="J47" s="26"/>
      <c r="K47" s="26"/>
      <c r="L47" s="26"/>
      <c r="M47" s="26"/>
      <c r="O47" s="2"/>
    </row>
    <row r="48" spans="1:15" s="1" customFormat="1" ht="22" customHeight="1">
      <c r="A48" s="28" t="s">
        <v>51</v>
      </c>
      <c r="B48" s="28"/>
      <c r="C48" s="28"/>
      <c r="D48" s="12" t="s">
        <v>52</v>
      </c>
      <c r="E48" s="12" t="s">
        <v>53</v>
      </c>
      <c r="G48" s="31" t="s">
        <v>54</v>
      </c>
      <c r="H48" s="31"/>
      <c r="I48" s="31"/>
      <c r="J48" s="31"/>
      <c r="K48" s="31"/>
      <c r="L48" s="31"/>
      <c r="M48" s="31"/>
      <c r="O48" s="2"/>
    </row>
    <row r="49" spans="1:15" s="1" customFormat="1" ht="22" customHeight="1">
      <c r="A49" s="33" t="s">
        <v>55</v>
      </c>
      <c r="B49" s="28"/>
      <c r="C49" s="28"/>
      <c r="D49" s="13">
        <f>J46*0.09</f>
        <v>95935.855499999991</v>
      </c>
      <c r="E49" s="19">
        <f>D49/$M$8</f>
        <v>13324.424374999999</v>
      </c>
      <c r="G49" s="31"/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33" t="s">
        <v>56</v>
      </c>
      <c r="B50" s="28"/>
      <c r="C50" s="28"/>
      <c r="D50" s="13">
        <v>60048</v>
      </c>
      <c r="E50" s="19">
        <f>D50/$M$8</f>
        <v>8340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32" t="s">
        <v>57</v>
      </c>
      <c r="B51" s="28"/>
      <c r="C51" s="28"/>
      <c r="D51" s="13">
        <v>4030.52</v>
      </c>
      <c r="E51" s="19">
        <f t="shared" ref="E51:E57" si="4">D51/$M$8</f>
        <v>559.79444444444448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34" t="s">
        <v>58</v>
      </c>
      <c r="B52" s="28"/>
      <c r="C52" s="28"/>
      <c r="D52" s="13">
        <v>2668</v>
      </c>
      <c r="E52" s="19">
        <f t="shared" si="4"/>
        <v>370.55555555555554</v>
      </c>
      <c r="G52" s="31"/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32" t="s">
        <v>59</v>
      </c>
      <c r="B53" s="28"/>
      <c r="C53" s="28"/>
      <c r="D53" s="13">
        <v>1293</v>
      </c>
      <c r="E53" s="19">
        <f t="shared" si="4"/>
        <v>179.58333333333334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28" t="s">
        <v>60</v>
      </c>
      <c r="B54" s="28"/>
      <c r="C54" s="28"/>
      <c r="D54" s="13">
        <v>13651.22</v>
      </c>
      <c r="E54" s="19">
        <f t="shared" si="4"/>
        <v>1896.0027777777777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28" t="s">
        <v>61</v>
      </c>
      <c r="B55" s="28"/>
      <c r="C55" s="28"/>
      <c r="D55" s="13">
        <v>1960</v>
      </c>
      <c r="E55" s="19">
        <f t="shared" si="4"/>
        <v>272.22222222222223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28" t="s">
        <v>62</v>
      </c>
      <c r="B56" s="28"/>
      <c r="C56" s="28"/>
      <c r="D56" s="13">
        <v>10300</v>
      </c>
      <c r="E56" s="19">
        <f t="shared" si="4"/>
        <v>1430.5555555555554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28" t="s">
        <v>63</v>
      </c>
      <c r="B57" s="28"/>
      <c r="C57" s="28"/>
      <c r="D57" s="13">
        <f>SUM(D49:D56)</f>
        <v>189886.5955</v>
      </c>
      <c r="E57" s="19">
        <f t="shared" si="4"/>
        <v>26373.138263888886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1" t="s">
        <v>48</v>
      </c>
      <c r="B58" s="1" t="s">
        <v>48</v>
      </c>
      <c r="C58" s="1" t="s">
        <v>48</v>
      </c>
      <c r="D58" s="14"/>
      <c r="E58" s="20" t="s">
        <v>48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28" t="s">
        <v>64</v>
      </c>
      <c r="B59" s="28"/>
      <c r="C59" s="28"/>
      <c r="D59" s="13">
        <f>J46*0.08</f>
        <v>85276.315999999992</v>
      </c>
      <c r="E59" s="19">
        <f>D59/$M$8</f>
        <v>11843.932777777776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1" t="s">
        <v>48</v>
      </c>
      <c r="B60" s="1" t="s">
        <v>48</v>
      </c>
      <c r="C60" s="1" t="s">
        <v>48</v>
      </c>
      <c r="D60" s="14"/>
      <c r="E60" s="20" t="s">
        <v>48</v>
      </c>
      <c r="G60" s="31"/>
      <c r="H60" s="31"/>
      <c r="I60" s="31"/>
      <c r="J60" s="31"/>
      <c r="K60" s="31"/>
      <c r="L60" s="31"/>
      <c r="M60" s="31"/>
      <c r="O60" s="2"/>
    </row>
    <row r="61" spans="1:15" s="1" customFormat="1" ht="22" customHeight="1">
      <c r="A61" s="29" t="s">
        <v>65</v>
      </c>
      <c r="B61" s="29"/>
      <c r="C61" s="29"/>
      <c r="D61" s="13">
        <f>D57+D59</f>
        <v>275162.91149999999</v>
      </c>
      <c r="E61" s="19">
        <f>D61/$M$8</f>
        <v>38217.071041666662</v>
      </c>
      <c r="G61" s="31"/>
      <c r="H61" s="31"/>
      <c r="I61" s="31"/>
      <c r="J61" s="31"/>
      <c r="K61" s="31"/>
      <c r="L61" s="31"/>
      <c r="M61" s="31"/>
      <c r="O61" s="2"/>
    </row>
    <row r="62" spans="1:15" s="1" customFormat="1" ht="22" customHeight="1">
      <c r="A62" s="29" t="s">
        <v>66</v>
      </c>
      <c r="B62" s="29"/>
      <c r="C62" s="29"/>
      <c r="D62" s="13">
        <f>D61/(G46-7)</f>
        <v>32.784810139401884</v>
      </c>
      <c r="E62" s="19">
        <f>D62/$M$8</f>
        <v>4.5534458526947059</v>
      </c>
      <c r="G62" s="31"/>
      <c r="H62" s="31"/>
      <c r="I62" s="31"/>
      <c r="J62" s="31"/>
      <c r="K62" s="31"/>
      <c r="L62" s="31"/>
      <c r="M62" s="31"/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69" spans="15:15" ht="16">
      <c r="O69" s="2"/>
    </row>
    <row r="70" spans="15:15" ht="16">
      <c r="O70" s="2"/>
    </row>
    <row r="71" spans="15:15" ht="16">
      <c r="O71" s="2"/>
    </row>
    <row r="72" spans="15:15" ht="16">
      <c r="O72" s="2"/>
    </row>
    <row r="73" spans="15:15" ht="16">
      <c r="O73" s="2"/>
    </row>
    <row r="74" spans="15:15" ht="16">
      <c r="O74" s="2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</sheetData>
  <autoFilter ref="A12:M46" xr:uid="{00000000-0009-0000-0000-000000000000}"/>
  <sortState xmlns:xlrd2="http://schemas.microsoft.com/office/spreadsheetml/2017/richdata2" ref="A13:M40">
    <sortCondition ref="A13:A40"/>
    <sortCondition ref="B13:B40"/>
  </sortState>
  <mergeCells count="21">
    <mergeCell ref="A7:M7"/>
    <mergeCell ref="B8:C8"/>
    <mergeCell ref="H8:I8"/>
    <mergeCell ref="B9:C9"/>
    <mergeCell ref="H9:I9"/>
    <mergeCell ref="A59:C59"/>
    <mergeCell ref="A61:C61"/>
    <mergeCell ref="A62:C62"/>
    <mergeCell ref="A1:M3"/>
    <mergeCell ref="A4:M6"/>
    <mergeCell ref="G48:M62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</mergeCells>
  <pageMargins left="0.7" right="0.7" top="0.75" bottom="0.75" header="0.3" footer="0.3"/>
  <pageSetup scale="39" orientation="landscape"/>
  <ignoredErrors>
    <ignoredError sqref="L4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5007-47B9-3C4A-A250-AD8CD91780D3}">
  <dimension ref="B2:N34"/>
  <sheetViews>
    <sheetView workbookViewId="0">
      <selection activeCell="M15" sqref="M15:M17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2:14">
      <c r="B3">
        <v>45294</v>
      </c>
      <c r="C3">
        <v>1511343</v>
      </c>
      <c r="D3" t="s">
        <v>40</v>
      </c>
      <c r="E3">
        <v>121064</v>
      </c>
      <c r="F3">
        <v>105448</v>
      </c>
      <c r="G3" t="s">
        <v>46</v>
      </c>
      <c r="H3">
        <v>108</v>
      </c>
      <c r="I3" t="s">
        <v>42</v>
      </c>
      <c r="J3">
        <v>151</v>
      </c>
      <c r="K3">
        <v>16308</v>
      </c>
      <c r="L3">
        <v>2265</v>
      </c>
      <c r="M3">
        <v>16.418776369527514</v>
      </c>
      <c r="N3">
        <v>1773.2278479089714</v>
      </c>
    </row>
    <row r="4" spans="2:14">
      <c r="B4">
        <v>45294</v>
      </c>
      <c r="C4">
        <v>1511405</v>
      </c>
      <c r="D4" t="s">
        <v>40</v>
      </c>
      <c r="E4">
        <v>121064</v>
      </c>
      <c r="F4">
        <v>105448</v>
      </c>
      <c r="G4" t="s">
        <v>46</v>
      </c>
      <c r="H4">
        <v>420</v>
      </c>
      <c r="I4" t="s">
        <v>42</v>
      </c>
      <c r="J4">
        <v>160</v>
      </c>
      <c r="K4">
        <v>67200</v>
      </c>
      <c r="L4">
        <v>9333.3333333333339</v>
      </c>
      <c r="M4">
        <v>17.668776369527521</v>
      </c>
      <c r="N4">
        <v>7420.8860752015589</v>
      </c>
    </row>
    <row r="5" spans="2:14">
      <c r="B5">
        <v>45292</v>
      </c>
      <c r="C5">
        <v>1511401</v>
      </c>
      <c r="D5" t="s">
        <v>40</v>
      </c>
      <c r="E5">
        <v>121064</v>
      </c>
      <c r="F5">
        <v>105448</v>
      </c>
      <c r="G5" t="s">
        <v>41</v>
      </c>
      <c r="H5">
        <v>420</v>
      </c>
      <c r="I5" t="s">
        <v>42</v>
      </c>
      <c r="J5">
        <v>190</v>
      </c>
      <c r="K5">
        <v>79800</v>
      </c>
      <c r="L5">
        <v>11083.333333333334</v>
      </c>
      <c r="M5">
        <v>21.835443036194185</v>
      </c>
      <c r="N5">
        <v>9170.8860752015571</v>
      </c>
    </row>
    <row r="6" spans="2:14">
      <c r="B6">
        <v>45294</v>
      </c>
      <c r="C6">
        <v>1511340</v>
      </c>
      <c r="D6" t="s">
        <v>40</v>
      </c>
      <c r="E6">
        <v>121064</v>
      </c>
      <c r="F6">
        <v>105448</v>
      </c>
      <c r="G6" t="s">
        <v>41</v>
      </c>
      <c r="H6">
        <v>157</v>
      </c>
      <c r="I6" t="s">
        <v>42</v>
      </c>
      <c r="J6">
        <v>125</v>
      </c>
      <c r="K6">
        <v>19625</v>
      </c>
      <c r="L6">
        <v>2725.6944444444443</v>
      </c>
      <c r="M6">
        <v>12.807665258416405</v>
      </c>
      <c r="N6">
        <v>2010.8034455713755</v>
      </c>
    </row>
    <row r="7" spans="2:14">
      <c r="B7">
        <v>45294</v>
      </c>
      <c r="C7">
        <v>1511343</v>
      </c>
      <c r="D7" t="s">
        <v>40</v>
      </c>
      <c r="E7">
        <v>121064</v>
      </c>
      <c r="F7">
        <v>105448</v>
      </c>
      <c r="G7" t="s">
        <v>41</v>
      </c>
      <c r="H7">
        <v>11</v>
      </c>
      <c r="I7" t="s">
        <v>42</v>
      </c>
      <c r="J7">
        <v>135.44999999999999</v>
      </c>
      <c r="K7">
        <v>1489.9499999999998</v>
      </c>
      <c r="L7">
        <v>206.93749999999997</v>
      </c>
      <c r="M7">
        <v>14.259054147305291</v>
      </c>
      <c r="N7">
        <v>156.8495956203582</v>
      </c>
    </row>
    <row r="8" spans="2:14">
      <c r="B8">
        <v>45294</v>
      </c>
      <c r="C8">
        <v>1511343</v>
      </c>
      <c r="D8" t="s">
        <v>40</v>
      </c>
      <c r="E8">
        <v>121064</v>
      </c>
      <c r="F8">
        <v>105448</v>
      </c>
      <c r="G8" t="s">
        <v>47</v>
      </c>
      <c r="H8">
        <v>53</v>
      </c>
      <c r="I8" t="s">
        <v>42</v>
      </c>
      <c r="J8">
        <v>95</v>
      </c>
      <c r="K8">
        <v>5035</v>
      </c>
      <c r="L8">
        <v>699.30555555555554</v>
      </c>
      <c r="M8">
        <v>8.6409985917497387</v>
      </c>
      <c r="N8">
        <v>457.97292536273613</v>
      </c>
    </row>
    <row r="9" spans="2:14">
      <c r="B9">
        <v>45295</v>
      </c>
      <c r="C9">
        <v>1511335</v>
      </c>
      <c r="D9" t="s">
        <v>40</v>
      </c>
      <c r="E9">
        <v>121064</v>
      </c>
      <c r="F9">
        <v>105448</v>
      </c>
      <c r="G9" t="s">
        <v>47</v>
      </c>
      <c r="H9">
        <v>420</v>
      </c>
      <c r="I9" t="s">
        <v>42</v>
      </c>
      <c r="J9">
        <v>140</v>
      </c>
      <c r="K9">
        <v>58800</v>
      </c>
      <c r="L9">
        <v>8166.6666666666661</v>
      </c>
      <c r="M9">
        <v>14.890998591749737</v>
      </c>
      <c r="N9">
        <v>6254.2194085348892</v>
      </c>
    </row>
    <row r="10" spans="2:14">
      <c r="B10">
        <v>45295</v>
      </c>
      <c r="C10">
        <v>1511391</v>
      </c>
      <c r="D10" t="s">
        <v>40</v>
      </c>
      <c r="E10">
        <v>121064</v>
      </c>
      <c r="F10">
        <v>105448</v>
      </c>
      <c r="G10" t="s">
        <v>47</v>
      </c>
      <c r="H10">
        <v>420</v>
      </c>
      <c r="I10" t="s">
        <v>42</v>
      </c>
      <c r="J10">
        <v>130</v>
      </c>
      <c r="K10">
        <v>54600</v>
      </c>
      <c r="L10">
        <v>7583.333333333333</v>
      </c>
      <c r="M10">
        <v>13.502109702860848</v>
      </c>
      <c r="N10">
        <v>5670.8860752015562</v>
      </c>
    </row>
    <row r="11" spans="2:14">
      <c r="B11">
        <v>45295</v>
      </c>
      <c r="C11">
        <v>1511398</v>
      </c>
      <c r="D11" t="s">
        <v>40</v>
      </c>
      <c r="E11">
        <v>121064</v>
      </c>
      <c r="F11">
        <v>105448</v>
      </c>
      <c r="G11" t="s">
        <v>47</v>
      </c>
      <c r="H11">
        <v>420</v>
      </c>
      <c r="I11" t="s">
        <v>42</v>
      </c>
      <c r="J11">
        <v>130</v>
      </c>
      <c r="K11">
        <v>54600</v>
      </c>
      <c r="L11">
        <v>7583.333333333333</v>
      </c>
      <c r="M11">
        <v>13.502109702860848</v>
      </c>
      <c r="N11">
        <v>5670.8860752015562</v>
      </c>
    </row>
    <row r="12" spans="2:14">
      <c r="B12">
        <v>45295</v>
      </c>
      <c r="C12">
        <v>1511404</v>
      </c>
      <c r="D12" t="s">
        <v>40</v>
      </c>
      <c r="E12">
        <v>121064</v>
      </c>
      <c r="F12">
        <v>105448</v>
      </c>
      <c r="G12" t="s">
        <v>47</v>
      </c>
      <c r="H12">
        <v>420</v>
      </c>
      <c r="I12" t="s">
        <v>42</v>
      </c>
      <c r="J12">
        <v>140</v>
      </c>
      <c r="K12">
        <v>58800</v>
      </c>
      <c r="L12">
        <v>8166.6666666666661</v>
      </c>
      <c r="M12">
        <v>14.890998591749737</v>
      </c>
      <c r="N12">
        <v>6254.2194085348892</v>
      </c>
    </row>
    <row r="13" spans="2:14">
      <c r="B13">
        <v>45295</v>
      </c>
      <c r="C13">
        <v>1511425</v>
      </c>
      <c r="D13" t="s">
        <v>40</v>
      </c>
      <c r="E13">
        <v>121064</v>
      </c>
      <c r="F13">
        <v>105448</v>
      </c>
      <c r="G13" t="s">
        <v>47</v>
      </c>
      <c r="H13">
        <v>420</v>
      </c>
      <c r="I13" t="s">
        <v>42</v>
      </c>
      <c r="J13">
        <v>140</v>
      </c>
      <c r="K13">
        <v>58800</v>
      </c>
      <c r="L13">
        <v>8166.6666666666661</v>
      </c>
      <c r="M13">
        <v>14.890998591749737</v>
      </c>
      <c r="N13">
        <v>6254.2194085348892</v>
      </c>
    </row>
    <row r="14" spans="2:14">
      <c r="B14">
        <v>45293</v>
      </c>
      <c r="C14">
        <v>1511397</v>
      </c>
      <c r="D14" t="s">
        <v>40</v>
      </c>
      <c r="E14">
        <v>121064</v>
      </c>
      <c r="F14">
        <v>105448</v>
      </c>
      <c r="G14" t="s">
        <v>43</v>
      </c>
      <c r="H14">
        <v>1</v>
      </c>
      <c r="I14" t="s">
        <v>42</v>
      </c>
      <c r="J14">
        <v>250</v>
      </c>
      <c r="K14">
        <v>250</v>
      </c>
      <c r="L14">
        <v>34.722222222222221</v>
      </c>
      <c r="M14">
        <v>30.168776369527514</v>
      </c>
      <c r="N14">
        <v>30.168776369527514</v>
      </c>
    </row>
    <row r="15" spans="2:14">
      <c r="B15">
        <v>45294</v>
      </c>
      <c r="C15">
        <v>1511343</v>
      </c>
      <c r="D15" t="s">
        <v>40</v>
      </c>
      <c r="E15">
        <v>121064</v>
      </c>
      <c r="F15">
        <v>105448</v>
      </c>
      <c r="G15" t="s">
        <v>43</v>
      </c>
      <c r="H15">
        <v>248</v>
      </c>
      <c r="I15" t="s">
        <v>42</v>
      </c>
      <c r="J15">
        <v>130</v>
      </c>
      <c r="K15">
        <v>32240</v>
      </c>
      <c r="L15">
        <v>4477.7777777777774</v>
      </c>
      <c r="M15">
        <v>13.502109702860848</v>
      </c>
      <c r="N15">
        <v>3348.5232063094904</v>
      </c>
    </row>
    <row r="16" spans="2:14">
      <c r="B16">
        <v>45295</v>
      </c>
      <c r="C16">
        <v>1511397</v>
      </c>
      <c r="D16" t="s">
        <v>40</v>
      </c>
      <c r="E16">
        <v>121064</v>
      </c>
      <c r="F16">
        <v>105448</v>
      </c>
      <c r="G16" t="s">
        <v>43</v>
      </c>
      <c r="H16">
        <v>416</v>
      </c>
      <c r="I16" t="s">
        <v>42</v>
      </c>
      <c r="J16">
        <v>125</v>
      </c>
      <c r="K16">
        <v>52000</v>
      </c>
      <c r="L16">
        <v>7222.2222222222217</v>
      </c>
      <c r="M16">
        <v>12.807665258416405</v>
      </c>
      <c r="N16">
        <v>5327.9887475012247</v>
      </c>
    </row>
    <row r="17" spans="2:14">
      <c r="B17">
        <v>45295</v>
      </c>
      <c r="C17">
        <v>1511413</v>
      </c>
      <c r="D17" t="s">
        <v>40</v>
      </c>
      <c r="E17">
        <v>121064</v>
      </c>
      <c r="F17">
        <v>105448</v>
      </c>
      <c r="G17" t="s">
        <v>43</v>
      </c>
      <c r="H17">
        <v>418</v>
      </c>
      <c r="I17" t="s">
        <v>42</v>
      </c>
      <c r="J17">
        <v>125</v>
      </c>
      <c r="K17">
        <v>52250</v>
      </c>
      <c r="L17">
        <v>7256.9444444444443</v>
      </c>
      <c r="M17">
        <v>12.807665258416405</v>
      </c>
      <c r="N17">
        <v>5353.6040780180574</v>
      </c>
    </row>
    <row r="18" spans="2:14">
      <c r="B18" t="s">
        <v>49</v>
      </c>
      <c r="C18">
        <v>1511397</v>
      </c>
      <c r="D18" t="s">
        <v>40</v>
      </c>
      <c r="E18">
        <v>121064</v>
      </c>
      <c r="F18">
        <v>105448</v>
      </c>
      <c r="G18" t="s">
        <v>43</v>
      </c>
      <c r="H18">
        <v>3</v>
      </c>
      <c r="I18" t="s">
        <v>42</v>
      </c>
      <c r="J18" t="s">
        <v>48</v>
      </c>
    </row>
    <row r="19" spans="2:14" hidden="1">
      <c r="B19">
        <v>45294</v>
      </c>
      <c r="C19">
        <v>1511505</v>
      </c>
      <c r="D19" t="s">
        <v>40</v>
      </c>
      <c r="E19">
        <v>121064</v>
      </c>
      <c r="F19">
        <v>91329</v>
      </c>
      <c r="G19" t="s">
        <v>45</v>
      </c>
      <c r="H19">
        <v>55</v>
      </c>
      <c r="I19" t="s">
        <v>42</v>
      </c>
      <c r="J19">
        <v>110</v>
      </c>
      <c r="K19">
        <v>6050</v>
      </c>
      <c r="L19">
        <v>840.27777777777771</v>
      </c>
      <c r="M19">
        <v>10.724331925083071</v>
      </c>
      <c r="N19">
        <v>589.83825587956892</v>
      </c>
    </row>
    <row r="20" spans="2:14">
      <c r="B20" t="s">
        <v>49</v>
      </c>
      <c r="C20">
        <v>1511413</v>
      </c>
      <c r="D20" t="s">
        <v>40</v>
      </c>
      <c r="E20">
        <v>121064</v>
      </c>
      <c r="F20">
        <v>105448</v>
      </c>
      <c r="G20" t="s">
        <v>43</v>
      </c>
      <c r="H20">
        <v>2</v>
      </c>
      <c r="I20" t="s">
        <v>42</v>
      </c>
      <c r="J20" t="s">
        <v>48</v>
      </c>
    </row>
    <row r="21" spans="2:14">
      <c r="B21">
        <v>45294</v>
      </c>
      <c r="C21">
        <v>1511340</v>
      </c>
      <c r="D21" t="s">
        <v>40</v>
      </c>
      <c r="E21">
        <v>121064</v>
      </c>
      <c r="F21">
        <v>105448</v>
      </c>
      <c r="G21" t="s">
        <v>45</v>
      </c>
      <c r="H21">
        <v>230</v>
      </c>
      <c r="I21" t="s">
        <v>42</v>
      </c>
      <c r="J21">
        <v>111</v>
      </c>
      <c r="K21">
        <v>25530</v>
      </c>
      <c r="L21">
        <v>3545.833333333333</v>
      </c>
      <c r="M21">
        <v>10.86322081397196</v>
      </c>
      <c r="N21">
        <v>2498.5407872135506</v>
      </c>
    </row>
    <row r="22" spans="2:14">
      <c r="B22">
        <v>45294</v>
      </c>
      <c r="C22">
        <v>1511412</v>
      </c>
      <c r="D22" t="s">
        <v>40</v>
      </c>
      <c r="E22">
        <v>121064</v>
      </c>
      <c r="F22">
        <v>105448</v>
      </c>
      <c r="G22" t="s">
        <v>45</v>
      </c>
      <c r="H22">
        <v>420</v>
      </c>
      <c r="I22" t="s">
        <v>42</v>
      </c>
      <c r="J22">
        <v>107</v>
      </c>
      <c r="K22">
        <v>44940</v>
      </c>
      <c r="L22">
        <v>6241.6666666666661</v>
      </c>
      <c r="M22">
        <v>10.307665258416403</v>
      </c>
      <c r="N22">
        <v>4329.2194085348892</v>
      </c>
    </row>
    <row r="23" spans="2:14">
      <c r="B23">
        <v>45294</v>
      </c>
      <c r="C23">
        <v>1511505</v>
      </c>
      <c r="D23" t="s">
        <v>40</v>
      </c>
      <c r="E23">
        <v>121064</v>
      </c>
      <c r="F23">
        <v>105448</v>
      </c>
      <c r="G23" t="s">
        <v>45</v>
      </c>
      <c r="H23">
        <v>310</v>
      </c>
      <c r="I23" t="s">
        <v>42</v>
      </c>
      <c r="J23">
        <v>110</v>
      </c>
      <c r="K23">
        <v>34100</v>
      </c>
      <c r="L23">
        <v>4736.1111111111113</v>
      </c>
      <c r="M23">
        <v>10.724331925083073</v>
      </c>
      <c r="N23">
        <v>3324.5428967757525</v>
      </c>
    </row>
    <row r="24" spans="2:14">
      <c r="B24">
        <v>45294</v>
      </c>
      <c r="C24">
        <v>1511332</v>
      </c>
      <c r="D24" t="s">
        <v>40</v>
      </c>
      <c r="E24">
        <v>121064</v>
      </c>
      <c r="F24">
        <v>105448</v>
      </c>
      <c r="G24" t="s">
        <v>44</v>
      </c>
      <c r="H24">
        <v>420</v>
      </c>
      <c r="I24" t="s">
        <v>42</v>
      </c>
      <c r="J24">
        <v>118</v>
      </c>
      <c r="K24">
        <v>49560</v>
      </c>
      <c r="L24">
        <v>6883.333333333333</v>
      </c>
      <c r="M24">
        <v>11.835443036194183</v>
      </c>
      <c r="N24">
        <v>4970.8860752015571</v>
      </c>
    </row>
    <row r="25" spans="2:14">
      <c r="B25">
        <v>45294</v>
      </c>
      <c r="C25">
        <v>1511336</v>
      </c>
      <c r="D25" t="s">
        <v>40</v>
      </c>
      <c r="E25">
        <v>121064</v>
      </c>
      <c r="F25">
        <v>105448</v>
      </c>
      <c r="G25" t="s">
        <v>44</v>
      </c>
      <c r="H25">
        <v>420</v>
      </c>
      <c r="I25" t="s">
        <v>42</v>
      </c>
      <c r="J25">
        <v>114</v>
      </c>
      <c r="K25">
        <v>47880</v>
      </c>
      <c r="L25">
        <v>6650</v>
      </c>
      <c r="M25">
        <v>11.279887480638628</v>
      </c>
      <c r="N25">
        <v>4737.5527418682241</v>
      </c>
    </row>
    <row r="26" spans="2:14">
      <c r="B26">
        <v>45294</v>
      </c>
      <c r="C26">
        <v>1511340</v>
      </c>
      <c r="D26" t="s">
        <v>40</v>
      </c>
      <c r="E26">
        <v>121064</v>
      </c>
      <c r="F26">
        <v>105448</v>
      </c>
      <c r="G26" t="s">
        <v>44</v>
      </c>
      <c r="H26">
        <v>33</v>
      </c>
      <c r="I26" t="s">
        <v>42</v>
      </c>
      <c r="J26">
        <v>112</v>
      </c>
      <c r="K26">
        <v>3696</v>
      </c>
      <c r="L26">
        <v>513.33333333333337</v>
      </c>
      <c r="M26">
        <v>11.002109702860851</v>
      </c>
      <c r="N26">
        <v>363.06962019440812</v>
      </c>
    </row>
    <row r="27" spans="2:14">
      <c r="B27">
        <v>45294</v>
      </c>
      <c r="C27">
        <v>1511504</v>
      </c>
      <c r="D27" t="s">
        <v>40</v>
      </c>
      <c r="E27">
        <v>121064</v>
      </c>
      <c r="F27">
        <v>105448</v>
      </c>
      <c r="G27" t="s">
        <v>44</v>
      </c>
      <c r="H27">
        <v>420</v>
      </c>
      <c r="I27" t="s">
        <v>42</v>
      </c>
      <c r="J27">
        <v>118</v>
      </c>
      <c r="K27">
        <v>49560</v>
      </c>
      <c r="L27">
        <v>6883.333333333333</v>
      </c>
      <c r="M27">
        <v>11.835443036194183</v>
      </c>
      <c r="N27">
        <v>4970.8860752015571</v>
      </c>
    </row>
    <row r="28" spans="2:14">
      <c r="B28">
        <v>45294</v>
      </c>
      <c r="C28">
        <v>1511505</v>
      </c>
      <c r="D28" t="s">
        <v>40</v>
      </c>
      <c r="E28">
        <v>121064</v>
      </c>
      <c r="F28">
        <v>105448</v>
      </c>
      <c r="G28" t="s">
        <v>44</v>
      </c>
      <c r="H28">
        <v>55</v>
      </c>
      <c r="I28" t="s">
        <v>42</v>
      </c>
      <c r="J28">
        <v>112</v>
      </c>
      <c r="K28">
        <v>6160</v>
      </c>
      <c r="L28">
        <v>855.55555555555554</v>
      </c>
      <c r="M28">
        <v>11.002109702860849</v>
      </c>
      <c r="N28">
        <v>605.11603365734675</v>
      </c>
    </row>
    <row r="29" spans="2:14">
      <c r="B29">
        <v>45295</v>
      </c>
      <c r="C29">
        <v>1511393</v>
      </c>
      <c r="D29" t="s">
        <v>40</v>
      </c>
      <c r="E29">
        <v>121064</v>
      </c>
      <c r="F29">
        <v>105448</v>
      </c>
      <c r="G29" t="s">
        <v>44</v>
      </c>
      <c r="H29">
        <v>420</v>
      </c>
      <c r="I29" t="s">
        <v>42</v>
      </c>
      <c r="J29">
        <v>115</v>
      </c>
      <c r="K29">
        <v>48300</v>
      </c>
      <c r="L29">
        <v>6708.333333333333</v>
      </c>
      <c r="M29">
        <v>11.418776369527516</v>
      </c>
      <c r="N29">
        <v>4795.8860752015562</v>
      </c>
    </row>
    <row r="30" spans="2:14">
      <c r="B30">
        <v>45296</v>
      </c>
      <c r="C30">
        <v>1511334</v>
      </c>
      <c r="D30" t="s">
        <v>40</v>
      </c>
      <c r="E30">
        <v>121064</v>
      </c>
      <c r="F30">
        <v>105448</v>
      </c>
      <c r="G30" t="s">
        <v>44</v>
      </c>
      <c r="H30">
        <v>420</v>
      </c>
      <c r="I30" t="s">
        <v>42</v>
      </c>
      <c r="J30">
        <v>110</v>
      </c>
      <c r="K30">
        <v>46200</v>
      </c>
      <c r="L30">
        <v>6416.6666666666661</v>
      </c>
      <c r="M30">
        <v>10.724331925083071</v>
      </c>
      <c r="N30">
        <v>4504.2194085348901</v>
      </c>
    </row>
    <row r="31" spans="2:14">
      <c r="B31">
        <v>45296</v>
      </c>
      <c r="C31">
        <v>1511402</v>
      </c>
      <c r="D31" t="s">
        <v>40</v>
      </c>
      <c r="E31">
        <v>121064</v>
      </c>
      <c r="F31">
        <v>105448</v>
      </c>
      <c r="G31" t="s">
        <v>44</v>
      </c>
      <c r="H31">
        <v>420</v>
      </c>
      <c r="I31" t="s">
        <v>42</v>
      </c>
      <c r="J31">
        <v>110</v>
      </c>
      <c r="K31">
        <v>46200</v>
      </c>
      <c r="L31">
        <v>6416.6666666666661</v>
      </c>
      <c r="M31">
        <v>10.724331925083071</v>
      </c>
      <c r="N31">
        <v>4504.2194085348901</v>
      </c>
    </row>
    <row r="32" spans="2:14">
      <c r="B32">
        <v>45296</v>
      </c>
      <c r="C32">
        <v>1511408</v>
      </c>
      <c r="D32" t="s">
        <v>40</v>
      </c>
      <c r="E32">
        <v>121064</v>
      </c>
      <c r="F32">
        <v>105448</v>
      </c>
      <c r="G32" t="s">
        <v>44</v>
      </c>
      <c r="H32">
        <v>418</v>
      </c>
      <c r="I32" t="s">
        <v>42</v>
      </c>
      <c r="J32">
        <v>110</v>
      </c>
      <c r="K32">
        <v>45980</v>
      </c>
      <c r="L32">
        <v>6386.1111111111113</v>
      </c>
      <c r="M32">
        <v>10.724331925083073</v>
      </c>
      <c r="N32">
        <v>4482.7707446847244</v>
      </c>
    </row>
    <row r="33" spans="2:14">
      <c r="B33" t="s">
        <v>49</v>
      </c>
      <c r="C33">
        <v>1511408</v>
      </c>
      <c r="D33" t="s">
        <v>40</v>
      </c>
      <c r="E33">
        <v>121064</v>
      </c>
      <c r="F33">
        <v>105448</v>
      </c>
      <c r="G33" t="s">
        <v>44</v>
      </c>
      <c r="H33">
        <v>2</v>
      </c>
      <c r="I33" t="s">
        <v>42</v>
      </c>
      <c r="J33" t="s">
        <v>48</v>
      </c>
    </row>
    <row r="34" spans="2:14">
      <c r="B34" t="s">
        <v>37</v>
      </c>
      <c r="H34">
        <f>SUBTOTAL(109,Tabla1[Quantity])</f>
        <v>8345</v>
      </c>
      <c r="N34">
        <f>SUBTOTAL(109,Tabla1[Total Return])</f>
        <v>109242.25042467598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HLBU9790683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2024-03-26T16:30:35Z</cp:lastPrinted>
  <dcterms:created xsi:type="dcterms:W3CDTF">2023-12-06T03:12:00Z</dcterms:created>
  <dcterms:modified xsi:type="dcterms:W3CDTF">2024-03-26T16:30:38Z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