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3.Harvest-Time/"/>
    </mc:Choice>
  </mc:AlternateContent>
  <xr:revisionPtr revIDLastSave="0" documentId="13_ncr:1_{857759C8-A439-3B48-B86B-6DC8CF465BAF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OERU4235764" sheetId="2" r:id="rId1"/>
    <sheet name="Hoja1" sheetId="3" r:id="rId2"/>
  </sheets>
  <definedNames>
    <definedName name="_xlnm._FilterDatabase" localSheetId="0" hidden="1">OERU4235764!$A$12:$M$41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3" l="1"/>
  <c r="N31" i="3"/>
  <c r="E50" i="2"/>
  <c r="E49" i="2"/>
  <c r="E48" i="2"/>
  <c r="E47" i="2"/>
  <c r="E46" i="2"/>
  <c r="E45" i="2"/>
  <c r="G41" i="2"/>
  <c r="K39" i="2"/>
  <c r="J39" i="2"/>
  <c r="K38" i="2"/>
  <c r="J38" i="2"/>
  <c r="K37" i="2"/>
  <c r="J37" i="2"/>
  <c r="J36" i="2"/>
  <c r="K36" i="2" s="1"/>
  <c r="K35" i="2"/>
  <c r="J35" i="2"/>
  <c r="J34" i="2"/>
  <c r="K34" i="2" s="1"/>
  <c r="K33" i="2"/>
  <c r="J33" i="2"/>
  <c r="J32" i="2"/>
  <c r="K32" i="2" s="1"/>
  <c r="K31" i="2"/>
  <c r="J31" i="2"/>
  <c r="J30" i="2"/>
  <c r="K30" i="2" s="1"/>
  <c r="K29" i="2"/>
  <c r="J29" i="2"/>
  <c r="J28" i="2"/>
  <c r="K28" i="2" s="1"/>
  <c r="K27" i="2"/>
  <c r="J27" i="2"/>
  <c r="J26" i="2"/>
  <c r="K26" i="2" s="1"/>
  <c r="K25" i="2"/>
  <c r="J25" i="2"/>
  <c r="J24" i="2"/>
  <c r="K24" i="2" s="1"/>
  <c r="K23" i="2"/>
  <c r="J23" i="2"/>
  <c r="J22" i="2"/>
  <c r="K22" i="2" s="1"/>
  <c r="K21" i="2"/>
  <c r="J21" i="2"/>
  <c r="J20" i="2"/>
  <c r="K20" i="2" s="1"/>
  <c r="K19" i="2"/>
  <c r="J19" i="2"/>
  <c r="J18" i="2"/>
  <c r="K18" i="2" s="1"/>
  <c r="K17" i="2"/>
  <c r="J17" i="2"/>
  <c r="J16" i="2"/>
  <c r="K16" i="2" s="1"/>
  <c r="K15" i="2"/>
  <c r="J15" i="2"/>
  <c r="J14" i="2"/>
  <c r="K14" i="2" s="1"/>
  <c r="K13" i="2"/>
  <c r="K41" i="2" s="1"/>
  <c r="J13" i="2"/>
  <c r="J41" i="2" l="1"/>
  <c r="D44" i="2" l="1"/>
  <c r="D53" i="2"/>
  <c r="E53" i="2" s="1"/>
  <c r="E44" i="2" l="1"/>
  <c r="D51" i="2"/>
  <c r="E51" i="2" l="1"/>
  <c r="D55" i="2"/>
  <c r="E55" i="2" l="1"/>
  <c r="D56" i="2"/>
  <c r="E56" i="2" s="1"/>
  <c r="L41" i="2" l="1"/>
  <c r="L20" i="2"/>
  <c r="M20" i="2" s="1"/>
  <c r="L32" i="2"/>
  <c r="M32" i="2" s="1"/>
  <c r="L18" i="2"/>
  <c r="M18" i="2" s="1"/>
  <c r="L24" i="2"/>
  <c r="M24" i="2" s="1"/>
  <c r="L25" i="2"/>
  <c r="M25" i="2" s="1"/>
  <c r="L37" i="2"/>
  <c r="M37" i="2" s="1"/>
  <c r="L23" i="2"/>
  <c r="M23" i="2" s="1"/>
  <c r="L29" i="2"/>
  <c r="M29" i="2" s="1"/>
  <c r="L36" i="2"/>
  <c r="M36" i="2" s="1"/>
  <c r="L22" i="2"/>
  <c r="M22" i="2" s="1"/>
  <c r="L34" i="2"/>
  <c r="M34" i="2" s="1"/>
  <c r="L39" i="2"/>
  <c r="M39" i="2" s="1"/>
  <c r="L15" i="2"/>
  <c r="M15" i="2" s="1"/>
  <c r="L27" i="2"/>
  <c r="M27" i="2" s="1"/>
  <c r="L14" i="2"/>
  <c r="M14" i="2" s="1"/>
  <c r="L26" i="2"/>
  <c r="M26" i="2" s="1"/>
  <c r="L17" i="2"/>
  <c r="M17" i="2" s="1"/>
  <c r="L13" i="2"/>
  <c r="M13" i="2" s="1"/>
  <c r="L19" i="2"/>
  <c r="M19" i="2" s="1"/>
  <c r="L31" i="2"/>
  <c r="M31" i="2" s="1"/>
  <c r="L28" i="2"/>
  <c r="M28" i="2" s="1"/>
  <c r="L30" i="2"/>
  <c r="M30" i="2" s="1"/>
  <c r="L16" i="2"/>
  <c r="M16" i="2" s="1"/>
  <c r="L33" i="2"/>
  <c r="M33" i="2" s="1"/>
  <c r="L35" i="2"/>
  <c r="M35" i="2" s="1"/>
  <c r="L21" i="2"/>
  <c r="M21" i="2" s="1"/>
  <c r="L38" i="2"/>
  <c r="M38" i="2" s="1"/>
  <c r="M41" i="2" l="1"/>
</calcChain>
</file>

<file path=xl/sharedStrings.xml><?xml version="1.0" encoding="utf-8"?>
<sst xmlns="http://schemas.openxmlformats.org/spreadsheetml/2006/main" count="253" uniqueCount="65">
  <si>
    <t>Sales Summary</t>
  </si>
  <si>
    <r>
      <rPr>
        <sz val="18"/>
        <rFont val="宋体"/>
        <charset val="134"/>
      </rPr>
      <t>销售报告</t>
    </r>
  </si>
  <si>
    <r>
      <rPr>
        <sz val="12"/>
        <rFont val="宋体"/>
        <charset val="134"/>
      </rPr>
      <t>供应商</t>
    </r>
    <r>
      <rPr>
        <sz val="12"/>
        <rFont val="Times New Roman"/>
        <family val="1"/>
      </rPr>
      <t xml:space="preserve"> Supplier:</t>
    </r>
  </si>
  <si>
    <t>OCHO FUEGOS SPA</t>
  </si>
  <si>
    <r>
      <rPr>
        <sz val="12"/>
        <rFont val="宋体"/>
        <charset val="134"/>
      </rPr>
      <t>到货日期</t>
    </r>
    <r>
      <rPr>
        <sz val="12"/>
        <rFont val="Times New Roman"/>
        <family val="1"/>
      </rPr>
      <t xml:space="preserve"> Arrival Date:</t>
    </r>
  </si>
  <si>
    <r>
      <rPr>
        <sz val="12"/>
        <rFont val="宋体"/>
        <charset val="134"/>
      </rPr>
      <t>销售日期</t>
    </r>
    <r>
      <rPr>
        <sz val="12"/>
        <rFont val="Times New Roman"/>
        <family val="1"/>
      </rPr>
      <t xml:space="preserve"> Date of Sale:</t>
    </r>
  </si>
  <si>
    <r>
      <rPr>
        <sz val="12"/>
        <rFont val="宋体"/>
        <charset val="134"/>
      </rPr>
      <t>汇率</t>
    </r>
    <r>
      <rPr>
        <sz val="12"/>
        <rFont val="Times New Roman"/>
        <family val="1"/>
      </rPr>
      <t>FX Rate:</t>
    </r>
  </si>
  <si>
    <r>
      <rPr>
        <sz val="12"/>
        <color theme="1"/>
        <rFont val="宋体"/>
        <charset val="134"/>
      </rPr>
      <t>航次号</t>
    </r>
    <r>
      <rPr>
        <sz val="12"/>
        <color theme="1"/>
        <rFont val="Times New Roman"/>
        <family val="1"/>
      </rPr>
      <t>Voyage No:</t>
    </r>
  </si>
  <si>
    <t>COSCO PACIFIC - 086W</t>
  </si>
  <si>
    <r>
      <rPr>
        <sz val="12"/>
        <color theme="1"/>
        <rFont val="宋体"/>
        <charset val="134"/>
      </rPr>
      <t>柜号</t>
    </r>
    <r>
      <rPr>
        <sz val="12"/>
        <color theme="1"/>
        <rFont val="Times New Roman"/>
        <family val="1"/>
      </rPr>
      <t xml:space="preserve"> Container No:</t>
    </r>
  </si>
  <si>
    <t>OERU4235764</t>
  </si>
  <si>
    <r>
      <rPr>
        <sz val="12"/>
        <rFont val="宋体"/>
        <charset val="134"/>
      </rPr>
      <t>销售地点</t>
    </r>
    <r>
      <rPr>
        <sz val="12"/>
        <rFont val="Times New Roman"/>
        <family val="1"/>
      </rPr>
      <t xml:space="preserve"> Sales Location:</t>
    </r>
  </si>
  <si>
    <t>Shanghai</t>
  </si>
  <si>
    <r>
      <rPr>
        <sz val="12"/>
        <rFont val="宋体"/>
        <charset val="134"/>
      </rPr>
      <t>日期</t>
    </r>
  </si>
  <si>
    <r>
      <rPr>
        <sz val="12"/>
        <rFont val="宋体"/>
        <charset val="134"/>
      </rPr>
      <t>板号</t>
    </r>
  </si>
  <si>
    <r>
      <rPr>
        <sz val="12"/>
        <rFont val="宋体"/>
        <charset val="134"/>
      </rPr>
      <t>品种</t>
    </r>
  </si>
  <si>
    <r>
      <rPr>
        <sz val="12"/>
        <rFont val="宋体"/>
        <charset val="134"/>
      </rPr>
      <t>包装厂</t>
    </r>
  </si>
  <si>
    <r>
      <rPr>
        <sz val="12"/>
        <rFont val="宋体"/>
        <charset val="134"/>
      </rPr>
      <t>果园</t>
    </r>
  </si>
  <si>
    <r>
      <rPr>
        <sz val="12"/>
        <rFont val="宋体"/>
        <charset val="134"/>
      </rPr>
      <t>大小</t>
    </r>
  </si>
  <si>
    <r>
      <rPr>
        <sz val="12"/>
        <rFont val="宋体"/>
        <charset val="134"/>
      </rPr>
      <t>数量</t>
    </r>
  </si>
  <si>
    <r>
      <rPr>
        <sz val="12"/>
        <rFont val="宋体"/>
        <charset val="134"/>
      </rPr>
      <t>规格</t>
    </r>
  </si>
  <si>
    <r>
      <rPr>
        <sz val="12"/>
        <rFont val="宋体"/>
        <charset val="134"/>
      </rPr>
      <t>价格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</si>
  <si>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</si>
  <si>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美金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</si>
  <si>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每箱收益</t>
    </r>
    <r>
      <rPr>
        <sz val="12"/>
        <rFont val="Times New Roman"/>
        <family val="1"/>
      </rPr>
      <t xml:space="preserve"> FOB</t>
    </r>
  </si>
  <si>
    <r>
      <rPr>
        <sz val="12"/>
        <rFont val="宋体"/>
        <charset val="134"/>
      </rPr>
      <t>总收益</t>
    </r>
    <r>
      <rPr>
        <sz val="12"/>
        <rFont val="Times New Roman"/>
        <family val="1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</si>
  <si>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</si>
  <si>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</si>
  <si>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</si>
  <si>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</si>
  <si>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</si>
  <si>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</si>
  <si>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</si>
  <si>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</si>
  <si>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</si>
  <si>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</si>
  <si>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</si>
  <si>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</si>
  <si>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</si>
  <si>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LAPINS</t>
  </si>
  <si>
    <t>XLD</t>
  </si>
  <si>
    <t>10kg</t>
  </si>
  <si>
    <t>KORDIA</t>
  </si>
  <si>
    <t>J-UP</t>
  </si>
  <si>
    <t>BING</t>
  </si>
  <si>
    <t>LD</t>
  </si>
  <si>
    <t>XL</t>
  </si>
  <si>
    <t>SKEENA</t>
  </si>
  <si>
    <t/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</si>
  <si>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 xml:space="preserve"> Total:</t>
    </r>
  </si>
  <si>
    <r>
      <rPr>
        <sz val="12"/>
        <rFont val="宋体"/>
        <charset val="134"/>
      </rPr>
      <t>其他费用</t>
    </r>
    <r>
      <rPr>
        <sz val="12"/>
        <rFont val="Times New Roman"/>
        <family val="1"/>
      </rPr>
      <t xml:space="preserve"> Additional Fees</t>
    </r>
  </si>
  <si>
    <r>
      <rPr>
        <sz val="12"/>
        <rFont val="宋体"/>
        <charset val="134"/>
      </rPr>
      <t>人民币</t>
    </r>
    <r>
      <rPr>
        <sz val="12"/>
        <rFont val="Times New Roman"/>
        <family val="1"/>
      </rPr>
      <t xml:space="preserve"> RMB</t>
    </r>
  </si>
  <si>
    <r>
      <rPr>
        <sz val="12"/>
        <rFont val="宋体"/>
        <charset val="134"/>
      </rPr>
      <t>美金</t>
    </r>
    <r>
      <rPr>
        <sz val="12"/>
        <rFont val="Times New Roman"/>
        <family val="1"/>
      </rPr>
      <t xml:space="preserve"> USD</t>
    </r>
  </si>
  <si>
    <r>
      <rPr>
        <sz val="12"/>
        <rFont val="Times New Roman"/>
        <family val="1"/>
      </rPr>
      <t>Note</t>
    </r>
    <r>
      <rPr>
        <sz val="12"/>
        <rFont val="宋体"/>
        <charset val="134"/>
      </rPr>
      <t>：</t>
    </r>
  </si>
  <si>
    <r>
      <rPr>
        <sz val="12"/>
        <rFont val="宋体"/>
        <charset val="134"/>
      </rPr>
      <t>海关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税金</t>
    </r>
    <r>
      <rPr>
        <sz val="12"/>
        <rFont val="Times New Roman"/>
        <family val="1"/>
      </rPr>
      <t xml:space="preserve"> Customs/VAT</t>
    </r>
  </si>
  <si>
    <r>
      <rPr>
        <sz val="12"/>
        <rFont val="宋体"/>
        <charset val="134"/>
      </rPr>
      <t>海运费</t>
    </r>
    <r>
      <rPr>
        <sz val="12"/>
        <rFont val="Times New Roman"/>
        <family val="1"/>
      </rPr>
      <t xml:space="preserve"> Seafreight</t>
    </r>
  </si>
  <si>
    <t>文件费 Documents Fee</t>
  </si>
  <si>
    <t>货代费用 Agent Fee</t>
  </si>
  <si>
    <r>
      <rPr>
        <sz val="12"/>
        <rFont val="宋体"/>
        <charset val="134"/>
      </rPr>
      <t>运输费</t>
    </r>
    <r>
      <rPr>
        <sz val="12"/>
        <rFont val="Times New Roman"/>
        <family val="1"/>
      </rPr>
      <t xml:space="preserve"> Trucking Fees</t>
    </r>
  </si>
  <si>
    <t>市场费用 Market Charges</t>
  </si>
  <si>
    <t>入场费 Market Entry Cost</t>
  </si>
  <si>
    <r>
      <rPr>
        <sz val="12"/>
        <rFont val="宋体"/>
        <charset val="134"/>
      </rPr>
      <t>小计</t>
    </r>
    <r>
      <rPr>
        <sz val="12"/>
        <rFont val="Times New Roman"/>
        <family val="1"/>
      </rPr>
      <t xml:space="preserve"> Total Fees</t>
    </r>
  </si>
  <si>
    <r>
      <rPr>
        <sz val="12"/>
        <rFont val="宋体"/>
        <charset val="134"/>
      </rPr>
      <t>销售佣金</t>
    </r>
    <r>
      <rPr>
        <sz val="12"/>
        <rFont val="Times New Roman"/>
        <family val="1"/>
      </rPr>
      <t xml:space="preserve"> Commission (8.00%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</si>
  <si>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总费用</t>
    </r>
    <r>
      <rPr>
        <sz val="12"/>
        <rFont val="Times New Roman"/>
        <family val="1"/>
      </rPr>
      <t xml:space="preserve"> Total Charges</t>
    </r>
  </si>
  <si>
    <r>
      <rPr>
        <sz val="12"/>
        <rFont val="宋体"/>
        <charset val="134"/>
      </rPr>
      <t>每箱平均费用</t>
    </r>
    <r>
      <rPr>
        <sz val="12"/>
        <rFont val="Times New Roman"/>
        <family val="1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</si>
</sst>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5" formatCode="&quot;￥&quot;#,##0.00_);[Red]\(&quot;￥&quot;#,##0.00\)"/>
    <numFmt numFmtId="166" formatCode="&quot;US$&quot;#,##0.00;\-&quot;US$&quot;#,##0.00"/>
    <numFmt numFmtId="167" formatCode="#,##0.00_ "/>
    <numFmt numFmtId="168" formatCode="0.00_ "/>
  </numFmts>
  <fonts count="8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sz val="12"/>
      <color theme="1"/>
      <name val="Times New Roman"/>
      <family val="1"/>
    </font>
    <font>
      <sz val="12"/>
      <name val="宋体"/>
      <charset val="134"/>
    </font>
    <font>
      <sz val="18"/>
      <name val="宋体"/>
      <charset val="134"/>
    </font>
    <font>
      <sz val="12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right" vertical="center"/>
    </xf>
    <xf numFmtId="165" fontId="1" fillId="0" borderId="0" xfId="0" applyNumberFormat="1" applyFont="1"/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6" fontId="1" fillId="0" borderId="3" xfId="0" applyNumberFormat="1" applyFont="1" applyBorder="1" applyAlignment="1">
      <alignment horizontal="right" vertical="center"/>
    </xf>
    <xf numFmtId="166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6" fontId="1" fillId="3" borderId="3" xfId="0" applyNumberFormat="1" applyFont="1" applyFill="1" applyBorder="1" applyAlignment="1">
      <alignment horizontal="right" vertical="center"/>
    </xf>
    <xf numFmtId="167" fontId="2" fillId="0" borderId="0" xfId="0" applyNumberFormat="1" applyFont="1"/>
    <xf numFmtId="168" fontId="1" fillId="0" borderId="0" xfId="0" applyNumberFormat="1" applyFont="1" applyAlignment="1">
      <alignment horizontal="left" vertical="center"/>
    </xf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1" fillId="0" borderId="3" xfId="0" applyFont="1" applyBorder="1"/>
    <xf numFmtId="0" fontId="5" fillId="0" borderId="3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6CF7F-9E54-B943-88E2-A6F15D9BCA87}" name="Tabla1" displayName="Tabla1" ref="B3:N31" totalsRowCount="1">
  <autoFilter ref="B3:N30" xr:uid="{D766CF7F-9E54-B943-88E2-A6F15D9BCA87}">
    <filterColumn colId="4">
      <filters>
        <filter val="105448"/>
      </filters>
    </filterColumn>
  </autoFilter>
  <sortState xmlns:xlrd2="http://schemas.microsoft.com/office/spreadsheetml/2017/richdata2" ref="B17:N27">
    <sortCondition ref="G3:G30"/>
  </sortState>
  <tableColumns count="13">
    <tableColumn id="1" xr3:uid="{8BE22715-607C-2D4D-9B48-05E608AB0CDB}" name="Date" totalsRowLabel="Total"/>
    <tableColumn id="2" xr3:uid="{7746D2B3-25A0-2E49-953C-CA8DA65695DC}" name="Pallet No."/>
    <tableColumn id="3" xr3:uid="{BD51AB00-74A8-754C-9CF2-385946719F91}" name="Variety"/>
    <tableColumn id="4" xr3:uid="{765BD106-D29A-D84B-9B46-935B21A29DA8}" name="CSP"/>
    <tableColumn id="5" xr3:uid="{62A17598-88A4-BA49-9397-61DCCA6F9CC8}" name="CSG"/>
    <tableColumn id="6" xr3:uid="{F6D6955D-B3BD-7C4B-925B-3FBBAD64A4F6}" name="Size"/>
    <tableColumn id="7" xr3:uid="{862505FA-18BF-DB49-BBD0-D78B51A6EA22}" name="Quantity" totalsRowFunction="sum"/>
    <tableColumn id="8" xr3:uid="{07B361EB-AA9A-0C42-A392-36B23072D741}" name="Specification"/>
    <tableColumn id="9" xr3:uid="{51E3702D-CE7F-EF41-BF43-F90CCCB65C8F}" name="Price RMB"/>
    <tableColumn id="10" xr3:uid="{4CBC3490-696E-1544-9EBB-81E23AA2DB2A}" name="Total RMB"/>
    <tableColumn id="11" xr3:uid="{BA0A32EA-D873-9843-8007-EFA455C9D44C}" name="Total"/>
    <tableColumn id="12" xr3:uid="{4F2B53AF-C6FD-8244-80ED-A83583008449}" name="FOB Return"/>
    <tableColumn id="13" xr3:uid="{6868B2D3-3479-1E41-878F-58D32442E719}" name="Total Return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tabSelected="1" zoomScale="80" zoomScaleNormal="80" workbookViewId="0">
      <selection activeCell="A12" sqref="A12:M39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5" width="14.83203125" style="3"/>
    <col min="16" max="16384" width="9" style="3"/>
  </cols>
  <sheetData>
    <row r="1" spans="1:1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ht="30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>
      <c r="A4" s="29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ht="11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1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3" s="1" customFormat="1" ht="24" customHeight="1">
      <c r="A8" s="4" t="s">
        <v>2</v>
      </c>
      <c r="B8" s="34" t="s">
        <v>3</v>
      </c>
      <c r="C8" s="34"/>
      <c r="E8" s="4" t="s">
        <v>4</v>
      </c>
      <c r="F8" s="15">
        <v>45314</v>
      </c>
      <c r="G8" s="16"/>
      <c r="H8" s="35" t="s">
        <v>5</v>
      </c>
      <c r="I8" s="35"/>
      <c r="J8" s="15">
        <v>45314</v>
      </c>
      <c r="L8" s="4" t="s">
        <v>6</v>
      </c>
      <c r="M8" s="27">
        <v>7.2</v>
      </c>
    </row>
    <row r="9" spans="1:13" s="1" customFormat="1" ht="24" customHeight="1">
      <c r="A9" s="6" t="s">
        <v>7</v>
      </c>
      <c r="B9" s="34" t="s">
        <v>8</v>
      </c>
      <c r="C9" s="34"/>
      <c r="E9" s="17" t="s">
        <v>9</v>
      </c>
      <c r="F9" s="5" t="s">
        <v>10</v>
      </c>
      <c r="G9" s="18"/>
      <c r="H9" s="35" t="s">
        <v>11</v>
      </c>
      <c r="I9" s="35"/>
      <c r="J9" s="5" t="s">
        <v>12</v>
      </c>
    </row>
    <row r="10" spans="1:13" ht="24" customHeight="1"/>
    <row r="11" spans="1:13" s="2" customFormat="1" ht="24" customHeight="1">
      <c r="A11" s="7" t="s">
        <v>13</v>
      </c>
      <c r="B11" s="7" t="s">
        <v>14</v>
      </c>
      <c r="C11" s="7" t="s">
        <v>15</v>
      </c>
      <c r="D11" s="7" t="s">
        <v>16</v>
      </c>
      <c r="E11" s="7" t="s">
        <v>17</v>
      </c>
      <c r="F11" s="7" t="s">
        <v>18</v>
      </c>
      <c r="G11" s="7" t="s">
        <v>19</v>
      </c>
      <c r="H11" s="7" t="s">
        <v>20</v>
      </c>
      <c r="I11" s="7" t="s">
        <v>21</v>
      </c>
      <c r="J11" s="7" t="s">
        <v>22</v>
      </c>
      <c r="K11" s="7" t="s">
        <v>23</v>
      </c>
      <c r="L11" s="7" t="s">
        <v>24</v>
      </c>
      <c r="M11" s="7" t="s">
        <v>25</v>
      </c>
    </row>
    <row r="12" spans="1:13" s="2" customFormat="1" ht="24" customHeight="1">
      <c r="A12" s="8" t="s">
        <v>26</v>
      </c>
      <c r="B12" s="8" t="s">
        <v>27</v>
      </c>
      <c r="C12" s="8" t="s">
        <v>28</v>
      </c>
      <c r="D12" s="8" t="s">
        <v>29</v>
      </c>
      <c r="E12" s="8" t="s">
        <v>30</v>
      </c>
      <c r="F12" s="8" t="s">
        <v>31</v>
      </c>
      <c r="G12" s="8" t="s">
        <v>32</v>
      </c>
      <c r="H12" s="8" t="s">
        <v>33</v>
      </c>
      <c r="I12" s="8" t="s">
        <v>34</v>
      </c>
      <c r="J12" s="8" t="s">
        <v>35</v>
      </c>
      <c r="K12" s="8" t="s">
        <v>36</v>
      </c>
      <c r="L12" s="8" t="s">
        <v>37</v>
      </c>
      <c r="M12" s="8" t="s">
        <v>38</v>
      </c>
    </row>
    <row r="13" spans="1:13" s="2" customFormat="1" ht="24" customHeight="1">
      <c r="A13" s="9">
        <v>45314</v>
      </c>
      <c r="B13" s="10">
        <v>1511891</v>
      </c>
      <c r="C13" s="10" t="s">
        <v>39</v>
      </c>
      <c r="D13" s="10">
        <v>121064</v>
      </c>
      <c r="E13" s="10">
        <v>105448</v>
      </c>
      <c r="F13" s="10" t="s">
        <v>40</v>
      </c>
      <c r="G13" s="10">
        <v>112</v>
      </c>
      <c r="H13" s="10" t="s">
        <v>41</v>
      </c>
      <c r="I13" s="21">
        <v>340</v>
      </c>
      <c r="J13" s="21">
        <f t="shared" ref="J13:J26" si="0">G13*I13</f>
        <v>38080</v>
      </c>
      <c r="K13" s="19">
        <f>J13/$M$8</f>
        <v>5288.8888888888887</v>
      </c>
      <c r="L13" s="19">
        <f>K13/G13-$E$56</f>
        <v>34.131924603174603</v>
      </c>
      <c r="M13" s="19">
        <f>G13*L13</f>
        <v>3822.7755555555555</v>
      </c>
    </row>
    <row r="14" spans="1:13" s="2" customFormat="1" ht="24" customHeight="1">
      <c r="A14" s="9">
        <v>45314</v>
      </c>
      <c r="B14" s="10">
        <v>1511900</v>
      </c>
      <c r="C14" s="10" t="s">
        <v>39</v>
      </c>
      <c r="D14" s="10">
        <v>121064</v>
      </c>
      <c r="E14" s="10">
        <v>105448</v>
      </c>
      <c r="F14" s="10" t="s">
        <v>40</v>
      </c>
      <c r="G14" s="10">
        <v>112</v>
      </c>
      <c r="H14" s="10" t="s">
        <v>41</v>
      </c>
      <c r="I14" s="21">
        <v>340</v>
      </c>
      <c r="J14" s="21">
        <f t="shared" si="0"/>
        <v>38080</v>
      </c>
      <c r="K14" s="19">
        <f t="shared" ref="K14:K26" si="1">J14/$M$8</f>
        <v>5288.8888888888887</v>
      </c>
      <c r="L14" s="19">
        <f t="shared" ref="L14:L39" si="2">K14/G14-$E$56</f>
        <v>34.131924603174603</v>
      </c>
      <c r="M14" s="19">
        <f t="shared" ref="M14:M26" si="3">L14*G14</f>
        <v>3822.7755555555555</v>
      </c>
    </row>
    <row r="15" spans="1:13" s="2" customFormat="1" ht="24" customHeight="1">
      <c r="A15" s="9">
        <v>45314</v>
      </c>
      <c r="B15" s="10">
        <v>1511917</v>
      </c>
      <c r="C15" s="10" t="s">
        <v>39</v>
      </c>
      <c r="D15" s="10">
        <v>121064</v>
      </c>
      <c r="E15" s="10">
        <v>105448</v>
      </c>
      <c r="F15" s="10" t="s">
        <v>40</v>
      </c>
      <c r="G15" s="10">
        <v>112</v>
      </c>
      <c r="H15" s="10" t="s">
        <v>41</v>
      </c>
      <c r="I15" s="21">
        <v>340</v>
      </c>
      <c r="J15" s="21">
        <f t="shared" si="0"/>
        <v>38080</v>
      </c>
      <c r="K15" s="19">
        <f t="shared" si="1"/>
        <v>5288.8888888888887</v>
      </c>
      <c r="L15" s="19">
        <f t="shared" si="2"/>
        <v>34.131924603174603</v>
      </c>
      <c r="M15" s="19">
        <f t="shared" si="3"/>
        <v>3822.7755555555555</v>
      </c>
    </row>
    <row r="16" spans="1:13" s="2" customFormat="1" ht="24" customHeight="1">
      <c r="A16" s="9">
        <v>45314</v>
      </c>
      <c r="B16" s="10">
        <v>1511928</v>
      </c>
      <c r="C16" s="10" t="s">
        <v>39</v>
      </c>
      <c r="D16" s="10">
        <v>121064</v>
      </c>
      <c r="E16" s="10">
        <v>105448</v>
      </c>
      <c r="F16" s="10" t="s">
        <v>40</v>
      </c>
      <c r="G16" s="10">
        <v>112</v>
      </c>
      <c r="H16" s="10" t="s">
        <v>41</v>
      </c>
      <c r="I16" s="21">
        <v>340</v>
      </c>
      <c r="J16" s="21">
        <f t="shared" si="0"/>
        <v>38080</v>
      </c>
      <c r="K16" s="19">
        <f t="shared" si="1"/>
        <v>5288.8888888888887</v>
      </c>
      <c r="L16" s="19">
        <f t="shared" si="2"/>
        <v>34.131924603174603</v>
      </c>
      <c r="M16" s="19">
        <f t="shared" si="3"/>
        <v>3822.7755555555555</v>
      </c>
    </row>
    <row r="17" spans="1:13" s="2" customFormat="1" ht="24" customHeight="1">
      <c r="A17" s="9">
        <v>45314</v>
      </c>
      <c r="B17" s="10">
        <v>1512068</v>
      </c>
      <c r="C17" s="10" t="s">
        <v>42</v>
      </c>
      <c r="D17" s="10">
        <v>121064</v>
      </c>
      <c r="E17" s="10">
        <v>91329</v>
      </c>
      <c r="F17" s="10" t="s">
        <v>43</v>
      </c>
      <c r="G17" s="10">
        <v>69</v>
      </c>
      <c r="H17" s="10" t="s">
        <v>41</v>
      </c>
      <c r="I17" s="21">
        <v>400</v>
      </c>
      <c r="J17" s="21">
        <f t="shared" si="0"/>
        <v>27600</v>
      </c>
      <c r="K17" s="19">
        <f t="shared" si="1"/>
        <v>3833.333333333333</v>
      </c>
      <c r="L17" s="19">
        <f t="shared" si="2"/>
        <v>42.465257936507932</v>
      </c>
      <c r="M17" s="19">
        <f t="shared" si="3"/>
        <v>2930.1027976190471</v>
      </c>
    </row>
    <row r="18" spans="1:13" s="2" customFormat="1" ht="24" customHeight="1">
      <c r="A18" s="9">
        <v>45314</v>
      </c>
      <c r="B18" s="10">
        <v>1512068</v>
      </c>
      <c r="C18" s="10" t="s">
        <v>44</v>
      </c>
      <c r="D18" s="10">
        <v>121064</v>
      </c>
      <c r="E18" s="10">
        <v>105448</v>
      </c>
      <c r="F18" s="10" t="s">
        <v>43</v>
      </c>
      <c r="G18" s="10">
        <v>10</v>
      </c>
      <c r="H18" s="10" t="s">
        <v>41</v>
      </c>
      <c r="I18" s="21">
        <v>400</v>
      </c>
      <c r="J18" s="21">
        <f t="shared" si="0"/>
        <v>4000</v>
      </c>
      <c r="K18" s="19">
        <f t="shared" si="1"/>
        <v>555.55555555555554</v>
      </c>
      <c r="L18" s="19">
        <f t="shared" si="2"/>
        <v>42.465257936507939</v>
      </c>
      <c r="M18" s="19">
        <f t="shared" si="3"/>
        <v>424.65257936507942</v>
      </c>
    </row>
    <row r="19" spans="1:13" s="2" customFormat="1" ht="24" customHeight="1">
      <c r="A19" s="9">
        <v>45314</v>
      </c>
      <c r="B19" s="10">
        <v>1512068</v>
      </c>
      <c r="C19" s="10" t="s">
        <v>39</v>
      </c>
      <c r="D19" s="10">
        <v>121064</v>
      </c>
      <c r="E19" s="10">
        <v>105448</v>
      </c>
      <c r="F19" s="10" t="s">
        <v>43</v>
      </c>
      <c r="G19" s="10">
        <v>33</v>
      </c>
      <c r="H19" s="10" t="s">
        <v>41</v>
      </c>
      <c r="I19" s="21">
        <v>400</v>
      </c>
      <c r="J19" s="21">
        <f t="shared" si="0"/>
        <v>13200</v>
      </c>
      <c r="K19" s="19">
        <f t="shared" si="1"/>
        <v>1833.3333333333333</v>
      </c>
      <c r="L19" s="19">
        <f t="shared" si="2"/>
        <v>42.465257936507932</v>
      </c>
      <c r="M19" s="19">
        <f t="shared" si="3"/>
        <v>1401.3535119047617</v>
      </c>
    </row>
    <row r="20" spans="1:13" s="2" customFormat="1" ht="24" customHeight="1">
      <c r="A20" s="9">
        <v>45314</v>
      </c>
      <c r="B20" s="10">
        <v>1512069</v>
      </c>
      <c r="C20" s="10" t="s">
        <v>39</v>
      </c>
      <c r="D20" s="10">
        <v>121064</v>
      </c>
      <c r="E20" s="10">
        <v>105448</v>
      </c>
      <c r="F20" s="10" t="s">
        <v>43</v>
      </c>
      <c r="G20" s="10">
        <v>52</v>
      </c>
      <c r="H20" s="10" t="s">
        <v>41</v>
      </c>
      <c r="I20" s="21">
        <v>390</v>
      </c>
      <c r="J20" s="21">
        <f t="shared" si="0"/>
        <v>20280</v>
      </c>
      <c r="K20" s="19">
        <f t="shared" si="1"/>
        <v>2816.6666666666665</v>
      </c>
      <c r="L20" s="19">
        <f t="shared" si="2"/>
        <v>41.076369047619046</v>
      </c>
      <c r="M20" s="19">
        <f t="shared" si="3"/>
        <v>2135.9711904761903</v>
      </c>
    </row>
    <row r="21" spans="1:13" s="2" customFormat="1" ht="24" customHeight="1">
      <c r="A21" s="9">
        <v>45314</v>
      </c>
      <c r="B21" s="10">
        <v>1512069</v>
      </c>
      <c r="C21" s="10" t="s">
        <v>44</v>
      </c>
      <c r="D21" s="10">
        <v>121064</v>
      </c>
      <c r="E21" s="10">
        <v>105448</v>
      </c>
      <c r="F21" s="10" t="s">
        <v>43</v>
      </c>
      <c r="G21" s="10">
        <v>60</v>
      </c>
      <c r="H21" s="10" t="s">
        <v>41</v>
      </c>
      <c r="I21" s="21">
        <v>400</v>
      </c>
      <c r="J21" s="21">
        <f t="shared" si="0"/>
        <v>24000</v>
      </c>
      <c r="K21" s="19">
        <f t="shared" si="1"/>
        <v>3333.333333333333</v>
      </c>
      <c r="L21" s="19">
        <f t="shared" si="2"/>
        <v>42.465257936507932</v>
      </c>
      <c r="M21" s="19">
        <f t="shared" si="3"/>
        <v>2547.9154761904761</v>
      </c>
    </row>
    <row r="22" spans="1:13" s="2" customFormat="1" ht="24" customHeight="1">
      <c r="A22" s="9">
        <v>45314</v>
      </c>
      <c r="B22" s="10">
        <v>1512070</v>
      </c>
      <c r="C22" s="10" t="s">
        <v>44</v>
      </c>
      <c r="D22" s="10">
        <v>121064</v>
      </c>
      <c r="E22" s="10">
        <v>105448</v>
      </c>
      <c r="F22" s="10" t="s">
        <v>45</v>
      </c>
      <c r="G22" s="10">
        <v>87</v>
      </c>
      <c r="H22" s="10" t="s">
        <v>41</v>
      </c>
      <c r="I22" s="21">
        <v>290</v>
      </c>
      <c r="J22" s="21">
        <f t="shared" si="0"/>
        <v>25230</v>
      </c>
      <c r="K22" s="19">
        <f t="shared" si="1"/>
        <v>3504.1666666666665</v>
      </c>
      <c r="L22" s="19">
        <f t="shared" si="2"/>
        <v>27.18748015873016</v>
      </c>
      <c r="M22" s="19">
        <f t="shared" si="3"/>
        <v>2365.3107738095241</v>
      </c>
    </row>
    <row r="23" spans="1:13" s="2" customFormat="1" ht="24" customHeight="1">
      <c r="A23" s="9">
        <v>45314</v>
      </c>
      <c r="B23" s="10">
        <v>1512070</v>
      </c>
      <c r="C23" s="10" t="s">
        <v>39</v>
      </c>
      <c r="D23" s="10">
        <v>121064</v>
      </c>
      <c r="E23" s="10">
        <v>105448</v>
      </c>
      <c r="F23" s="10" t="s">
        <v>45</v>
      </c>
      <c r="G23" s="10">
        <v>25</v>
      </c>
      <c r="H23" s="10" t="s">
        <v>41</v>
      </c>
      <c r="I23" s="21">
        <v>280</v>
      </c>
      <c r="J23" s="21">
        <f t="shared" si="0"/>
        <v>7000</v>
      </c>
      <c r="K23" s="19">
        <f t="shared" si="1"/>
        <v>972.22222222222217</v>
      </c>
      <c r="L23" s="19">
        <f t="shared" si="2"/>
        <v>25.798591269841268</v>
      </c>
      <c r="M23" s="19">
        <f t="shared" si="3"/>
        <v>644.96478174603169</v>
      </c>
    </row>
    <row r="24" spans="1:13" s="2" customFormat="1" ht="24" customHeight="1">
      <c r="A24" s="9">
        <v>45314</v>
      </c>
      <c r="B24" s="10">
        <v>1512071</v>
      </c>
      <c r="C24" s="10" t="s">
        <v>44</v>
      </c>
      <c r="D24" s="10">
        <v>121064</v>
      </c>
      <c r="E24" s="10">
        <v>105448</v>
      </c>
      <c r="F24" s="10" t="s">
        <v>45</v>
      </c>
      <c r="G24" s="10">
        <v>104</v>
      </c>
      <c r="H24" s="10" t="s">
        <v>41</v>
      </c>
      <c r="I24" s="21">
        <v>280</v>
      </c>
      <c r="J24" s="21">
        <f t="shared" si="0"/>
        <v>29120</v>
      </c>
      <c r="K24" s="19">
        <f t="shared" si="1"/>
        <v>4044.4444444444443</v>
      </c>
      <c r="L24" s="19">
        <f t="shared" si="2"/>
        <v>25.798591269841268</v>
      </c>
      <c r="M24" s="19">
        <f t="shared" si="3"/>
        <v>2683.0534920634918</v>
      </c>
    </row>
    <row r="25" spans="1:13" s="2" customFormat="1" ht="24" customHeight="1">
      <c r="A25" s="9">
        <v>45314</v>
      </c>
      <c r="B25" s="10">
        <v>1512071</v>
      </c>
      <c r="C25" s="10" t="s">
        <v>42</v>
      </c>
      <c r="D25" s="10">
        <v>121064</v>
      </c>
      <c r="E25" s="10">
        <v>91329</v>
      </c>
      <c r="F25" s="10" t="s">
        <v>45</v>
      </c>
      <c r="G25" s="10">
        <v>8</v>
      </c>
      <c r="H25" s="10" t="s">
        <v>41</v>
      </c>
      <c r="I25" s="21">
        <v>280</v>
      </c>
      <c r="J25" s="21">
        <f t="shared" si="0"/>
        <v>2240</v>
      </c>
      <c r="K25" s="19">
        <f t="shared" si="1"/>
        <v>311.11111111111109</v>
      </c>
      <c r="L25" s="19">
        <f t="shared" si="2"/>
        <v>25.798591269841268</v>
      </c>
      <c r="M25" s="19">
        <f t="shared" si="3"/>
        <v>206.38873015873014</v>
      </c>
    </row>
    <row r="26" spans="1:13" s="2" customFormat="1" ht="24" customHeight="1">
      <c r="A26" s="9">
        <v>45314</v>
      </c>
      <c r="B26" s="10">
        <v>1512072</v>
      </c>
      <c r="C26" s="10" t="s">
        <v>44</v>
      </c>
      <c r="D26" s="10">
        <v>121064</v>
      </c>
      <c r="E26" s="10">
        <v>105448</v>
      </c>
      <c r="F26" s="10" t="s">
        <v>46</v>
      </c>
      <c r="G26" s="10">
        <v>94</v>
      </c>
      <c r="H26" s="10" t="s">
        <v>41</v>
      </c>
      <c r="I26" s="21">
        <v>340</v>
      </c>
      <c r="J26" s="21">
        <f t="shared" si="0"/>
        <v>31960</v>
      </c>
      <c r="K26" s="19">
        <f t="shared" si="1"/>
        <v>4438.8888888888887</v>
      </c>
      <c r="L26" s="19">
        <f t="shared" si="2"/>
        <v>34.131924603174603</v>
      </c>
      <c r="M26" s="19">
        <f t="shared" si="3"/>
        <v>3208.4009126984129</v>
      </c>
    </row>
    <row r="27" spans="1:13" s="2" customFormat="1" ht="24" customHeight="1">
      <c r="A27" s="9">
        <v>45314</v>
      </c>
      <c r="B27" s="10">
        <v>1512072</v>
      </c>
      <c r="C27" s="10" t="s">
        <v>42</v>
      </c>
      <c r="D27" s="10">
        <v>121064</v>
      </c>
      <c r="E27" s="10">
        <v>91329</v>
      </c>
      <c r="F27" s="10" t="s">
        <v>46</v>
      </c>
      <c r="G27" s="10">
        <v>6</v>
      </c>
      <c r="H27" s="10" t="s">
        <v>41</v>
      </c>
      <c r="I27" s="21">
        <v>340</v>
      </c>
      <c r="J27" s="21">
        <f t="shared" ref="J27:J39" si="4">G27*I27</f>
        <v>2040</v>
      </c>
      <c r="K27" s="19">
        <f t="shared" ref="K27:K39" si="5">J27/$M$8</f>
        <v>283.33333333333331</v>
      </c>
      <c r="L27" s="19">
        <f t="shared" si="2"/>
        <v>34.131924603174603</v>
      </c>
      <c r="M27" s="19">
        <f t="shared" ref="M27:M39" si="6">L27*G27</f>
        <v>204.79154761904761</v>
      </c>
    </row>
    <row r="28" spans="1:13" s="2" customFormat="1" ht="24" customHeight="1">
      <c r="A28" s="9">
        <v>45314</v>
      </c>
      <c r="B28" s="10">
        <v>1512072</v>
      </c>
      <c r="C28" s="10" t="s">
        <v>39</v>
      </c>
      <c r="D28" s="10">
        <v>121064</v>
      </c>
      <c r="E28" s="10">
        <v>105448</v>
      </c>
      <c r="F28" s="10" t="s">
        <v>46</v>
      </c>
      <c r="G28" s="10">
        <v>12</v>
      </c>
      <c r="H28" s="10" t="s">
        <v>41</v>
      </c>
      <c r="I28" s="21">
        <v>340</v>
      </c>
      <c r="J28" s="21">
        <f t="shared" si="4"/>
        <v>4080</v>
      </c>
      <c r="K28" s="19">
        <f t="shared" si="5"/>
        <v>566.66666666666663</v>
      </c>
      <c r="L28" s="19">
        <f t="shared" si="2"/>
        <v>34.131924603174603</v>
      </c>
      <c r="M28" s="19">
        <f t="shared" si="6"/>
        <v>409.58309523809521</v>
      </c>
    </row>
    <row r="29" spans="1:13" s="2" customFormat="1" ht="24" customHeight="1">
      <c r="A29" s="9">
        <v>45314</v>
      </c>
      <c r="B29" s="10">
        <v>1512167</v>
      </c>
      <c r="C29" s="10" t="s">
        <v>39</v>
      </c>
      <c r="D29" s="10">
        <v>121064</v>
      </c>
      <c r="E29" s="10">
        <v>105448</v>
      </c>
      <c r="F29" s="10" t="s">
        <v>43</v>
      </c>
      <c r="G29" s="10">
        <v>112</v>
      </c>
      <c r="H29" s="10" t="s">
        <v>41</v>
      </c>
      <c r="I29" s="21">
        <v>390</v>
      </c>
      <c r="J29" s="21">
        <f t="shared" si="4"/>
        <v>43680</v>
      </c>
      <c r="K29" s="19">
        <f t="shared" si="5"/>
        <v>6066.666666666667</v>
      </c>
      <c r="L29" s="19">
        <f t="shared" si="2"/>
        <v>41.076369047619053</v>
      </c>
      <c r="M29" s="19">
        <f t="shared" si="6"/>
        <v>4600.5533333333342</v>
      </c>
    </row>
    <row r="30" spans="1:13" s="2" customFormat="1" ht="24" customHeight="1">
      <c r="A30" s="9">
        <v>45314</v>
      </c>
      <c r="B30" s="10">
        <v>1512178</v>
      </c>
      <c r="C30" s="10" t="s">
        <v>39</v>
      </c>
      <c r="D30" s="10">
        <v>121064</v>
      </c>
      <c r="E30" s="10">
        <v>105448</v>
      </c>
      <c r="F30" s="10" t="s">
        <v>43</v>
      </c>
      <c r="G30" s="10">
        <v>112</v>
      </c>
      <c r="H30" s="10" t="s">
        <v>41</v>
      </c>
      <c r="I30" s="21">
        <v>390</v>
      </c>
      <c r="J30" s="21">
        <f t="shared" si="4"/>
        <v>43680</v>
      </c>
      <c r="K30" s="19">
        <f t="shared" si="5"/>
        <v>6066.666666666667</v>
      </c>
      <c r="L30" s="19">
        <f t="shared" si="2"/>
        <v>41.076369047619053</v>
      </c>
      <c r="M30" s="19">
        <f t="shared" si="6"/>
        <v>4600.5533333333342</v>
      </c>
    </row>
    <row r="31" spans="1:13" s="2" customFormat="1" ht="24" customHeight="1">
      <c r="A31" s="9">
        <v>45314</v>
      </c>
      <c r="B31" s="10">
        <v>1512193</v>
      </c>
      <c r="C31" s="10" t="s">
        <v>44</v>
      </c>
      <c r="D31" s="10">
        <v>121064</v>
      </c>
      <c r="E31" s="10">
        <v>105448</v>
      </c>
      <c r="F31" s="10" t="s">
        <v>43</v>
      </c>
      <c r="G31" s="10">
        <v>112</v>
      </c>
      <c r="H31" s="10" t="s">
        <v>41</v>
      </c>
      <c r="I31" s="21">
        <v>400</v>
      </c>
      <c r="J31" s="21">
        <f t="shared" si="4"/>
        <v>44800</v>
      </c>
      <c r="K31" s="19">
        <f t="shared" si="5"/>
        <v>6222.2222222222217</v>
      </c>
      <c r="L31" s="19">
        <f t="shared" si="2"/>
        <v>42.465257936507932</v>
      </c>
      <c r="M31" s="19">
        <f t="shared" si="6"/>
        <v>4756.108888888888</v>
      </c>
    </row>
    <row r="32" spans="1:13" s="2" customFormat="1" ht="24" customHeight="1">
      <c r="A32" s="9">
        <v>45314</v>
      </c>
      <c r="B32" s="10">
        <v>1512199</v>
      </c>
      <c r="C32" s="10" t="s">
        <v>44</v>
      </c>
      <c r="D32" s="10">
        <v>121064</v>
      </c>
      <c r="E32" s="10">
        <v>105448</v>
      </c>
      <c r="F32" s="10" t="s">
        <v>43</v>
      </c>
      <c r="G32" s="10">
        <v>112</v>
      </c>
      <c r="H32" s="10" t="s">
        <v>41</v>
      </c>
      <c r="I32" s="21">
        <v>400</v>
      </c>
      <c r="J32" s="21">
        <f t="shared" si="4"/>
        <v>44800</v>
      </c>
      <c r="K32" s="19">
        <f t="shared" si="5"/>
        <v>6222.2222222222217</v>
      </c>
      <c r="L32" s="19">
        <f t="shared" si="2"/>
        <v>42.465257936507932</v>
      </c>
      <c r="M32" s="19">
        <f t="shared" si="6"/>
        <v>4756.108888888888</v>
      </c>
    </row>
    <row r="33" spans="1:13" s="2" customFormat="1" ht="24" customHeight="1">
      <c r="A33" s="9">
        <v>45314</v>
      </c>
      <c r="B33" s="10">
        <v>1512205</v>
      </c>
      <c r="C33" s="10" t="s">
        <v>44</v>
      </c>
      <c r="D33" s="10">
        <v>121064</v>
      </c>
      <c r="E33" s="10">
        <v>105448</v>
      </c>
      <c r="F33" s="10" t="s">
        <v>43</v>
      </c>
      <c r="G33" s="10">
        <v>112</v>
      </c>
      <c r="H33" s="10" t="s">
        <v>41</v>
      </c>
      <c r="I33" s="21">
        <v>400</v>
      </c>
      <c r="J33" s="21">
        <f t="shared" si="4"/>
        <v>44800</v>
      </c>
      <c r="K33" s="19">
        <f t="shared" si="5"/>
        <v>6222.2222222222217</v>
      </c>
      <c r="L33" s="19">
        <f t="shared" si="2"/>
        <v>42.465257936507932</v>
      </c>
      <c r="M33" s="19">
        <f t="shared" si="6"/>
        <v>4756.108888888888</v>
      </c>
    </row>
    <row r="34" spans="1:13" s="2" customFormat="1" ht="24" customHeight="1">
      <c r="A34" s="9">
        <v>45314</v>
      </c>
      <c r="B34" s="10">
        <v>1512210</v>
      </c>
      <c r="C34" s="10" t="s">
        <v>44</v>
      </c>
      <c r="D34" s="10">
        <v>121064</v>
      </c>
      <c r="E34" s="10">
        <v>105448</v>
      </c>
      <c r="F34" s="10" t="s">
        <v>43</v>
      </c>
      <c r="G34" s="10">
        <v>112</v>
      </c>
      <c r="H34" s="10" t="s">
        <v>41</v>
      </c>
      <c r="I34" s="21">
        <v>400</v>
      </c>
      <c r="J34" s="21">
        <f t="shared" si="4"/>
        <v>44800</v>
      </c>
      <c r="K34" s="19">
        <f t="shared" si="5"/>
        <v>6222.2222222222217</v>
      </c>
      <c r="L34" s="19">
        <f t="shared" si="2"/>
        <v>42.465257936507932</v>
      </c>
      <c r="M34" s="19">
        <f t="shared" si="6"/>
        <v>4756.108888888888</v>
      </c>
    </row>
    <row r="35" spans="1:13" s="2" customFormat="1" ht="24" customHeight="1">
      <c r="A35" s="9">
        <v>45314</v>
      </c>
      <c r="B35" s="10">
        <v>1512438</v>
      </c>
      <c r="C35" s="10" t="s">
        <v>44</v>
      </c>
      <c r="D35" s="10">
        <v>121064</v>
      </c>
      <c r="E35" s="10">
        <v>105448</v>
      </c>
      <c r="F35" s="10" t="s">
        <v>43</v>
      </c>
      <c r="G35" s="10">
        <v>112</v>
      </c>
      <c r="H35" s="10" t="s">
        <v>41</v>
      </c>
      <c r="I35" s="21">
        <v>400</v>
      </c>
      <c r="J35" s="21">
        <f t="shared" si="4"/>
        <v>44800</v>
      </c>
      <c r="K35" s="19">
        <f t="shared" si="5"/>
        <v>6222.2222222222217</v>
      </c>
      <c r="L35" s="19">
        <f t="shared" si="2"/>
        <v>42.465257936507932</v>
      </c>
      <c r="M35" s="19">
        <f t="shared" si="6"/>
        <v>4756.108888888888</v>
      </c>
    </row>
    <row r="36" spans="1:13" s="2" customFormat="1" ht="24" customHeight="1">
      <c r="A36" s="9">
        <v>45314</v>
      </c>
      <c r="B36" s="10">
        <v>1512448</v>
      </c>
      <c r="C36" s="10" t="s">
        <v>44</v>
      </c>
      <c r="D36" s="10">
        <v>121064</v>
      </c>
      <c r="E36" s="10">
        <v>105448</v>
      </c>
      <c r="F36" s="10" t="s">
        <v>43</v>
      </c>
      <c r="G36" s="10">
        <v>112</v>
      </c>
      <c r="H36" s="10" t="s">
        <v>41</v>
      </c>
      <c r="I36" s="21">
        <v>400</v>
      </c>
      <c r="J36" s="21">
        <f t="shared" si="4"/>
        <v>44800</v>
      </c>
      <c r="K36" s="19">
        <f t="shared" si="5"/>
        <v>6222.2222222222217</v>
      </c>
      <c r="L36" s="19">
        <f t="shared" si="2"/>
        <v>42.465257936507932</v>
      </c>
      <c r="M36" s="19">
        <f t="shared" si="6"/>
        <v>4756.108888888888</v>
      </c>
    </row>
    <row r="37" spans="1:13" s="2" customFormat="1" ht="24" customHeight="1">
      <c r="A37" s="9">
        <v>45314</v>
      </c>
      <c r="B37" s="10">
        <v>1512479</v>
      </c>
      <c r="C37" s="10" t="s">
        <v>47</v>
      </c>
      <c r="D37" s="10">
        <v>121064</v>
      </c>
      <c r="E37" s="10">
        <v>105448</v>
      </c>
      <c r="F37" s="10" t="s">
        <v>43</v>
      </c>
      <c r="G37" s="10">
        <v>112</v>
      </c>
      <c r="H37" s="10" t="s">
        <v>41</v>
      </c>
      <c r="I37" s="21">
        <v>310</v>
      </c>
      <c r="J37" s="21">
        <f t="shared" si="4"/>
        <v>34720</v>
      </c>
      <c r="K37" s="19">
        <f t="shared" si="5"/>
        <v>4822.2222222222217</v>
      </c>
      <c r="L37" s="19">
        <f t="shared" si="2"/>
        <v>29.965257936507932</v>
      </c>
      <c r="M37" s="19">
        <f t="shared" si="6"/>
        <v>3356.1088888888885</v>
      </c>
    </row>
    <row r="38" spans="1:13" s="2" customFormat="1" ht="24" customHeight="1">
      <c r="A38" s="9">
        <v>45314</v>
      </c>
      <c r="B38" s="10">
        <v>1512493</v>
      </c>
      <c r="C38" s="10" t="s">
        <v>47</v>
      </c>
      <c r="D38" s="10">
        <v>121064</v>
      </c>
      <c r="E38" s="10">
        <v>105448</v>
      </c>
      <c r="F38" s="10" t="s">
        <v>43</v>
      </c>
      <c r="G38" s="10">
        <v>112</v>
      </c>
      <c r="H38" s="10" t="s">
        <v>41</v>
      </c>
      <c r="I38" s="21">
        <v>310</v>
      </c>
      <c r="J38" s="21">
        <f t="shared" si="4"/>
        <v>34720</v>
      </c>
      <c r="K38" s="19">
        <f t="shared" si="5"/>
        <v>4822.2222222222217</v>
      </c>
      <c r="L38" s="19">
        <f t="shared" si="2"/>
        <v>29.965257936507932</v>
      </c>
      <c r="M38" s="19">
        <f t="shared" si="6"/>
        <v>3356.1088888888885</v>
      </c>
    </row>
    <row r="39" spans="1:13" s="2" customFormat="1" ht="24" customHeight="1">
      <c r="A39" s="9">
        <v>45314</v>
      </c>
      <c r="B39" s="10">
        <v>1513544</v>
      </c>
      <c r="C39" s="10" t="s">
        <v>47</v>
      </c>
      <c r="D39" s="10">
        <v>121064</v>
      </c>
      <c r="E39" s="10">
        <v>105448</v>
      </c>
      <c r="F39" s="10" t="s">
        <v>43</v>
      </c>
      <c r="G39" s="10">
        <v>112</v>
      </c>
      <c r="H39" s="10" t="s">
        <v>41</v>
      </c>
      <c r="I39" s="21">
        <v>310</v>
      </c>
      <c r="J39" s="21">
        <f t="shared" si="4"/>
        <v>34720</v>
      </c>
      <c r="K39" s="19">
        <f t="shared" si="5"/>
        <v>4822.2222222222217</v>
      </c>
      <c r="L39" s="19">
        <f t="shared" si="2"/>
        <v>29.965257936507932</v>
      </c>
      <c r="M39" s="19">
        <f t="shared" si="6"/>
        <v>3356.1088888888885</v>
      </c>
    </row>
    <row r="40" spans="1:13" s="2" customFormat="1" ht="24" customHeight="1">
      <c r="A40" s="10" t="s">
        <v>48</v>
      </c>
      <c r="B40" s="10" t="s">
        <v>48</v>
      </c>
      <c r="C40" s="10" t="s">
        <v>48</v>
      </c>
      <c r="D40" s="10" t="s">
        <v>48</v>
      </c>
      <c r="E40" s="10" t="s">
        <v>48</v>
      </c>
      <c r="F40" s="10" t="s">
        <v>48</v>
      </c>
      <c r="G40" s="10" t="s">
        <v>48</v>
      </c>
      <c r="H40" s="10" t="s">
        <v>48</v>
      </c>
      <c r="I40" s="22" t="s">
        <v>48</v>
      </c>
      <c r="J40" s="21"/>
      <c r="K40" s="19"/>
      <c r="L40" s="19"/>
      <c r="M40" s="19"/>
    </row>
    <row r="41" spans="1:13" s="2" customFormat="1" ht="24" customHeight="1">
      <c r="A41" s="11" t="s">
        <v>48</v>
      </c>
      <c r="B41" s="11" t="s">
        <v>48</v>
      </c>
      <c r="C41" s="11" t="s">
        <v>49</v>
      </c>
      <c r="D41" s="11" t="s">
        <v>48</v>
      </c>
      <c r="E41" s="11" t="s">
        <v>48</v>
      </c>
      <c r="F41" s="11" t="s">
        <v>48</v>
      </c>
      <c r="G41" s="11">
        <f>SUM(G13:G40)</f>
        <v>2240</v>
      </c>
      <c r="H41" s="11"/>
      <c r="I41" s="23"/>
      <c r="J41" s="24">
        <f>SUM(J13:J40)</f>
        <v>803390</v>
      </c>
      <c r="K41" s="25">
        <f>SUM(K13:K40)</f>
        <v>111581.94444444441</v>
      </c>
      <c r="L41" s="25">
        <f>K41/G41-E56</f>
        <v>36.723070436507925</v>
      </c>
      <c r="M41" s="25">
        <f>SUM(M13:M40)</f>
        <v>82259.677777777804</v>
      </c>
    </row>
    <row r="42" spans="1:13">
      <c r="J42" s="26"/>
      <c r="K42" s="26"/>
      <c r="L42" s="26"/>
      <c r="M42" s="26"/>
    </row>
    <row r="43" spans="1:13" s="1" customFormat="1" ht="22" customHeight="1">
      <c r="A43" s="31" t="s">
        <v>50</v>
      </c>
      <c r="B43" s="31"/>
      <c r="C43" s="31"/>
      <c r="D43" s="12" t="s">
        <v>51</v>
      </c>
      <c r="E43" s="12" t="s">
        <v>52</v>
      </c>
      <c r="G43" s="30" t="s">
        <v>53</v>
      </c>
      <c r="H43" s="30"/>
      <c r="I43" s="30"/>
      <c r="J43" s="30"/>
      <c r="K43" s="30"/>
      <c r="L43" s="30"/>
      <c r="M43" s="30"/>
    </row>
    <row r="44" spans="1:13" s="1" customFormat="1" ht="22" customHeight="1">
      <c r="A44" s="31" t="s">
        <v>54</v>
      </c>
      <c r="B44" s="31"/>
      <c r="C44" s="31"/>
      <c r="D44" s="13">
        <f>J41*0.09</f>
        <v>72305.099999999991</v>
      </c>
      <c r="E44" s="19">
        <f>D44/$M$8</f>
        <v>10042.374999999998</v>
      </c>
      <c r="G44" s="30"/>
      <c r="H44" s="30"/>
      <c r="I44" s="30"/>
      <c r="J44" s="30"/>
      <c r="K44" s="30"/>
      <c r="L44" s="30"/>
      <c r="M44" s="30"/>
    </row>
    <row r="45" spans="1:13" s="1" customFormat="1" ht="22" customHeight="1">
      <c r="A45" s="31" t="s">
        <v>55</v>
      </c>
      <c r="B45" s="31"/>
      <c r="C45" s="31"/>
      <c r="D45" s="13">
        <v>58404.02</v>
      </c>
      <c r="E45" s="19">
        <f t="shared" ref="E45:E51" si="7">D45/$M$8</f>
        <v>8111.6694444444438</v>
      </c>
      <c r="G45" s="30"/>
      <c r="H45" s="30"/>
      <c r="I45" s="30"/>
      <c r="J45" s="30"/>
      <c r="K45" s="30"/>
      <c r="L45" s="30"/>
      <c r="M45" s="30"/>
    </row>
    <row r="46" spans="1:13" s="1" customFormat="1" ht="22" customHeight="1">
      <c r="A46" s="31" t="s">
        <v>56</v>
      </c>
      <c r="B46" s="31"/>
      <c r="C46" s="31"/>
      <c r="D46" s="13">
        <v>1900</v>
      </c>
      <c r="E46" s="19">
        <f t="shared" si="7"/>
        <v>263.88888888888886</v>
      </c>
      <c r="G46" s="30"/>
      <c r="H46" s="30"/>
      <c r="I46" s="30"/>
      <c r="J46" s="30"/>
      <c r="K46" s="30"/>
      <c r="L46" s="30"/>
      <c r="M46" s="30"/>
    </row>
    <row r="47" spans="1:13" s="1" customFormat="1" ht="22" customHeight="1">
      <c r="A47" s="31" t="s">
        <v>57</v>
      </c>
      <c r="B47" s="31"/>
      <c r="C47" s="31"/>
      <c r="D47" s="13">
        <v>7540</v>
      </c>
      <c r="E47" s="19">
        <f t="shared" si="7"/>
        <v>1047.2222222222222</v>
      </c>
      <c r="G47" s="30"/>
      <c r="H47" s="30"/>
      <c r="I47" s="30"/>
      <c r="J47" s="30"/>
      <c r="K47" s="30"/>
      <c r="L47" s="30"/>
      <c r="M47" s="30"/>
    </row>
    <row r="48" spans="1:13" s="1" customFormat="1" ht="22" customHeight="1">
      <c r="A48" s="31" t="s">
        <v>58</v>
      </c>
      <c r="B48" s="31"/>
      <c r="C48" s="31"/>
      <c r="D48" s="13">
        <v>2600</v>
      </c>
      <c r="E48" s="19">
        <f t="shared" si="7"/>
        <v>361.11111111111109</v>
      </c>
      <c r="G48" s="30"/>
      <c r="H48" s="30"/>
      <c r="I48" s="30"/>
      <c r="J48" s="30"/>
      <c r="K48" s="30"/>
      <c r="L48" s="30"/>
      <c r="M48" s="30"/>
    </row>
    <row r="49" spans="1:13" s="1" customFormat="1" ht="22" customHeight="1">
      <c r="A49" s="31" t="s">
        <v>59</v>
      </c>
      <c r="B49" s="31"/>
      <c r="C49" s="31"/>
      <c r="D49" s="13">
        <v>700</v>
      </c>
      <c r="E49" s="19">
        <f t="shared" si="7"/>
        <v>97.222222222222214</v>
      </c>
      <c r="G49" s="30"/>
      <c r="H49" s="30"/>
      <c r="I49" s="30"/>
      <c r="J49" s="30"/>
      <c r="K49" s="30"/>
      <c r="L49" s="30"/>
      <c r="M49" s="30"/>
    </row>
    <row r="50" spans="1:13" s="1" customFormat="1" ht="22" customHeight="1">
      <c r="A50" s="31" t="s">
        <v>60</v>
      </c>
      <c r="B50" s="31"/>
      <c r="C50" s="31"/>
      <c r="D50" s="13">
        <v>3400</v>
      </c>
      <c r="E50" s="19">
        <f t="shared" si="7"/>
        <v>472.22222222222223</v>
      </c>
      <c r="G50" s="30"/>
      <c r="H50" s="30"/>
      <c r="I50" s="30"/>
      <c r="J50" s="30"/>
      <c r="K50" s="30"/>
      <c r="L50" s="30"/>
      <c r="M50" s="30"/>
    </row>
    <row r="51" spans="1:13" s="1" customFormat="1" ht="22" customHeight="1">
      <c r="A51" s="31" t="s">
        <v>61</v>
      </c>
      <c r="B51" s="31"/>
      <c r="C51" s="31"/>
      <c r="D51" s="13">
        <f>SUM(D44:D50)</f>
        <v>146849.12</v>
      </c>
      <c r="E51" s="19">
        <f t="shared" si="7"/>
        <v>20395.711111111112</v>
      </c>
      <c r="G51" s="30"/>
      <c r="H51" s="30"/>
      <c r="I51" s="30"/>
      <c r="J51" s="30"/>
      <c r="K51" s="30"/>
      <c r="L51" s="30"/>
      <c r="M51" s="30"/>
    </row>
    <row r="52" spans="1:13" s="1" customFormat="1" ht="22" customHeight="1">
      <c r="A52" s="1" t="s">
        <v>48</v>
      </c>
      <c r="B52" s="1" t="s">
        <v>48</v>
      </c>
      <c r="C52" s="1" t="s">
        <v>48</v>
      </c>
      <c r="D52" s="14"/>
      <c r="E52" s="20" t="s">
        <v>48</v>
      </c>
      <c r="G52" s="30"/>
      <c r="H52" s="30"/>
      <c r="I52" s="30"/>
      <c r="J52" s="30"/>
      <c r="K52" s="30"/>
      <c r="L52" s="30"/>
      <c r="M52" s="30"/>
    </row>
    <row r="53" spans="1:13" s="1" customFormat="1" ht="22" customHeight="1">
      <c r="A53" s="32" t="s">
        <v>62</v>
      </c>
      <c r="B53" s="31"/>
      <c r="C53" s="31"/>
      <c r="D53" s="13">
        <f>J41*0.08</f>
        <v>64271.200000000004</v>
      </c>
      <c r="E53" s="19">
        <f>D53/$M$8</f>
        <v>8926.5555555555566</v>
      </c>
      <c r="G53" s="30"/>
      <c r="H53" s="30"/>
      <c r="I53" s="30"/>
      <c r="J53" s="30"/>
      <c r="K53" s="30"/>
      <c r="L53" s="30"/>
      <c r="M53" s="30"/>
    </row>
    <row r="54" spans="1:13" s="1" customFormat="1" ht="22" customHeight="1">
      <c r="A54" s="1" t="s">
        <v>48</v>
      </c>
      <c r="B54" s="1" t="s">
        <v>48</v>
      </c>
      <c r="C54" s="1" t="s">
        <v>48</v>
      </c>
      <c r="D54" s="14"/>
      <c r="E54" s="20" t="s">
        <v>48</v>
      </c>
      <c r="G54" s="30"/>
      <c r="H54" s="30"/>
      <c r="I54" s="30"/>
      <c r="J54" s="30"/>
      <c r="K54" s="30"/>
      <c r="L54" s="30"/>
      <c r="M54" s="30"/>
    </row>
    <row r="55" spans="1:13" s="1" customFormat="1" ht="22" customHeight="1">
      <c r="A55" s="28" t="s">
        <v>63</v>
      </c>
      <c r="B55" s="28"/>
      <c r="C55" s="28"/>
      <c r="D55" s="13">
        <f>D51+D53</f>
        <v>211120.32</v>
      </c>
      <c r="E55" s="19">
        <f>D55/$M$8</f>
        <v>29322.266666666666</v>
      </c>
      <c r="G55" s="30"/>
      <c r="H55" s="30"/>
      <c r="I55" s="30"/>
      <c r="J55" s="30"/>
      <c r="K55" s="30"/>
      <c r="L55" s="30"/>
      <c r="M55" s="30"/>
    </row>
    <row r="56" spans="1:13" s="1" customFormat="1" ht="22" customHeight="1">
      <c r="A56" s="28" t="s">
        <v>64</v>
      </c>
      <c r="B56" s="28"/>
      <c r="C56" s="28"/>
      <c r="D56" s="13">
        <f>D55/G41</f>
        <v>94.250142857142862</v>
      </c>
      <c r="E56" s="19">
        <f>D56/$M$8</f>
        <v>13.09029761904762</v>
      </c>
      <c r="G56" s="30"/>
      <c r="H56" s="30"/>
      <c r="I56" s="30"/>
      <c r="J56" s="30"/>
      <c r="K56" s="30"/>
      <c r="L56" s="30"/>
      <c r="M56" s="30"/>
    </row>
  </sheetData>
  <autoFilter ref="A12:M41" xr:uid="{00000000-0009-0000-0000-000000000000}"/>
  <sortState xmlns:xlrd2="http://schemas.microsoft.com/office/spreadsheetml/2017/richdata2" ref="A13:M36">
    <sortCondition ref="A13:A36"/>
    <sortCondition ref="B13:B36"/>
  </sortState>
  <mergeCells count="20">
    <mergeCell ref="B8:C8"/>
    <mergeCell ref="H8:I8"/>
    <mergeCell ref="B9:C9"/>
    <mergeCell ref="H9:I9"/>
    <mergeCell ref="A55:C55"/>
    <mergeCell ref="A56:C56"/>
    <mergeCell ref="A1:M3"/>
    <mergeCell ref="A4:M6"/>
    <mergeCell ref="G43:M56"/>
    <mergeCell ref="A48:C48"/>
    <mergeCell ref="A49:C49"/>
    <mergeCell ref="A50:C50"/>
    <mergeCell ref="A51:C51"/>
    <mergeCell ref="A53:C53"/>
    <mergeCell ref="A43:C43"/>
    <mergeCell ref="A44:C44"/>
    <mergeCell ref="A45:C45"/>
    <mergeCell ref="A46:C46"/>
    <mergeCell ref="A47:C47"/>
    <mergeCell ref="A7:M7"/>
  </mergeCells>
  <pageMargins left="0.7" right="0.7" top="0.75" bottom="0.75" header="0.3" footer="0.3"/>
  <pageSetup scale="44" orientation="landscape"/>
  <ignoredErrors>
    <ignoredError sqref="L4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FFD-F4A8-8049-8143-3DAA92D60894}">
  <dimension ref="B3:N31"/>
  <sheetViews>
    <sheetView topLeftCell="A31" workbookViewId="0">
      <selection activeCell="H31" sqref="H31"/>
    </sheetView>
  </sheetViews>
  <sheetFormatPr baseColWidth="10" defaultRowHeight="15"/>
  <cols>
    <col min="3" max="3" width="11" customWidth="1"/>
    <col min="9" max="9" width="13.5" customWidth="1"/>
    <col min="10" max="10" width="11.5" customWidth="1"/>
    <col min="11" max="11" width="11.33203125" customWidth="1"/>
    <col min="13" max="13" width="12.1640625" customWidth="1"/>
    <col min="14" max="14" width="13" customWidth="1"/>
  </cols>
  <sheetData>
    <row r="3" spans="2:14"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</row>
    <row r="4" spans="2:14">
      <c r="B4">
        <v>45314</v>
      </c>
      <c r="C4">
        <v>1512068</v>
      </c>
      <c r="D4" t="s">
        <v>44</v>
      </c>
      <c r="E4">
        <v>121064</v>
      </c>
      <c r="F4">
        <v>105448</v>
      </c>
      <c r="G4" t="s">
        <v>43</v>
      </c>
      <c r="H4">
        <v>10</v>
      </c>
      <c r="I4" t="s">
        <v>41</v>
      </c>
      <c r="J4">
        <v>400</v>
      </c>
      <c r="K4">
        <v>4000</v>
      </c>
      <c r="L4">
        <v>555.55555555555554</v>
      </c>
      <c r="M4">
        <v>42.465257936507939</v>
      </c>
      <c r="N4">
        <v>424.65257936507942</v>
      </c>
    </row>
    <row r="5" spans="2:14">
      <c r="B5">
        <v>45314</v>
      </c>
      <c r="C5">
        <v>1512069</v>
      </c>
      <c r="D5" t="s">
        <v>44</v>
      </c>
      <c r="E5">
        <v>121064</v>
      </c>
      <c r="F5">
        <v>105448</v>
      </c>
      <c r="G5" t="s">
        <v>43</v>
      </c>
      <c r="H5">
        <v>60</v>
      </c>
      <c r="I5" t="s">
        <v>41</v>
      </c>
      <c r="J5">
        <v>400</v>
      </c>
      <c r="K5">
        <v>24000</v>
      </c>
      <c r="L5">
        <v>3333.333333333333</v>
      </c>
      <c r="M5">
        <v>42.465257936507932</v>
      </c>
      <c r="N5">
        <v>2547.9154761904761</v>
      </c>
    </row>
    <row r="6" spans="2:14">
      <c r="B6">
        <v>45314</v>
      </c>
      <c r="C6">
        <v>1512193</v>
      </c>
      <c r="D6" t="s">
        <v>44</v>
      </c>
      <c r="E6">
        <v>121064</v>
      </c>
      <c r="F6">
        <v>105448</v>
      </c>
      <c r="G6" t="s">
        <v>43</v>
      </c>
      <c r="H6">
        <v>112</v>
      </c>
      <c r="I6" t="s">
        <v>41</v>
      </c>
      <c r="J6">
        <v>400</v>
      </c>
      <c r="K6">
        <v>44800</v>
      </c>
      <c r="L6">
        <v>6222.2222222222217</v>
      </c>
      <c r="M6">
        <v>42.465257936507932</v>
      </c>
      <c r="N6">
        <v>4756.108888888888</v>
      </c>
    </row>
    <row r="7" spans="2:14">
      <c r="B7">
        <v>45314</v>
      </c>
      <c r="C7">
        <v>1512199</v>
      </c>
      <c r="D7" t="s">
        <v>44</v>
      </c>
      <c r="E7">
        <v>121064</v>
      </c>
      <c r="F7">
        <v>105448</v>
      </c>
      <c r="G7" t="s">
        <v>43</v>
      </c>
      <c r="H7">
        <v>112</v>
      </c>
      <c r="I7" t="s">
        <v>41</v>
      </c>
      <c r="J7">
        <v>400</v>
      </c>
      <c r="K7">
        <v>44800</v>
      </c>
      <c r="L7">
        <v>6222.2222222222217</v>
      </c>
      <c r="M7">
        <v>42.465257936507932</v>
      </c>
      <c r="N7">
        <v>4756.108888888888</v>
      </c>
    </row>
    <row r="8" spans="2:14" hidden="1">
      <c r="B8">
        <v>45314</v>
      </c>
      <c r="C8">
        <v>1512068</v>
      </c>
      <c r="D8" t="s">
        <v>42</v>
      </c>
      <c r="E8">
        <v>121064</v>
      </c>
      <c r="F8">
        <v>91329</v>
      </c>
      <c r="G8" t="s">
        <v>43</v>
      </c>
      <c r="H8">
        <v>69</v>
      </c>
      <c r="I8" t="s">
        <v>41</v>
      </c>
      <c r="J8">
        <v>400</v>
      </c>
      <c r="K8">
        <v>27600</v>
      </c>
      <c r="L8">
        <v>3833.333333333333</v>
      </c>
      <c r="M8">
        <v>42.465257936507932</v>
      </c>
      <c r="N8">
        <v>2930.1027976190471</v>
      </c>
    </row>
    <row r="9" spans="2:14">
      <c r="B9">
        <v>45314</v>
      </c>
      <c r="C9">
        <v>1512205</v>
      </c>
      <c r="D9" t="s">
        <v>44</v>
      </c>
      <c r="E9">
        <v>121064</v>
      </c>
      <c r="F9">
        <v>105448</v>
      </c>
      <c r="G9" t="s">
        <v>43</v>
      </c>
      <c r="H9">
        <v>112</v>
      </c>
      <c r="I9" t="s">
        <v>41</v>
      </c>
      <c r="J9">
        <v>400</v>
      </c>
      <c r="K9">
        <v>44800</v>
      </c>
      <c r="L9">
        <v>6222.2222222222217</v>
      </c>
      <c r="M9">
        <v>42.465257936507932</v>
      </c>
      <c r="N9">
        <v>4756.108888888888</v>
      </c>
    </row>
    <row r="10" spans="2:14">
      <c r="B10">
        <v>45314</v>
      </c>
      <c r="C10">
        <v>1512210</v>
      </c>
      <c r="D10" t="s">
        <v>44</v>
      </c>
      <c r="E10">
        <v>121064</v>
      </c>
      <c r="F10">
        <v>105448</v>
      </c>
      <c r="G10" t="s">
        <v>43</v>
      </c>
      <c r="H10">
        <v>112</v>
      </c>
      <c r="I10" t="s">
        <v>41</v>
      </c>
      <c r="J10">
        <v>400</v>
      </c>
      <c r="K10">
        <v>44800</v>
      </c>
      <c r="L10">
        <v>6222.2222222222217</v>
      </c>
      <c r="M10">
        <v>42.465257936507932</v>
      </c>
      <c r="N10">
        <v>4756.108888888888</v>
      </c>
    </row>
    <row r="11" spans="2:14">
      <c r="B11">
        <v>45314</v>
      </c>
      <c r="C11">
        <v>1512438</v>
      </c>
      <c r="D11" t="s">
        <v>44</v>
      </c>
      <c r="E11">
        <v>121064</v>
      </c>
      <c r="F11">
        <v>105448</v>
      </c>
      <c r="G11" t="s">
        <v>43</v>
      </c>
      <c r="H11">
        <v>112</v>
      </c>
      <c r="I11" t="s">
        <v>41</v>
      </c>
      <c r="J11">
        <v>400</v>
      </c>
      <c r="K11">
        <v>44800</v>
      </c>
      <c r="L11">
        <v>6222.2222222222217</v>
      </c>
      <c r="M11">
        <v>42.465257936507932</v>
      </c>
      <c r="N11">
        <v>4756.108888888888</v>
      </c>
    </row>
    <row r="12" spans="2:14">
      <c r="B12">
        <v>45314</v>
      </c>
      <c r="C12">
        <v>1512448</v>
      </c>
      <c r="D12" t="s">
        <v>44</v>
      </c>
      <c r="E12">
        <v>121064</v>
      </c>
      <c r="F12">
        <v>105448</v>
      </c>
      <c r="G12" t="s">
        <v>43</v>
      </c>
      <c r="H12">
        <v>112</v>
      </c>
      <c r="I12" t="s">
        <v>41</v>
      </c>
      <c r="J12">
        <v>400</v>
      </c>
      <c r="K12">
        <v>44800</v>
      </c>
      <c r="L12">
        <v>6222.2222222222217</v>
      </c>
      <c r="M12">
        <v>42.465257936507932</v>
      </c>
      <c r="N12">
        <v>4756.108888888888</v>
      </c>
    </row>
    <row r="13" spans="2:14">
      <c r="B13">
        <v>45314</v>
      </c>
      <c r="C13">
        <v>1512070</v>
      </c>
      <c r="D13" t="s">
        <v>44</v>
      </c>
      <c r="E13">
        <v>121064</v>
      </c>
      <c r="F13">
        <v>105448</v>
      </c>
      <c r="G13" t="s">
        <v>45</v>
      </c>
      <c r="H13">
        <v>87</v>
      </c>
      <c r="I13" t="s">
        <v>41</v>
      </c>
      <c r="J13">
        <v>290</v>
      </c>
      <c r="K13">
        <v>25230</v>
      </c>
      <c r="L13">
        <v>3504.1666666666665</v>
      </c>
      <c r="M13">
        <v>27.18748015873016</v>
      </c>
      <c r="N13">
        <v>2365.3107738095241</v>
      </c>
    </row>
    <row r="14" spans="2:14">
      <c r="B14">
        <v>45314</v>
      </c>
      <c r="C14">
        <v>1512071</v>
      </c>
      <c r="D14" t="s">
        <v>44</v>
      </c>
      <c r="E14">
        <v>121064</v>
      </c>
      <c r="F14">
        <v>105448</v>
      </c>
      <c r="G14" t="s">
        <v>45</v>
      </c>
      <c r="H14">
        <v>104</v>
      </c>
      <c r="I14" t="s">
        <v>41</v>
      </c>
      <c r="J14">
        <v>280</v>
      </c>
      <c r="K14">
        <v>29120</v>
      </c>
      <c r="L14">
        <v>4044.4444444444443</v>
      </c>
      <c r="M14">
        <v>25.798591269841268</v>
      </c>
      <c r="N14">
        <v>2683.0534920634918</v>
      </c>
    </row>
    <row r="15" spans="2:14">
      <c r="B15">
        <v>45314</v>
      </c>
      <c r="C15">
        <v>1512072</v>
      </c>
      <c r="D15" t="s">
        <v>44</v>
      </c>
      <c r="E15">
        <v>121064</v>
      </c>
      <c r="F15">
        <v>105448</v>
      </c>
      <c r="G15" t="s">
        <v>46</v>
      </c>
      <c r="H15">
        <v>94</v>
      </c>
      <c r="I15" t="s">
        <v>41</v>
      </c>
      <c r="J15">
        <v>340</v>
      </c>
      <c r="K15">
        <v>31960</v>
      </c>
      <c r="L15">
        <v>4438.8888888888887</v>
      </c>
      <c r="M15">
        <v>34.131924603174603</v>
      </c>
      <c r="N15">
        <v>3208.4009126984129</v>
      </c>
    </row>
    <row r="16" spans="2:14" hidden="1">
      <c r="B16">
        <v>45314</v>
      </c>
      <c r="C16">
        <v>1512071</v>
      </c>
      <c r="D16" t="s">
        <v>42</v>
      </c>
      <c r="E16">
        <v>121064</v>
      </c>
      <c r="F16">
        <v>91329</v>
      </c>
      <c r="G16" t="s">
        <v>45</v>
      </c>
      <c r="H16">
        <v>8</v>
      </c>
      <c r="I16" t="s">
        <v>41</v>
      </c>
      <c r="J16">
        <v>280</v>
      </c>
      <c r="K16">
        <v>2240</v>
      </c>
      <c r="L16">
        <v>311.11111111111109</v>
      </c>
      <c r="M16">
        <v>25.798591269841268</v>
      </c>
      <c r="N16">
        <v>206.38873015873014</v>
      </c>
    </row>
    <row r="17" spans="2:14">
      <c r="B17">
        <v>45314</v>
      </c>
      <c r="C17">
        <v>1512068</v>
      </c>
      <c r="D17" t="s">
        <v>39</v>
      </c>
      <c r="E17">
        <v>121064</v>
      </c>
      <c r="F17">
        <v>105448</v>
      </c>
      <c r="G17" t="s">
        <v>43</v>
      </c>
      <c r="H17">
        <v>33</v>
      </c>
      <c r="I17" t="s">
        <v>41</v>
      </c>
      <c r="J17">
        <v>400</v>
      </c>
      <c r="K17">
        <v>13200</v>
      </c>
      <c r="L17">
        <v>1833.3333333333333</v>
      </c>
      <c r="M17">
        <v>42.465257936507932</v>
      </c>
      <c r="N17">
        <v>1401.3535119047617</v>
      </c>
    </row>
    <row r="18" spans="2:14" hidden="1">
      <c r="B18">
        <v>45314</v>
      </c>
      <c r="C18">
        <v>1512072</v>
      </c>
      <c r="D18" t="s">
        <v>42</v>
      </c>
      <c r="E18">
        <v>121064</v>
      </c>
      <c r="F18">
        <v>91329</v>
      </c>
      <c r="G18" t="s">
        <v>46</v>
      </c>
      <c r="H18">
        <v>6</v>
      </c>
      <c r="I18" t="s">
        <v>41</v>
      </c>
      <c r="J18">
        <v>340</v>
      </c>
      <c r="K18">
        <v>2040</v>
      </c>
      <c r="L18">
        <v>283.33333333333331</v>
      </c>
      <c r="M18">
        <v>34.131924603174603</v>
      </c>
      <c r="N18">
        <v>204.79154761904761</v>
      </c>
    </row>
    <row r="19" spans="2:14">
      <c r="B19">
        <v>45314</v>
      </c>
      <c r="C19">
        <v>1512069</v>
      </c>
      <c r="D19" t="s">
        <v>39</v>
      </c>
      <c r="E19">
        <v>121064</v>
      </c>
      <c r="F19">
        <v>105448</v>
      </c>
      <c r="G19" t="s">
        <v>43</v>
      </c>
      <c r="H19">
        <v>52</v>
      </c>
      <c r="I19" t="s">
        <v>41</v>
      </c>
      <c r="J19">
        <v>390</v>
      </c>
      <c r="K19">
        <v>20280</v>
      </c>
      <c r="L19">
        <v>2816.6666666666665</v>
      </c>
      <c r="M19">
        <v>41.076369047619046</v>
      </c>
      <c r="N19">
        <v>2135.9711904761903</v>
      </c>
    </row>
    <row r="20" spans="2:14">
      <c r="B20">
        <v>45314</v>
      </c>
      <c r="C20">
        <v>1512167</v>
      </c>
      <c r="D20" t="s">
        <v>39</v>
      </c>
      <c r="E20">
        <v>121064</v>
      </c>
      <c r="F20">
        <v>105448</v>
      </c>
      <c r="G20" t="s">
        <v>43</v>
      </c>
      <c r="H20">
        <v>112</v>
      </c>
      <c r="I20" t="s">
        <v>41</v>
      </c>
      <c r="J20">
        <v>390</v>
      </c>
      <c r="K20">
        <v>43680</v>
      </c>
      <c r="L20">
        <v>6066.666666666667</v>
      </c>
      <c r="M20">
        <v>41.076369047619053</v>
      </c>
      <c r="N20">
        <v>4600.5533333333342</v>
      </c>
    </row>
    <row r="21" spans="2:14">
      <c r="B21">
        <v>45314</v>
      </c>
      <c r="C21">
        <v>1512178</v>
      </c>
      <c r="D21" t="s">
        <v>39</v>
      </c>
      <c r="E21">
        <v>121064</v>
      </c>
      <c r="F21">
        <v>105448</v>
      </c>
      <c r="G21" t="s">
        <v>43</v>
      </c>
      <c r="H21">
        <v>112</v>
      </c>
      <c r="I21" t="s">
        <v>41</v>
      </c>
      <c r="J21">
        <v>390</v>
      </c>
      <c r="K21">
        <v>43680</v>
      </c>
      <c r="L21">
        <v>6066.666666666667</v>
      </c>
      <c r="M21">
        <v>41.076369047619053</v>
      </c>
      <c r="N21">
        <v>4600.5533333333342</v>
      </c>
    </row>
    <row r="22" spans="2:14">
      <c r="B22">
        <v>45314</v>
      </c>
      <c r="C22">
        <v>1512070</v>
      </c>
      <c r="D22" t="s">
        <v>39</v>
      </c>
      <c r="E22">
        <v>121064</v>
      </c>
      <c r="F22">
        <v>105448</v>
      </c>
      <c r="G22" t="s">
        <v>45</v>
      </c>
      <c r="H22">
        <v>25</v>
      </c>
      <c r="I22" t="s">
        <v>41</v>
      </c>
      <c r="J22">
        <v>280</v>
      </c>
      <c r="K22">
        <v>7000</v>
      </c>
      <c r="L22">
        <v>972.22222222222217</v>
      </c>
      <c r="M22">
        <v>25.798591269841268</v>
      </c>
      <c r="N22">
        <v>644.96478174603169</v>
      </c>
    </row>
    <row r="23" spans="2:14">
      <c r="B23">
        <v>45314</v>
      </c>
      <c r="C23">
        <v>1512072</v>
      </c>
      <c r="D23" t="s">
        <v>39</v>
      </c>
      <c r="E23">
        <v>121064</v>
      </c>
      <c r="F23">
        <v>105448</v>
      </c>
      <c r="G23" t="s">
        <v>46</v>
      </c>
      <c r="H23">
        <v>12</v>
      </c>
      <c r="I23" t="s">
        <v>41</v>
      </c>
      <c r="J23">
        <v>340</v>
      </c>
      <c r="K23">
        <v>4080</v>
      </c>
      <c r="L23">
        <v>566.66666666666663</v>
      </c>
      <c r="M23">
        <v>34.131924603174603</v>
      </c>
      <c r="N23">
        <v>409.58309523809521</v>
      </c>
    </row>
    <row r="24" spans="2:14">
      <c r="B24">
        <v>45314</v>
      </c>
      <c r="C24">
        <v>1511891</v>
      </c>
      <c r="D24" t="s">
        <v>39</v>
      </c>
      <c r="E24">
        <v>121064</v>
      </c>
      <c r="F24">
        <v>105448</v>
      </c>
      <c r="G24" t="s">
        <v>40</v>
      </c>
      <c r="H24">
        <v>112</v>
      </c>
      <c r="I24" t="s">
        <v>41</v>
      </c>
      <c r="J24">
        <v>340</v>
      </c>
      <c r="K24">
        <v>38080</v>
      </c>
      <c r="L24">
        <v>5288.8888888888887</v>
      </c>
      <c r="M24">
        <v>34.131924603174603</v>
      </c>
      <c r="N24">
        <v>3822.7755555555555</v>
      </c>
    </row>
    <row r="25" spans="2:14">
      <c r="B25">
        <v>45314</v>
      </c>
      <c r="C25">
        <v>1511900</v>
      </c>
      <c r="D25" t="s">
        <v>39</v>
      </c>
      <c r="E25">
        <v>121064</v>
      </c>
      <c r="F25">
        <v>105448</v>
      </c>
      <c r="G25" t="s">
        <v>40</v>
      </c>
      <c r="H25">
        <v>112</v>
      </c>
      <c r="I25" t="s">
        <v>41</v>
      </c>
      <c r="J25">
        <v>340</v>
      </c>
      <c r="K25">
        <v>38080</v>
      </c>
      <c r="L25">
        <v>5288.8888888888887</v>
      </c>
      <c r="M25">
        <v>34.131924603174603</v>
      </c>
      <c r="N25">
        <v>3822.7755555555555</v>
      </c>
    </row>
    <row r="26" spans="2:14">
      <c r="B26">
        <v>45314</v>
      </c>
      <c r="C26">
        <v>1511917</v>
      </c>
      <c r="D26" t="s">
        <v>39</v>
      </c>
      <c r="E26">
        <v>121064</v>
      </c>
      <c r="F26">
        <v>105448</v>
      </c>
      <c r="G26" t="s">
        <v>40</v>
      </c>
      <c r="H26">
        <v>112</v>
      </c>
      <c r="I26" t="s">
        <v>41</v>
      </c>
      <c r="J26">
        <v>340</v>
      </c>
      <c r="K26">
        <v>38080</v>
      </c>
      <c r="L26">
        <v>5288.8888888888887</v>
      </c>
      <c r="M26">
        <v>34.131924603174603</v>
      </c>
      <c r="N26">
        <v>3822.7755555555555</v>
      </c>
    </row>
    <row r="27" spans="2:14">
      <c r="B27">
        <v>45314</v>
      </c>
      <c r="C27">
        <v>1511928</v>
      </c>
      <c r="D27" t="s">
        <v>39</v>
      </c>
      <c r="E27">
        <v>121064</v>
      </c>
      <c r="F27">
        <v>105448</v>
      </c>
      <c r="G27" t="s">
        <v>40</v>
      </c>
      <c r="H27">
        <v>112</v>
      </c>
      <c r="I27" t="s">
        <v>41</v>
      </c>
      <c r="J27">
        <v>340</v>
      </c>
      <c r="K27">
        <v>38080</v>
      </c>
      <c r="L27">
        <v>5288.8888888888887</v>
      </c>
      <c r="M27">
        <v>34.131924603174603</v>
      </c>
      <c r="N27">
        <v>3822.7755555555555</v>
      </c>
    </row>
    <row r="28" spans="2:14">
      <c r="B28">
        <v>45314</v>
      </c>
      <c r="C28">
        <v>1512479</v>
      </c>
      <c r="D28" t="s">
        <v>47</v>
      </c>
      <c r="E28">
        <v>121064</v>
      </c>
      <c r="F28">
        <v>105448</v>
      </c>
      <c r="G28" t="s">
        <v>43</v>
      </c>
      <c r="H28">
        <v>112</v>
      </c>
      <c r="I28" t="s">
        <v>41</v>
      </c>
      <c r="J28">
        <v>310</v>
      </c>
      <c r="K28">
        <v>34720</v>
      </c>
      <c r="L28">
        <v>4822.2222222222217</v>
      </c>
      <c r="M28">
        <v>29.965257936507932</v>
      </c>
      <c r="N28">
        <v>3356.1088888888885</v>
      </c>
    </row>
    <row r="29" spans="2:14">
      <c r="B29">
        <v>45314</v>
      </c>
      <c r="C29">
        <v>1512493</v>
      </c>
      <c r="D29" t="s">
        <v>47</v>
      </c>
      <c r="E29">
        <v>121064</v>
      </c>
      <c r="F29">
        <v>105448</v>
      </c>
      <c r="G29" t="s">
        <v>43</v>
      </c>
      <c r="H29">
        <v>112</v>
      </c>
      <c r="I29" t="s">
        <v>41</v>
      </c>
      <c r="J29">
        <v>310</v>
      </c>
      <c r="K29">
        <v>34720</v>
      </c>
      <c r="L29">
        <v>4822.2222222222217</v>
      </c>
      <c r="M29">
        <v>29.965257936507932</v>
      </c>
      <c r="N29">
        <v>3356.1088888888885</v>
      </c>
    </row>
    <row r="30" spans="2:14">
      <c r="B30">
        <v>45314</v>
      </c>
      <c r="C30">
        <v>1513544</v>
      </c>
      <c r="D30" t="s">
        <v>47</v>
      </c>
      <c r="E30">
        <v>121064</v>
      </c>
      <c r="F30">
        <v>105448</v>
      </c>
      <c r="G30" t="s">
        <v>43</v>
      </c>
      <c r="H30">
        <v>112</v>
      </c>
      <c r="I30" t="s">
        <v>41</v>
      </c>
      <c r="J30">
        <v>310</v>
      </c>
      <c r="K30">
        <v>34720</v>
      </c>
      <c r="L30">
        <v>4822.2222222222217</v>
      </c>
      <c r="M30">
        <v>29.965257936507932</v>
      </c>
      <c r="N30">
        <v>3356.1088888888885</v>
      </c>
    </row>
    <row r="31" spans="2:14">
      <c r="B31" t="s">
        <v>36</v>
      </c>
      <c r="H31">
        <f>SUBTOTAL(109,Tabla1[Quantity])</f>
        <v>2157</v>
      </c>
      <c r="N31">
        <f>SUBTOTAL(109,Tabla1[Total Return])</f>
        <v>78918.394702380945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OERU4235764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Andrea Peralta</cp:lastModifiedBy>
  <cp:lastPrinted>2024-03-26T16:33:27Z</cp:lastPrinted>
  <dcterms:created xsi:type="dcterms:W3CDTF">2023-12-05T11:12:00Z</dcterms:created>
  <dcterms:modified xsi:type="dcterms:W3CDTF">2024-03-26T16:33:31Z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B8A39BAA775CC685A8765D6541F6674C_42</vt:lpwstr>
  </property>
</Properties>
</file>