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A8C1268F-6AB6-C948-945B-0C34E980DB7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ONEU9082095" sheetId="2" r:id="rId1"/>
    <sheet name="Hoja1" sheetId="3" r:id="rId2"/>
  </sheets>
  <definedNames>
    <definedName name="_xlnm._FilterDatabase" localSheetId="0" hidden="1">ONEU9082095!$A$12:$M$40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3" l="1"/>
  <c r="N28" i="3"/>
  <c r="E50" i="2"/>
  <c r="E49" i="2"/>
  <c r="E48" i="2"/>
  <c r="E47" i="2"/>
  <c r="E46" i="2"/>
  <c r="E45" i="2"/>
  <c r="E44" i="2"/>
  <c r="G40" i="2"/>
  <c r="J35" i="2"/>
  <c r="K35" i="2" s="1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K13" i="2" s="1"/>
  <c r="K40" i="2" l="1"/>
  <c r="J40" i="2"/>
  <c r="D43" i="2" l="1"/>
  <c r="D53" i="2"/>
  <c r="E53" i="2" s="1"/>
  <c r="E43" i="2" l="1"/>
  <c r="D51" i="2"/>
  <c r="D55" i="2" l="1"/>
  <c r="E51" i="2"/>
  <c r="D56" i="2" l="1"/>
  <c r="E56" i="2" s="1"/>
  <c r="E55" i="2"/>
  <c r="L20" i="2" l="1"/>
  <c r="M20" i="2" s="1"/>
  <c r="L25" i="2"/>
  <c r="M25" i="2" s="1"/>
  <c r="L16" i="2"/>
  <c r="M16" i="2" s="1"/>
  <c r="L31" i="2"/>
  <c r="M31" i="2" s="1"/>
  <c r="L13" i="2"/>
  <c r="M13" i="2" s="1"/>
  <c r="L33" i="2"/>
  <c r="M33" i="2" s="1"/>
  <c r="L32" i="2"/>
  <c r="M32" i="2" s="1"/>
  <c r="L30" i="2"/>
  <c r="M30" i="2" s="1"/>
  <c r="L34" i="2"/>
  <c r="M34" i="2" s="1"/>
  <c r="L17" i="2"/>
  <c r="M17" i="2" s="1"/>
  <c r="L27" i="2"/>
  <c r="M27" i="2" s="1"/>
  <c r="L29" i="2"/>
  <c r="M29" i="2" s="1"/>
  <c r="L28" i="2"/>
  <c r="M28" i="2" s="1"/>
  <c r="L18" i="2"/>
  <c r="M18" i="2" s="1"/>
  <c r="L22" i="2"/>
  <c r="M22" i="2" s="1"/>
  <c r="L21" i="2"/>
  <c r="M21" i="2" s="1"/>
  <c r="L26" i="2"/>
  <c r="M26" i="2" s="1"/>
  <c r="L15" i="2"/>
  <c r="M15" i="2" s="1"/>
  <c r="L14" i="2"/>
  <c r="M14" i="2" s="1"/>
  <c r="L19" i="2"/>
  <c r="M19" i="2" s="1"/>
  <c r="L24" i="2"/>
  <c r="M24" i="2" s="1"/>
  <c r="L23" i="2"/>
  <c r="M23" i="2" s="1"/>
  <c r="L35" i="2"/>
  <c r="M35" i="2" s="1"/>
  <c r="L40" i="2"/>
  <c r="M40" i="2" l="1"/>
</calcChain>
</file>

<file path=xl/sharedStrings.xml><?xml version="1.0" encoding="utf-8"?>
<sst xmlns="http://schemas.openxmlformats.org/spreadsheetml/2006/main" count="260" uniqueCount="64">
  <si>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</si>
  <si>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</si>
  <si>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</si>
  <si>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</si>
  <si>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</si>
  <si>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</si>
  <si>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t>2024/1/19-2024/1/23</t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</si>
  <si>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</si>
  <si>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</si>
  <si>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SEASPAN RAPTOR - 2345W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</si>
  <si>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</si>
  <si>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ONEU9082095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</si>
  <si>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</si>
  <si>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Guangzhou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</si>
  <si>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</si>
  <si>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</si>
  <si>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</si>
  <si>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</si>
  <si>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</si>
  <si>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</si>
  <si>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</si>
  <si>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</si>
  <si>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</si>
  <si>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</si>
  <si>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</si>
  <si>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</si>
  <si>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rPr>
        <sz val="12"/>
        <rFont val="宋体"/>
        <charset val="134"/>
      </rP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</si>
  <si>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</si>
  <si>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</si>
  <si>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</si>
  <si>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</si>
  <si>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</si>
  <si>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</si>
  <si>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</si>
  <si>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</si>
  <si>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</si>
  <si>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</si>
  <si>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</si>
  <si>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</si>
  <si>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</si>
  <si>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BING</t>
  </si>
  <si>
    <t>J-UP</t>
  </si>
  <si>
    <t>10kg</t>
  </si>
  <si>
    <t>SANTINA</t>
  </si>
  <si>
    <t>LAPINS</t>
  </si>
  <si>
    <t/>
  </si>
  <si>
    <t>Damage</t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</si>
  <si>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</si>
  <si>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</si>
  <si>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</si>
  <si>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</si>
  <si>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</si>
  <si>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rPr>
        <sz val="12"/>
        <rFont val="宋体"/>
        <charset val="134"/>
      </rP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</si>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</sst>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￥&quot;#,##0.00_);[Red]\(&quot;￥&quot;#,##0.00\)"/>
    <numFmt numFmtId="166" formatCode="&quot;US$&quot;#,##0.00;\-&quot;US$&quot;#,##0.00"/>
    <numFmt numFmtId="167" formatCode="#,##0.00_ "/>
    <numFmt numFmtId="168" formatCode="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65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3" xfId="0" applyNumberFormat="1" applyFont="1" applyBorder="1" applyAlignment="1">
      <alignment horizontal="right" vertical="center"/>
    </xf>
    <xf numFmtId="166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7" fontId="2" fillId="0" borderId="0" xfId="0" applyNumberFormat="1" applyFont="1"/>
    <xf numFmtId="168" fontId="1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39864-6F42-CA4A-8674-EE94BBDBAE21}" name="Tabla1" displayName="Tabla1" ref="B2:N28" totalsRowCount="1">
  <autoFilter ref="B2:N27" xr:uid="{2E639864-6F42-CA4A-8674-EE94BBDBAE21}">
    <filterColumn colId="4">
      <filters>
        <filter val="105448"/>
      </filters>
    </filterColumn>
  </autoFilter>
  <tableColumns count="13">
    <tableColumn id="1" xr3:uid="{D22A656D-D633-DC4D-B009-750FC64682AB}" name="Date" totalsRowLabel="Total"/>
    <tableColumn id="2" xr3:uid="{8CA01EF4-28DC-1D42-A5CB-2FB5D282448E}" name="Pallet No."/>
    <tableColumn id="3" xr3:uid="{D8A7E678-F543-554E-BE3D-CEA04891D567}" name="Variety"/>
    <tableColumn id="4" xr3:uid="{95C4B852-E665-7E4F-8CA0-EA5EA94E0077}" name="CSP"/>
    <tableColumn id="5" xr3:uid="{EAFFB153-4BEE-B249-9B36-13CAAF1A5083}" name="CSG"/>
    <tableColumn id="6" xr3:uid="{16F19562-B68A-564C-BC01-F3E3F339797F}" name="Size"/>
    <tableColumn id="7" xr3:uid="{2CD0D2B9-8583-7046-B532-84AAAC83D4F0}" name="Quantity" totalsRowFunction="sum"/>
    <tableColumn id="8" xr3:uid="{AFFFBDF9-FA08-2C4D-A11C-13174418D6F4}" name="Specification"/>
    <tableColumn id="9" xr3:uid="{BD339CB1-A605-E947-B783-77F43608FADA}" name="Price RMB"/>
    <tableColumn id="10" xr3:uid="{1B64A172-3C98-4E46-B156-CE89C08E712E}" name="Total RMB"/>
    <tableColumn id="11" xr3:uid="{84193E63-ACD8-E747-8BE9-2A9C81C68DA0}" name="Total"/>
    <tableColumn id="12" xr3:uid="{4B2D8483-D9CE-B34C-957D-F8D595538007}" name="FOB Return"/>
    <tableColumn id="13" xr3:uid="{483417DE-DAB4-8747-B481-C05F69174395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4"/>
  <sheetViews>
    <sheetView tabSelected="1" workbookViewId="0">
      <selection activeCell="A38" sqref="A12:M38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" customFormat="1" ht="24" customHeight="1">
      <c r="A8" s="4" t="s">
        <v>2</v>
      </c>
      <c r="B8" s="36" t="s">
        <v>3</v>
      </c>
      <c r="C8" s="36"/>
      <c r="E8" s="4" t="s">
        <v>4</v>
      </c>
      <c r="F8" s="15">
        <v>45308</v>
      </c>
      <c r="G8" s="16"/>
      <c r="H8" s="37" t="s">
        <v>5</v>
      </c>
      <c r="I8" s="37"/>
      <c r="J8" s="15" t="s">
        <v>6</v>
      </c>
      <c r="L8" s="4" t="s">
        <v>7</v>
      </c>
      <c r="M8" s="27">
        <v>7.2</v>
      </c>
    </row>
    <row r="9" spans="1:13" s="1" customFormat="1" ht="24" customHeight="1">
      <c r="A9" s="6" t="s">
        <v>8</v>
      </c>
      <c r="B9" s="36" t="s">
        <v>9</v>
      </c>
      <c r="C9" s="36"/>
      <c r="E9" s="17" t="s">
        <v>10</v>
      </c>
      <c r="F9" s="5" t="s">
        <v>11</v>
      </c>
      <c r="G9" s="18"/>
      <c r="H9" s="37" t="s">
        <v>12</v>
      </c>
      <c r="I9" s="37"/>
      <c r="J9" s="5" t="s">
        <v>13</v>
      </c>
    </row>
    <row r="10" spans="1:13" ht="24" customHeight="1"/>
    <row r="11" spans="1:13" s="2" customFormat="1" ht="24" customHeight="1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 s="7" t="s">
        <v>25</v>
      </c>
      <c r="M11" s="7" t="s">
        <v>26</v>
      </c>
    </row>
    <row r="12" spans="1:13" s="2" customFormat="1" ht="24" customHeight="1">
      <c r="A12" s="8" t="s">
        <v>27</v>
      </c>
      <c r="B12" s="8" t="s">
        <v>28</v>
      </c>
      <c r="C12" s="8" t="s">
        <v>29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34</v>
      </c>
      <c r="I12" s="8" t="s">
        <v>35</v>
      </c>
      <c r="J12" s="8" t="s">
        <v>36</v>
      </c>
      <c r="K12" s="8" t="s">
        <v>37</v>
      </c>
      <c r="L12" s="8" t="s">
        <v>38</v>
      </c>
      <c r="M12" s="8" t="s">
        <v>39</v>
      </c>
    </row>
    <row r="13" spans="1:13" s="2" customFormat="1" ht="24" customHeight="1">
      <c r="A13" s="9">
        <v>45310</v>
      </c>
      <c r="B13" s="10">
        <v>1511056</v>
      </c>
      <c r="C13" s="10" t="s">
        <v>40</v>
      </c>
      <c r="D13" s="10">
        <v>121064</v>
      </c>
      <c r="E13" s="10">
        <v>105448</v>
      </c>
      <c r="F13" s="10" t="s">
        <v>41</v>
      </c>
      <c r="G13" s="10">
        <v>57</v>
      </c>
      <c r="H13" s="10" t="s">
        <v>42</v>
      </c>
      <c r="I13" s="21">
        <v>310</v>
      </c>
      <c r="J13" s="21">
        <f t="shared" ref="J13:J35" si="0">G13*I13</f>
        <v>17670</v>
      </c>
      <c r="K13" s="19">
        <f t="shared" ref="K13:K35" si="1">J13/$M$8</f>
        <v>2454.1666666666665</v>
      </c>
      <c r="L13" s="19">
        <f>K13/G13-$E$56</f>
        <v>30.912157432231155</v>
      </c>
      <c r="M13" s="19">
        <f t="shared" ref="M13:M35" si="2">L13*G13</f>
        <v>1761.9929736371757</v>
      </c>
    </row>
    <row r="14" spans="1:13" s="2" customFormat="1" ht="24" customHeight="1">
      <c r="A14" s="9">
        <v>45310</v>
      </c>
      <c r="B14" s="10">
        <v>1511056</v>
      </c>
      <c r="C14" s="10" t="s">
        <v>43</v>
      </c>
      <c r="D14" s="10">
        <v>121064</v>
      </c>
      <c r="E14" s="10">
        <v>105448</v>
      </c>
      <c r="F14" s="10" t="s">
        <v>41</v>
      </c>
      <c r="G14" s="10">
        <v>55</v>
      </c>
      <c r="H14" s="10" t="s">
        <v>42</v>
      </c>
      <c r="I14" s="21">
        <v>270</v>
      </c>
      <c r="J14" s="21">
        <f t="shared" si="0"/>
        <v>14850</v>
      </c>
      <c r="K14" s="19">
        <f t="shared" si="1"/>
        <v>2062.5</v>
      </c>
      <c r="L14" s="19">
        <f t="shared" ref="L14:L35" si="3">K14/G14-$E$56</f>
        <v>25.356601876675605</v>
      </c>
      <c r="M14" s="19">
        <f t="shared" si="2"/>
        <v>1394.6131032171581</v>
      </c>
    </row>
    <row r="15" spans="1:13" s="2" customFormat="1" ht="24" customHeight="1">
      <c r="A15" s="9">
        <v>45310</v>
      </c>
      <c r="B15" s="10">
        <v>1511068</v>
      </c>
      <c r="C15" s="10" t="s">
        <v>40</v>
      </c>
      <c r="D15" s="10">
        <v>121064</v>
      </c>
      <c r="E15" s="10">
        <v>105448</v>
      </c>
      <c r="F15" s="10" t="s">
        <v>41</v>
      </c>
      <c r="G15" s="10">
        <v>111</v>
      </c>
      <c r="H15" s="10" t="s">
        <v>42</v>
      </c>
      <c r="I15" s="21">
        <v>300</v>
      </c>
      <c r="J15" s="21">
        <f t="shared" si="0"/>
        <v>33300</v>
      </c>
      <c r="K15" s="19">
        <f t="shared" si="1"/>
        <v>4625</v>
      </c>
      <c r="L15" s="19">
        <f t="shared" si="3"/>
        <v>29.523268543342269</v>
      </c>
      <c r="M15" s="19">
        <f t="shared" si="2"/>
        <v>3277.0828083109918</v>
      </c>
    </row>
    <row r="16" spans="1:13" s="2" customFormat="1" ht="24" customHeight="1">
      <c r="A16" s="9">
        <v>45310</v>
      </c>
      <c r="B16" s="10">
        <v>1511098</v>
      </c>
      <c r="C16" s="10" t="s">
        <v>40</v>
      </c>
      <c r="D16" s="10">
        <v>121064</v>
      </c>
      <c r="E16" s="10">
        <v>105448</v>
      </c>
      <c r="F16" s="10" t="s">
        <v>41</v>
      </c>
      <c r="G16" s="10">
        <v>112</v>
      </c>
      <c r="H16" s="10" t="s">
        <v>42</v>
      </c>
      <c r="I16" s="21">
        <v>300</v>
      </c>
      <c r="J16" s="21">
        <f t="shared" si="0"/>
        <v>33600</v>
      </c>
      <c r="K16" s="19">
        <f t="shared" si="1"/>
        <v>4666.666666666667</v>
      </c>
      <c r="L16" s="19">
        <f t="shared" si="3"/>
        <v>29.523268543342276</v>
      </c>
      <c r="M16" s="19">
        <f t="shared" si="2"/>
        <v>3306.6060768543348</v>
      </c>
    </row>
    <row r="17" spans="1:13" s="2" customFormat="1" ht="24" customHeight="1">
      <c r="A17" s="9">
        <v>45310</v>
      </c>
      <c r="B17" s="10">
        <v>1511107</v>
      </c>
      <c r="C17" s="10" t="s">
        <v>40</v>
      </c>
      <c r="D17" s="10">
        <v>121064</v>
      </c>
      <c r="E17" s="10">
        <v>105448</v>
      </c>
      <c r="F17" s="10" t="s">
        <v>41</v>
      </c>
      <c r="G17" s="10">
        <v>112</v>
      </c>
      <c r="H17" s="10" t="s">
        <v>42</v>
      </c>
      <c r="I17" s="21">
        <v>300</v>
      </c>
      <c r="J17" s="21">
        <f t="shared" si="0"/>
        <v>33600</v>
      </c>
      <c r="K17" s="19">
        <f t="shared" si="1"/>
        <v>4666.666666666667</v>
      </c>
      <c r="L17" s="19">
        <f t="shared" si="3"/>
        <v>29.523268543342276</v>
      </c>
      <c r="M17" s="19">
        <f t="shared" si="2"/>
        <v>3306.6060768543348</v>
      </c>
    </row>
    <row r="18" spans="1:13" s="2" customFormat="1" ht="24" customHeight="1">
      <c r="A18" s="9">
        <v>45310</v>
      </c>
      <c r="B18" s="10">
        <v>1511179</v>
      </c>
      <c r="C18" s="10" t="s">
        <v>40</v>
      </c>
      <c r="D18" s="10">
        <v>121064</v>
      </c>
      <c r="E18" s="10">
        <v>105448</v>
      </c>
      <c r="F18" s="10" t="s">
        <v>41</v>
      </c>
      <c r="G18" s="10">
        <v>112</v>
      </c>
      <c r="H18" s="10" t="s">
        <v>42</v>
      </c>
      <c r="I18" s="21">
        <v>300</v>
      </c>
      <c r="J18" s="21">
        <f t="shared" si="0"/>
        <v>33600</v>
      </c>
      <c r="K18" s="19">
        <f t="shared" si="1"/>
        <v>4666.666666666667</v>
      </c>
      <c r="L18" s="19">
        <f t="shared" si="3"/>
        <v>29.523268543342276</v>
      </c>
      <c r="M18" s="19">
        <f t="shared" si="2"/>
        <v>3306.6060768543348</v>
      </c>
    </row>
    <row r="19" spans="1:13" s="2" customFormat="1" ht="24" customHeight="1">
      <c r="A19" s="9">
        <v>45310</v>
      </c>
      <c r="B19" s="10">
        <v>1511188</v>
      </c>
      <c r="C19" s="10" t="s">
        <v>40</v>
      </c>
      <c r="D19" s="10">
        <v>121064</v>
      </c>
      <c r="E19" s="10">
        <v>105448</v>
      </c>
      <c r="F19" s="10" t="s">
        <v>41</v>
      </c>
      <c r="G19" s="10">
        <v>112</v>
      </c>
      <c r="H19" s="10" t="s">
        <v>42</v>
      </c>
      <c r="I19" s="21">
        <v>300</v>
      </c>
      <c r="J19" s="21">
        <f t="shared" si="0"/>
        <v>33600</v>
      </c>
      <c r="K19" s="19">
        <f t="shared" si="1"/>
        <v>4666.666666666667</v>
      </c>
      <c r="L19" s="19">
        <f t="shared" si="3"/>
        <v>29.523268543342276</v>
      </c>
      <c r="M19" s="19">
        <f t="shared" si="2"/>
        <v>3306.6060768543348</v>
      </c>
    </row>
    <row r="20" spans="1:13" s="2" customFormat="1" ht="24" customHeight="1">
      <c r="A20" s="9">
        <v>45310</v>
      </c>
      <c r="B20" s="10">
        <v>1511788</v>
      </c>
      <c r="C20" s="10" t="s">
        <v>40</v>
      </c>
      <c r="D20" s="10">
        <v>121064</v>
      </c>
      <c r="E20" s="10">
        <v>105448</v>
      </c>
      <c r="F20" s="10" t="s">
        <v>41</v>
      </c>
      <c r="G20" s="10">
        <v>112</v>
      </c>
      <c r="H20" s="10" t="s">
        <v>42</v>
      </c>
      <c r="I20" s="21">
        <v>300</v>
      </c>
      <c r="J20" s="21">
        <f t="shared" si="0"/>
        <v>33600</v>
      </c>
      <c r="K20" s="19">
        <f t="shared" si="1"/>
        <v>4666.666666666667</v>
      </c>
      <c r="L20" s="19">
        <f t="shared" si="3"/>
        <v>29.523268543342276</v>
      </c>
      <c r="M20" s="19">
        <f t="shared" si="2"/>
        <v>3306.6060768543348</v>
      </c>
    </row>
    <row r="21" spans="1:13" s="2" customFormat="1" ht="24" customHeight="1">
      <c r="A21" s="9">
        <v>45310</v>
      </c>
      <c r="B21" s="10">
        <v>1511797</v>
      </c>
      <c r="C21" s="10" t="s">
        <v>40</v>
      </c>
      <c r="D21" s="10">
        <v>121064</v>
      </c>
      <c r="E21" s="10">
        <v>105448</v>
      </c>
      <c r="F21" s="10" t="s">
        <v>41</v>
      </c>
      <c r="G21" s="10">
        <v>112</v>
      </c>
      <c r="H21" s="10" t="s">
        <v>42</v>
      </c>
      <c r="I21" s="21">
        <v>300</v>
      </c>
      <c r="J21" s="21">
        <f t="shared" si="0"/>
        <v>33600</v>
      </c>
      <c r="K21" s="19">
        <f t="shared" si="1"/>
        <v>4666.666666666667</v>
      </c>
      <c r="L21" s="19">
        <f t="shared" si="3"/>
        <v>29.523268543342276</v>
      </c>
      <c r="M21" s="19">
        <f t="shared" si="2"/>
        <v>3306.6060768543348</v>
      </c>
    </row>
    <row r="22" spans="1:13" s="2" customFormat="1" ht="24" customHeight="1">
      <c r="A22" s="9">
        <v>45310</v>
      </c>
      <c r="B22" s="10">
        <v>1511879</v>
      </c>
      <c r="C22" s="10" t="s">
        <v>44</v>
      </c>
      <c r="D22" s="10">
        <v>121064</v>
      </c>
      <c r="E22" s="10">
        <v>105448</v>
      </c>
      <c r="F22" s="10" t="s">
        <v>41</v>
      </c>
      <c r="G22" s="10">
        <v>110</v>
      </c>
      <c r="H22" s="10" t="s">
        <v>42</v>
      </c>
      <c r="I22" s="21">
        <v>290</v>
      </c>
      <c r="J22" s="21">
        <f t="shared" si="0"/>
        <v>31900</v>
      </c>
      <c r="K22" s="19">
        <f t="shared" si="1"/>
        <v>4430.5555555555557</v>
      </c>
      <c r="L22" s="19">
        <f t="shared" si="3"/>
        <v>28.134379654453383</v>
      </c>
      <c r="M22" s="19">
        <f t="shared" si="2"/>
        <v>3094.7817619898719</v>
      </c>
    </row>
    <row r="23" spans="1:13" s="2" customFormat="1" ht="24" customHeight="1">
      <c r="A23" s="9">
        <v>45310</v>
      </c>
      <c r="B23" s="10">
        <v>1511886</v>
      </c>
      <c r="C23" s="10" t="s">
        <v>44</v>
      </c>
      <c r="D23" s="10">
        <v>121064</v>
      </c>
      <c r="E23" s="10">
        <v>105448</v>
      </c>
      <c r="F23" s="10" t="s">
        <v>41</v>
      </c>
      <c r="G23" s="10">
        <v>112</v>
      </c>
      <c r="H23" s="10" t="s">
        <v>42</v>
      </c>
      <c r="I23" s="21">
        <v>290</v>
      </c>
      <c r="J23" s="21">
        <f t="shared" si="0"/>
        <v>32480</v>
      </c>
      <c r="K23" s="19">
        <f t="shared" si="1"/>
        <v>4511.1111111111113</v>
      </c>
      <c r="L23" s="19">
        <f t="shared" si="3"/>
        <v>28.134379654453383</v>
      </c>
      <c r="M23" s="19">
        <f t="shared" si="2"/>
        <v>3151.0505212987791</v>
      </c>
    </row>
    <row r="24" spans="1:13" s="2" customFormat="1" ht="24" customHeight="1">
      <c r="A24" s="9">
        <v>45310</v>
      </c>
      <c r="B24" s="10">
        <v>1511889</v>
      </c>
      <c r="C24" s="10" t="s">
        <v>44</v>
      </c>
      <c r="D24" s="10">
        <v>121064</v>
      </c>
      <c r="E24" s="10">
        <v>105448</v>
      </c>
      <c r="F24" s="10" t="s">
        <v>41</v>
      </c>
      <c r="G24" s="10">
        <v>112</v>
      </c>
      <c r="H24" s="10" t="s">
        <v>42</v>
      </c>
      <c r="I24" s="21">
        <v>290</v>
      </c>
      <c r="J24" s="21">
        <f t="shared" si="0"/>
        <v>32480</v>
      </c>
      <c r="K24" s="19">
        <f t="shared" si="1"/>
        <v>4511.1111111111113</v>
      </c>
      <c r="L24" s="19">
        <f t="shared" si="3"/>
        <v>28.134379654453383</v>
      </c>
      <c r="M24" s="19">
        <f t="shared" si="2"/>
        <v>3151.0505212987791</v>
      </c>
    </row>
    <row r="25" spans="1:13" s="2" customFormat="1" ht="24" customHeight="1">
      <c r="A25" s="9">
        <v>45310</v>
      </c>
      <c r="B25" s="10">
        <v>1511893</v>
      </c>
      <c r="C25" s="10" t="s">
        <v>44</v>
      </c>
      <c r="D25" s="10">
        <v>121064</v>
      </c>
      <c r="E25" s="10">
        <v>105448</v>
      </c>
      <c r="F25" s="10" t="s">
        <v>41</v>
      </c>
      <c r="G25" s="10">
        <v>112</v>
      </c>
      <c r="H25" s="10" t="s">
        <v>42</v>
      </c>
      <c r="I25" s="21">
        <v>290</v>
      </c>
      <c r="J25" s="21">
        <f t="shared" si="0"/>
        <v>32480</v>
      </c>
      <c r="K25" s="19">
        <f t="shared" si="1"/>
        <v>4511.1111111111113</v>
      </c>
      <c r="L25" s="19">
        <f t="shared" si="3"/>
        <v>28.134379654453383</v>
      </c>
      <c r="M25" s="19">
        <f t="shared" si="2"/>
        <v>3151.0505212987791</v>
      </c>
    </row>
    <row r="26" spans="1:13" s="2" customFormat="1" ht="24" customHeight="1">
      <c r="A26" s="9">
        <v>45310</v>
      </c>
      <c r="B26" s="10">
        <v>1511902</v>
      </c>
      <c r="C26" s="10" t="s">
        <v>44</v>
      </c>
      <c r="D26" s="10">
        <v>121064</v>
      </c>
      <c r="E26" s="10">
        <v>105448</v>
      </c>
      <c r="F26" s="10" t="s">
        <v>41</v>
      </c>
      <c r="G26" s="10">
        <v>112</v>
      </c>
      <c r="H26" s="10" t="s">
        <v>42</v>
      </c>
      <c r="I26" s="21">
        <v>290</v>
      </c>
      <c r="J26" s="21">
        <f t="shared" si="0"/>
        <v>32480</v>
      </c>
      <c r="K26" s="19">
        <f t="shared" si="1"/>
        <v>4511.1111111111113</v>
      </c>
      <c r="L26" s="19">
        <f t="shared" si="3"/>
        <v>28.134379654453383</v>
      </c>
      <c r="M26" s="19">
        <f t="shared" si="2"/>
        <v>3151.0505212987791</v>
      </c>
    </row>
    <row r="27" spans="1:13" s="2" customFormat="1" ht="24" customHeight="1">
      <c r="A27" s="9">
        <v>45310</v>
      </c>
      <c r="B27" s="10">
        <v>1511916</v>
      </c>
      <c r="C27" s="10" t="s">
        <v>44</v>
      </c>
      <c r="D27" s="10">
        <v>121064</v>
      </c>
      <c r="E27" s="10">
        <v>105448</v>
      </c>
      <c r="F27" s="10" t="s">
        <v>41</v>
      </c>
      <c r="G27" s="10">
        <v>112</v>
      </c>
      <c r="H27" s="10" t="s">
        <v>42</v>
      </c>
      <c r="I27" s="21">
        <v>290</v>
      </c>
      <c r="J27" s="21">
        <f t="shared" si="0"/>
        <v>32480</v>
      </c>
      <c r="K27" s="19">
        <f t="shared" si="1"/>
        <v>4511.1111111111113</v>
      </c>
      <c r="L27" s="19">
        <f t="shared" si="3"/>
        <v>28.134379654453383</v>
      </c>
      <c r="M27" s="19">
        <f t="shared" si="2"/>
        <v>3151.0505212987791</v>
      </c>
    </row>
    <row r="28" spans="1:13" s="2" customFormat="1" ht="24" customHeight="1">
      <c r="A28" s="9">
        <v>45310</v>
      </c>
      <c r="B28" s="10">
        <v>1511929</v>
      </c>
      <c r="C28" s="10" t="s">
        <v>44</v>
      </c>
      <c r="D28" s="10">
        <v>121064</v>
      </c>
      <c r="E28" s="10">
        <v>105448</v>
      </c>
      <c r="F28" s="10" t="s">
        <v>41</v>
      </c>
      <c r="G28" s="10">
        <v>112</v>
      </c>
      <c r="H28" s="10" t="s">
        <v>42</v>
      </c>
      <c r="I28" s="21">
        <v>290</v>
      </c>
      <c r="J28" s="21">
        <f t="shared" si="0"/>
        <v>32480</v>
      </c>
      <c r="K28" s="19">
        <f t="shared" si="1"/>
        <v>4511.1111111111113</v>
      </c>
      <c r="L28" s="19">
        <f t="shared" si="3"/>
        <v>28.134379654453383</v>
      </c>
      <c r="M28" s="19">
        <f t="shared" si="2"/>
        <v>3151.0505212987791</v>
      </c>
    </row>
    <row r="29" spans="1:13" s="2" customFormat="1" ht="24" customHeight="1">
      <c r="A29" s="9">
        <v>45310</v>
      </c>
      <c r="B29" s="10">
        <v>1511938</v>
      </c>
      <c r="C29" s="10" t="s">
        <v>44</v>
      </c>
      <c r="D29" s="10">
        <v>121064</v>
      </c>
      <c r="E29" s="10">
        <v>105448</v>
      </c>
      <c r="F29" s="10" t="s">
        <v>41</v>
      </c>
      <c r="G29" s="10">
        <v>112</v>
      </c>
      <c r="H29" s="10" t="s">
        <v>42</v>
      </c>
      <c r="I29" s="21">
        <v>290</v>
      </c>
      <c r="J29" s="21">
        <f t="shared" si="0"/>
        <v>32480</v>
      </c>
      <c r="K29" s="19">
        <f t="shared" si="1"/>
        <v>4511.1111111111113</v>
      </c>
      <c r="L29" s="19">
        <f t="shared" si="3"/>
        <v>28.134379654453383</v>
      </c>
      <c r="M29" s="19">
        <f t="shared" si="2"/>
        <v>3151.0505212987791</v>
      </c>
    </row>
    <row r="30" spans="1:13" s="2" customFormat="1" ht="24" customHeight="1">
      <c r="A30" s="9">
        <v>45310</v>
      </c>
      <c r="B30" s="10">
        <v>1511966</v>
      </c>
      <c r="C30" s="10" t="s">
        <v>40</v>
      </c>
      <c r="D30" s="10">
        <v>121064</v>
      </c>
      <c r="E30" s="10">
        <v>105448</v>
      </c>
      <c r="F30" s="10" t="s">
        <v>41</v>
      </c>
      <c r="G30" s="10">
        <v>112</v>
      </c>
      <c r="H30" s="10" t="s">
        <v>42</v>
      </c>
      <c r="I30" s="21">
        <v>300</v>
      </c>
      <c r="J30" s="21">
        <f t="shared" si="0"/>
        <v>33600</v>
      </c>
      <c r="K30" s="19">
        <f t="shared" si="1"/>
        <v>4666.666666666667</v>
      </c>
      <c r="L30" s="19">
        <f t="shared" si="3"/>
        <v>29.523268543342276</v>
      </c>
      <c r="M30" s="19">
        <f t="shared" si="2"/>
        <v>3306.6060768543348</v>
      </c>
    </row>
    <row r="31" spans="1:13" s="2" customFormat="1" ht="24" customHeight="1">
      <c r="A31" s="9">
        <v>45310</v>
      </c>
      <c r="B31" s="10">
        <v>1511972</v>
      </c>
      <c r="C31" s="10" t="s">
        <v>40</v>
      </c>
      <c r="D31" s="10">
        <v>121064</v>
      </c>
      <c r="E31" s="10">
        <v>105448</v>
      </c>
      <c r="F31" s="10" t="s">
        <v>41</v>
      </c>
      <c r="G31" s="10">
        <v>112</v>
      </c>
      <c r="H31" s="10" t="s">
        <v>42</v>
      </c>
      <c r="I31" s="21">
        <v>300</v>
      </c>
      <c r="J31" s="21">
        <f t="shared" si="0"/>
        <v>33600</v>
      </c>
      <c r="K31" s="19">
        <f t="shared" si="1"/>
        <v>4666.666666666667</v>
      </c>
      <c r="L31" s="19">
        <f t="shared" si="3"/>
        <v>29.523268543342276</v>
      </c>
      <c r="M31" s="19">
        <f t="shared" si="2"/>
        <v>3306.6060768543348</v>
      </c>
    </row>
    <row r="32" spans="1:13" s="2" customFormat="1" ht="24" customHeight="1">
      <c r="A32" s="9">
        <v>45310</v>
      </c>
      <c r="B32" s="10">
        <v>1512030</v>
      </c>
      <c r="C32" s="10" t="s">
        <v>44</v>
      </c>
      <c r="D32" s="10">
        <v>121064</v>
      </c>
      <c r="E32" s="10">
        <v>105448</v>
      </c>
      <c r="F32" s="10" t="s">
        <v>41</v>
      </c>
      <c r="G32" s="10">
        <v>112</v>
      </c>
      <c r="H32" s="10" t="s">
        <v>42</v>
      </c>
      <c r="I32" s="21">
        <v>290</v>
      </c>
      <c r="J32" s="21">
        <f t="shared" si="0"/>
        <v>32480</v>
      </c>
      <c r="K32" s="19">
        <f t="shared" si="1"/>
        <v>4511.1111111111113</v>
      </c>
      <c r="L32" s="19">
        <f t="shared" si="3"/>
        <v>28.134379654453383</v>
      </c>
      <c r="M32" s="19">
        <f t="shared" si="2"/>
        <v>3151.0505212987791</v>
      </c>
    </row>
    <row r="33" spans="1:15" s="2" customFormat="1" ht="24" customHeight="1">
      <c r="A33" s="9">
        <v>45313</v>
      </c>
      <c r="B33" s="10">
        <v>1511018</v>
      </c>
      <c r="C33" s="10" t="s">
        <v>43</v>
      </c>
      <c r="D33" s="10">
        <v>121064</v>
      </c>
      <c r="E33" s="10">
        <v>91329</v>
      </c>
      <c r="F33" s="10" t="s">
        <v>41</v>
      </c>
      <c r="G33" s="10">
        <v>1</v>
      </c>
      <c r="H33" s="10" t="s">
        <v>42</v>
      </c>
      <c r="I33" s="21">
        <v>100</v>
      </c>
      <c r="J33" s="21">
        <f t="shared" si="0"/>
        <v>100</v>
      </c>
      <c r="K33" s="19">
        <f t="shared" si="1"/>
        <v>13.888888888888889</v>
      </c>
      <c r="L33" s="19">
        <f t="shared" si="3"/>
        <v>1.7454907655644938</v>
      </c>
      <c r="M33" s="19">
        <f t="shared" si="2"/>
        <v>1.7454907655644938</v>
      </c>
    </row>
    <row r="34" spans="1:15" s="2" customFormat="1" ht="24" customHeight="1">
      <c r="A34" s="9">
        <v>45313</v>
      </c>
      <c r="B34" s="10">
        <v>1511879</v>
      </c>
      <c r="C34" s="10" t="s">
        <v>44</v>
      </c>
      <c r="D34" s="10">
        <v>121064</v>
      </c>
      <c r="E34" s="10">
        <v>105448</v>
      </c>
      <c r="F34" s="10" t="s">
        <v>41</v>
      </c>
      <c r="G34" s="10">
        <v>2</v>
      </c>
      <c r="H34" s="10" t="s">
        <v>42</v>
      </c>
      <c r="I34" s="21">
        <v>100</v>
      </c>
      <c r="J34" s="21">
        <f t="shared" si="0"/>
        <v>200</v>
      </c>
      <c r="K34" s="19">
        <f t="shared" si="1"/>
        <v>27.777777777777779</v>
      </c>
      <c r="L34" s="19">
        <f t="shared" si="3"/>
        <v>1.7454907655644938</v>
      </c>
      <c r="M34" s="19">
        <f t="shared" si="2"/>
        <v>3.4909815311289876</v>
      </c>
    </row>
    <row r="35" spans="1:15" s="2" customFormat="1" ht="24" customHeight="1">
      <c r="A35" s="9">
        <v>45314</v>
      </c>
      <c r="B35" s="10">
        <v>1511018</v>
      </c>
      <c r="C35" s="10" t="s">
        <v>43</v>
      </c>
      <c r="D35" s="10">
        <v>121064</v>
      </c>
      <c r="E35" s="10">
        <v>91329</v>
      </c>
      <c r="F35" s="10" t="s">
        <v>41</v>
      </c>
      <c r="G35" s="10">
        <v>110</v>
      </c>
      <c r="H35" s="10" t="s">
        <v>42</v>
      </c>
      <c r="I35" s="21">
        <v>100</v>
      </c>
      <c r="J35" s="21">
        <f t="shared" si="0"/>
        <v>11000</v>
      </c>
      <c r="K35" s="19">
        <f t="shared" si="1"/>
        <v>1527.7777777777778</v>
      </c>
      <c r="L35" s="19">
        <f t="shared" si="3"/>
        <v>1.7454907655644938</v>
      </c>
      <c r="M35" s="19">
        <f t="shared" si="2"/>
        <v>192.00398421209431</v>
      </c>
    </row>
    <row r="36" spans="1:15" s="2" customFormat="1" ht="24" customHeight="1">
      <c r="A36" s="10" t="s">
        <v>45</v>
      </c>
      <c r="B36" s="10" t="s">
        <v>45</v>
      </c>
      <c r="C36" s="10" t="s">
        <v>45</v>
      </c>
      <c r="D36" s="10" t="s">
        <v>45</v>
      </c>
      <c r="E36" s="10" t="s">
        <v>45</v>
      </c>
      <c r="F36" s="10" t="s">
        <v>45</v>
      </c>
      <c r="G36" s="10" t="s">
        <v>45</v>
      </c>
      <c r="H36" s="10" t="s">
        <v>45</v>
      </c>
      <c r="I36" s="22" t="s">
        <v>45</v>
      </c>
      <c r="J36" s="21"/>
      <c r="K36" s="19"/>
      <c r="L36" s="19"/>
      <c r="M36" s="19"/>
    </row>
    <row r="37" spans="1:15" s="2" customFormat="1" ht="24" customHeight="1">
      <c r="A37" s="10" t="s">
        <v>46</v>
      </c>
      <c r="B37" s="10">
        <v>1511018</v>
      </c>
      <c r="C37" s="10" t="s">
        <v>43</v>
      </c>
      <c r="D37" s="10">
        <v>121064</v>
      </c>
      <c r="E37" s="10">
        <v>91329</v>
      </c>
      <c r="F37" s="10" t="s">
        <v>41</v>
      </c>
      <c r="G37" s="10">
        <v>1</v>
      </c>
      <c r="H37" s="10" t="s">
        <v>42</v>
      </c>
      <c r="I37" s="22" t="s">
        <v>45</v>
      </c>
      <c r="J37" s="21"/>
      <c r="K37" s="19"/>
      <c r="L37" s="19"/>
      <c r="M37" s="19"/>
    </row>
    <row r="38" spans="1:15" s="2" customFormat="1" ht="24" customHeight="1">
      <c r="A38" s="10" t="s">
        <v>46</v>
      </c>
      <c r="B38" s="10">
        <v>1511068</v>
      </c>
      <c r="C38" s="10" t="s">
        <v>40</v>
      </c>
      <c r="D38" s="10">
        <v>121064</v>
      </c>
      <c r="E38" s="10">
        <v>105448</v>
      </c>
      <c r="F38" s="10" t="s">
        <v>41</v>
      </c>
      <c r="G38" s="10">
        <v>1</v>
      </c>
      <c r="H38" s="10" t="s">
        <v>42</v>
      </c>
      <c r="I38" s="22" t="s">
        <v>45</v>
      </c>
      <c r="J38" s="21"/>
      <c r="K38" s="19"/>
      <c r="L38" s="19"/>
      <c r="M38" s="19"/>
    </row>
    <row r="39" spans="1:15" s="2" customFormat="1" ht="24" customHeight="1">
      <c r="A39" s="10" t="s">
        <v>45</v>
      </c>
      <c r="B39" s="10" t="s">
        <v>45</v>
      </c>
      <c r="C39" s="10" t="s">
        <v>45</v>
      </c>
      <c r="D39" s="10" t="s">
        <v>45</v>
      </c>
      <c r="E39" s="10" t="s">
        <v>45</v>
      </c>
      <c r="F39" s="10" t="s">
        <v>45</v>
      </c>
      <c r="G39" s="10" t="s">
        <v>45</v>
      </c>
      <c r="H39" s="10" t="s">
        <v>45</v>
      </c>
      <c r="I39" s="22" t="s">
        <v>45</v>
      </c>
      <c r="J39" s="21"/>
      <c r="K39" s="19"/>
      <c r="L39" s="19"/>
      <c r="M39" s="19"/>
    </row>
    <row r="40" spans="1:15" s="2" customFormat="1" ht="24" customHeight="1">
      <c r="A40" s="11" t="s">
        <v>45</v>
      </c>
      <c r="B40" s="11" t="s">
        <v>45</v>
      </c>
      <c r="C40" s="11" t="s">
        <v>47</v>
      </c>
      <c r="D40" s="11" t="s">
        <v>45</v>
      </c>
      <c r="E40" s="11" t="s">
        <v>45</v>
      </c>
      <c r="F40" s="11" t="s">
        <v>45</v>
      </c>
      <c r="G40" s="11">
        <f>SUM(G13:G39)</f>
        <v>2240</v>
      </c>
      <c r="H40" s="11"/>
      <c r="I40" s="23"/>
      <c r="J40" s="24">
        <f>SUM(J13:J39)</f>
        <v>637660</v>
      </c>
      <c r="K40" s="25">
        <f>SUM(K13:K39)</f>
        <v>88563.888888888905</v>
      </c>
      <c r="L40" s="25">
        <f>K40/G40-E56</f>
        <v>27.394052273501011</v>
      </c>
      <c r="M40" s="25">
        <f>SUM(M13:M39)</f>
        <v>61386.96388888888</v>
      </c>
    </row>
    <row r="41" spans="1:15" ht="16">
      <c r="J41" s="26"/>
      <c r="K41" s="26"/>
      <c r="L41" s="26"/>
      <c r="M41" s="26"/>
      <c r="O41" s="2"/>
    </row>
    <row r="42" spans="1:15" s="1" customFormat="1" ht="22" customHeight="1">
      <c r="A42" s="28" t="s">
        <v>48</v>
      </c>
      <c r="B42" s="28"/>
      <c r="C42" s="28"/>
      <c r="D42" s="12" t="s">
        <v>49</v>
      </c>
      <c r="E42" s="12" t="s">
        <v>50</v>
      </c>
      <c r="G42" s="31" t="s">
        <v>51</v>
      </c>
      <c r="H42" s="31"/>
      <c r="I42" s="31"/>
      <c r="J42" s="31"/>
      <c r="K42" s="31"/>
      <c r="L42" s="31"/>
      <c r="M42" s="31"/>
      <c r="O42" s="2"/>
    </row>
    <row r="43" spans="1:15" s="1" customFormat="1" ht="22" customHeight="1">
      <c r="A43" s="33" t="s">
        <v>52</v>
      </c>
      <c r="B43" s="28"/>
      <c r="C43" s="28"/>
      <c r="D43" s="13">
        <f>J40*0.09</f>
        <v>57389.4</v>
      </c>
      <c r="E43" s="19">
        <f>D43/$M$8</f>
        <v>7970.75</v>
      </c>
      <c r="G43" s="31"/>
      <c r="H43" s="31"/>
      <c r="I43" s="31"/>
      <c r="J43" s="31"/>
      <c r="K43" s="31"/>
      <c r="L43" s="31"/>
      <c r="M43" s="31"/>
      <c r="O43" s="2"/>
    </row>
    <row r="44" spans="1:15" s="1" customFormat="1" ht="22" customHeight="1">
      <c r="A44" s="33" t="s">
        <v>53</v>
      </c>
      <c r="B44" s="28"/>
      <c r="C44" s="28"/>
      <c r="D44" s="13">
        <v>59817.599999999999</v>
      </c>
      <c r="E44" s="19">
        <f>D44/$M$8</f>
        <v>8308</v>
      </c>
      <c r="G44" s="31"/>
      <c r="H44" s="31"/>
      <c r="I44" s="31"/>
      <c r="J44" s="31"/>
      <c r="K44" s="31"/>
      <c r="L44" s="31"/>
      <c r="M44" s="31"/>
      <c r="O44" s="2"/>
    </row>
    <row r="45" spans="1:15" s="1" customFormat="1" ht="22" customHeight="1">
      <c r="A45" s="32" t="s">
        <v>54</v>
      </c>
      <c r="B45" s="28"/>
      <c r="C45" s="28"/>
      <c r="D45" s="13">
        <v>3910</v>
      </c>
      <c r="E45" s="19">
        <f t="shared" ref="E45:E51" si="4">D45/$M$8</f>
        <v>543.05555555555554</v>
      </c>
      <c r="G45" s="31"/>
      <c r="H45" s="31"/>
      <c r="I45" s="31"/>
      <c r="J45" s="31"/>
      <c r="K45" s="31"/>
      <c r="L45" s="31"/>
      <c r="M45" s="31"/>
      <c r="O45" s="2"/>
    </row>
    <row r="46" spans="1:15" s="1" customFormat="1" ht="22" customHeight="1">
      <c r="A46" s="34" t="s">
        <v>55</v>
      </c>
      <c r="B46" s="28"/>
      <c r="C46" s="28"/>
      <c r="D46" s="13">
        <v>2668</v>
      </c>
      <c r="E46" s="19">
        <f t="shared" si="4"/>
        <v>370.55555555555554</v>
      </c>
      <c r="G46" s="31"/>
      <c r="H46" s="31"/>
      <c r="I46" s="31"/>
      <c r="J46" s="31"/>
      <c r="K46" s="31"/>
      <c r="L46" s="31"/>
      <c r="M46" s="31"/>
      <c r="O46" s="2"/>
    </row>
    <row r="47" spans="1:15" s="1" customFormat="1" ht="22" customHeight="1">
      <c r="A47" s="32" t="s">
        <v>56</v>
      </c>
      <c r="B47" s="28"/>
      <c r="C47" s="28"/>
      <c r="D47" s="13">
        <v>1588</v>
      </c>
      <c r="E47" s="19">
        <f t="shared" si="4"/>
        <v>220.55555555555554</v>
      </c>
      <c r="G47" s="31"/>
      <c r="H47" s="31"/>
      <c r="I47" s="31"/>
      <c r="J47" s="31"/>
      <c r="K47" s="31"/>
      <c r="L47" s="31"/>
      <c r="M47" s="31"/>
      <c r="O47" s="2"/>
    </row>
    <row r="48" spans="1:15" s="1" customFormat="1" ht="22" customHeight="1">
      <c r="A48" s="28" t="s">
        <v>57</v>
      </c>
      <c r="B48" s="28"/>
      <c r="C48" s="28"/>
      <c r="D48" s="13">
        <v>11708.06</v>
      </c>
      <c r="E48" s="19">
        <f t="shared" si="4"/>
        <v>1626.1194444444443</v>
      </c>
      <c r="G48" s="31"/>
      <c r="H48" s="31"/>
      <c r="I48" s="31"/>
      <c r="J48" s="31"/>
      <c r="K48" s="31"/>
      <c r="L48" s="31"/>
      <c r="M48" s="31"/>
      <c r="O48" s="2"/>
    </row>
    <row r="49" spans="1:15" s="1" customFormat="1" ht="22" customHeight="1">
      <c r="A49" s="28" t="s">
        <v>58</v>
      </c>
      <c r="B49" s="28"/>
      <c r="C49" s="28"/>
      <c r="D49" s="13">
        <v>1780</v>
      </c>
      <c r="E49" s="19">
        <f t="shared" si="4"/>
        <v>247.22222222222223</v>
      </c>
      <c r="G49" s="31"/>
      <c r="H49" s="31"/>
      <c r="I49" s="31"/>
      <c r="J49" s="31"/>
      <c r="K49" s="31"/>
      <c r="L49" s="31"/>
      <c r="M49" s="31"/>
      <c r="O49" s="2"/>
    </row>
    <row r="50" spans="1:15" s="1" customFormat="1" ht="22" customHeight="1">
      <c r="A50" s="28" t="s">
        <v>59</v>
      </c>
      <c r="B50" s="28"/>
      <c r="C50" s="28"/>
      <c r="D50" s="13">
        <v>5800</v>
      </c>
      <c r="E50" s="19">
        <f t="shared" si="4"/>
        <v>805.55555555555554</v>
      </c>
      <c r="G50" s="31"/>
      <c r="H50" s="31"/>
      <c r="I50" s="31"/>
      <c r="J50" s="31"/>
      <c r="K50" s="31"/>
      <c r="L50" s="31"/>
      <c r="M50" s="31"/>
      <c r="O50" s="2"/>
    </row>
    <row r="51" spans="1:15" s="1" customFormat="1" ht="22" customHeight="1">
      <c r="A51" s="28" t="s">
        <v>60</v>
      </c>
      <c r="B51" s="28"/>
      <c r="C51" s="28"/>
      <c r="D51" s="13">
        <f>SUM(D43:D50)</f>
        <v>144661.06</v>
      </c>
      <c r="E51" s="19">
        <f t="shared" si="4"/>
        <v>20091.81388888889</v>
      </c>
      <c r="G51" s="31"/>
      <c r="H51" s="31"/>
      <c r="I51" s="31"/>
      <c r="J51" s="31"/>
      <c r="K51" s="31"/>
      <c r="L51" s="31"/>
      <c r="M51" s="31"/>
      <c r="O51" s="2"/>
    </row>
    <row r="52" spans="1:15" s="1" customFormat="1" ht="22" customHeight="1">
      <c r="A52" s="1" t="s">
        <v>45</v>
      </c>
      <c r="B52" s="1" t="s">
        <v>45</v>
      </c>
      <c r="C52" s="1" t="s">
        <v>45</v>
      </c>
      <c r="D52" s="14"/>
      <c r="E52" s="20" t="s">
        <v>45</v>
      </c>
      <c r="G52" s="31"/>
      <c r="H52" s="31"/>
      <c r="I52" s="31"/>
      <c r="J52" s="31"/>
      <c r="K52" s="31"/>
      <c r="L52" s="31"/>
      <c r="M52" s="31"/>
      <c r="O52" s="2"/>
    </row>
    <row r="53" spans="1:15" s="1" customFormat="1" ht="22" customHeight="1">
      <c r="A53" s="28" t="s">
        <v>61</v>
      </c>
      <c r="B53" s="28"/>
      <c r="C53" s="28"/>
      <c r="D53" s="13">
        <f>J40*0.08</f>
        <v>51012.800000000003</v>
      </c>
      <c r="E53" s="19">
        <f>D53/$M$8</f>
        <v>7085.1111111111113</v>
      </c>
      <c r="G53" s="31"/>
      <c r="H53" s="31"/>
      <c r="I53" s="31"/>
      <c r="J53" s="31"/>
      <c r="K53" s="31"/>
      <c r="L53" s="31"/>
      <c r="M53" s="31"/>
      <c r="O53" s="2"/>
    </row>
    <row r="54" spans="1:15" s="1" customFormat="1" ht="22" customHeight="1">
      <c r="A54" s="1" t="s">
        <v>45</v>
      </c>
      <c r="B54" s="1" t="s">
        <v>45</v>
      </c>
      <c r="C54" s="1" t="s">
        <v>45</v>
      </c>
      <c r="D54" s="14"/>
      <c r="E54" s="20" t="s">
        <v>45</v>
      </c>
      <c r="G54" s="31"/>
      <c r="H54" s="31"/>
      <c r="I54" s="31"/>
      <c r="J54" s="31"/>
      <c r="K54" s="31"/>
      <c r="L54" s="31"/>
      <c r="M54" s="31"/>
      <c r="O54" s="2"/>
    </row>
    <row r="55" spans="1:15" s="1" customFormat="1" ht="22" customHeight="1">
      <c r="A55" s="29" t="s">
        <v>62</v>
      </c>
      <c r="B55" s="29"/>
      <c r="C55" s="29"/>
      <c r="D55" s="13">
        <f>D51+D53</f>
        <v>195673.86</v>
      </c>
      <c r="E55" s="19">
        <f>D55/$M$8</f>
        <v>27176.924999999996</v>
      </c>
      <c r="G55" s="31"/>
      <c r="H55" s="31"/>
      <c r="I55" s="31"/>
      <c r="J55" s="31"/>
      <c r="K55" s="31"/>
      <c r="L55" s="31"/>
      <c r="M55" s="31"/>
      <c r="O55" s="2"/>
    </row>
    <row r="56" spans="1:15" s="1" customFormat="1" ht="22" customHeight="1">
      <c r="A56" s="29" t="s">
        <v>63</v>
      </c>
      <c r="B56" s="29"/>
      <c r="C56" s="29"/>
      <c r="D56" s="13">
        <f>D55/(G40-2)</f>
        <v>87.432466487935656</v>
      </c>
      <c r="E56" s="19">
        <f>D56/$M$8</f>
        <v>12.143398123324395</v>
      </c>
      <c r="G56" s="31"/>
      <c r="H56" s="31"/>
      <c r="I56" s="31"/>
      <c r="J56" s="31"/>
      <c r="K56" s="31"/>
      <c r="L56" s="31"/>
      <c r="M56" s="31"/>
      <c r="O56" s="2"/>
    </row>
    <row r="57" spans="1:15" ht="16">
      <c r="O57" s="2"/>
    </row>
    <row r="58" spans="1:15" ht="16">
      <c r="O58" s="2"/>
    </row>
    <row r="59" spans="1:15" ht="16">
      <c r="O59" s="2"/>
    </row>
    <row r="60" spans="1:15" ht="16">
      <c r="O60" s="2"/>
    </row>
    <row r="61" spans="1:15" ht="16">
      <c r="O61" s="2"/>
    </row>
    <row r="62" spans="1:15" ht="16">
      <c r="O62" s="2"/>
    </row>
    <row r="63" spans="1:15" ht="16">
      <c r="O63" s="2"/>
    </row>
    <row r="64" spans="1:15" ht="16">
      <c r="O64" s="2"/>
    </row>
    <row r="65" spans="15:15" ht="16">
      <c r="O65" s="2"/>
    </row>
    <row r="66" spans="15:15" ht="16">
      <c r="O66" s="2"/>
    </row>
    <row r="67" spans="15:15" ht="16">
      <c r="O67" s="2"/>
    </row>
    <row r="68" spans="15:15" ht="16">
      <c r="O68" s="2"/>
    </row>
    <row r="70" spans="15:15" ht="16">
      <c r="O70" s="1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  <row r="77" spans="15:15" ht="16">
      <c r="O77" s="1"/>
    </row>
    <row r="78" spans="15:15" ht="16">
      <c r="O78" s="1"/>
    </row>
    <row r="79" spans="15:15" ht="16">
      <c r="O79" s="1"/>
    </row>
    <row r="80" spans="15:15" ht="16">
      <c r="O80" s="1"/>
    </row>
    <row r="81" spans="15:15" ht="16">
      <c r="O81" s="1"/>
    </row>
    <row r="82" spans="15:15" ht="16">
      <c r="O82" s="1"/>
    </row>
    <row r="83" spans="15:15" ht="16">
      <c r="O83" s="1"/>
    </row>
    <row r="84" spans="15:15" ht="16">
      <c r="O84" s="1"/>
    </row>
  </sheetData>
  <autoFilter ref="A12:M40" xr:uid="{00000000-0009-0000-0000-000000000000}"/>
  <sortState xmlns:xlrd2="http://schemas.microsoft.com/office/spreadsheetml/2017/richdata2" ref="A13:M35">
    <sortCondition ref="A13:A35"/>
    <sortCondition ref="B13:B35"/>
  </sortState>
  <mergeCells count="21">
    <mergeCell ref="A7:M7"/>
    <mergeCell ref="B8:C8"/>
    <mergeCell ref="H8:I8"/>
    <mergeCell ref="B9:C9"/>
    <mergeCell ref="H9:I9"/>
    <mergeCell ref="A53:C53"/>
    <mergeCell ref="A55:C55"/>
    <mergeCell ref="A56:C56"/>
    <mergeCell ref="A1:M3"/>
    <mergeCell ref="A4:M6"/>
    <mergeCell ref="G42:M5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</mergeCells>
  <pageMargins left="0.7" right="0.7" top="0.75" bottom="0.75" header="0.3" footer="0.3"/>
  <pageSetup scale="44" orientation="landscape"/>
  <ignoredErrors>
    <ignoredError sqref="L40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6D7-4256-5044-877E-D47B28028B09}">
  <dimension ref="B2:N28"/>
  <sheetViews>
    <sheetView workbookViewId="0">
      <selection activeCell="H28" sqref="H28"/>
    </sheetView>
  </sheetViews>
  <sheetFormatPr baseColWidth="10" defaultRowHeight="15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2" spans="2:14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2:14">
      <c r="B3">
        <v>45310</v>
      </c>
      <c r="C3">
        <v>1511056</v>
      </c>
      <c r="D3" t="s">
        <v>40</v>
      </c>
      <c r="E3">
        <v>121064</v>
      </c>
      <c r="F3">
        <v>105448</v>
      </c>
      <c r="G3" t="s">
        <v>41</v>
      </c>
      <c r="H3">
        <v>57</v>
      </c>
      <c r="I3" t="s">
        <v>42</v>
      </c>
      <c r="J3">
        <v>310</v>
      </c>
      <c r="K3">
        <v>17670</v>
      </c>
      <c r="L3">
        <v>2454.1666666666665</v>
      </c>
      <c r="M3">
        <v>30.912157432231155</v>
      </c>
      <c r="N3">
        <v>1761.9929736371757</v>
      </c>
    </row>
    <row r="4" spans="2:14">
      <c r="B4">
        <v>45310</v>
      </c>
      <c r="C4">
        <v>1511056</v>
      </c>
      <c r="D4" t="s">
        <v>43</v>
      </c>
      <c r="E4">
        <v>121064</v>
      </c>
      <c r="F4">
        <v>105448</v>
      </c>
      <c r="G4" t="s">
        <v>41</v>
      </c>
      <c r="H4">
        <v>55</v>
      </c>
      <c r="I4" t="s">
        <v>42</v>
      </c>
      <c r="J4">
        <v>270</v>
      </c>
      <c r="K4">
        <v>14850</v>
      </c>
      <c r="L4">
        <v>2062.5</v>
      </c>
      <c r="M4">
        <v>25.356601876675605</v>
      </c>
      <c r="N4">
        <v>1394.6131032171581</v>
      </c>
    </row>
    <row r="5" spans="2:14">
      <c r="B5">
        <v>45310</v>
      </c>
      <c r="C5">
        <v>1511068</v>
      </c>
      <c r="D5" t="s">
        <v>40</v>
      </c>
      <c r="E5">
        <v>121064</v>
      </c>
      <c r="F5">
        <v>105448</v>
      </c>
      <c r="G5" t="s">
        <v>41</v>
      </c>
      <c r="H5">
        <v>111</v>
      </c>
      <c r="I5" t="s">
        <v>42</v>
      </c>
      <c r="J5">
        <v>300</v>
      </c>
      <c r="K5">
        <v>33300</v>
      </c>
      <c r="L5">
        <v>4625</v>
      </c>
      <c r="M5">
        <v>29.523268543342269</v>
      </c>
      <c r="N5">
        <v>3277.0828083109918</v>
      </c>
    </row>
    <row r="6" spans="2:14">
      <c r="B6">
        <v>45310</v>
      </c>
      <c r="C6">
        <v>1511098</v>
      </c>
      <c r="D6" t="s">
        <v>40</v>
      </c>
      <c r="E6">
        <v>121064</v>
      </c>
      <c r="F6">
        <v>105448</v>
      </c>
      <c r="G6" t="s">
        <v>41</v>
      </c>
      <c r="H6">
        <v>112</v>
      </c>
      <c r="I6" t="s">
        <v>42</v>
      </c>
      <c r="J6">
        <v>300</v>
      </c>
      <c r="K6">
        <v>33600</v>
      </c>
      <c r="L6">
        <v>4666.666666666667</v>
      </c>
      <c r="M6">
        <v>29.523268543342276</v>
      </c>
      <c r="N6">
        <v>3306.6060768543348</v>
      </c>
    </row>
    <row r="7" spans="2:14">
      <c r="B7">
        <v>45310</v>
      </c>
      <c r="C7">
        <v>1511107</v>
      </c>
      <c r="D7" t="s">
        <v>40</v>
      </c>
      <c r="E7">
        <v>121064</v>
      </c>
      <c r="F7">
        <v>105448</v>
      </c>
      <c r="G7" t="s">
        <v>41</v>
      </c>
      <c r="H7">
        <v>112</v>
      </c>
      <c r="I7" t="s">
        <v>42</v>
      </c>
      <c r="J7">
        <v>300</v>
      </c>
      <c r="K7">
        <v>33600</v>
      </c>
      <c r="L7">
        <v>4666.666666666667</v>
      </c>
      <c r="M7">
        <v>29.523268543342276</v>
      </c>
      <c r="N7">
        <v>3306.6060768543348</v>
      </c>
    </row>
    <row r="8" spans="2:14">
      <c r="B8">
        <v>45310</v>
      </c>
      <c r="C8">
        <v>1511179</v>
      </c>
      <c r="D8" t="s">
        <v>40</v>
      </c>
      <c r="E8">
        <v>121064</v>
      </c>
      <c r="F8">
        <v>105448</v>
      </c>
      <c r="G8" t="s">
        <v>41</v>
      </c>
      <c r="H8">
        <v>112</v>
      </c>
      <c r="I8" t="s">
        <v>42</v>
      </c>
      <c r="J8">
        <v>300</v>
      </c>
      <c r="K8">
        <v>33600</v>
      </c>
      <c r="L8">
        <v>4666.666666666667</v>
      </c>
      <c r="M8">
        <v>29.523268543342276</v>
      </c>
      <c r="N8">
        <v>3306.6060768543348</v>
      </c>
    </row>
    <row r="9" spans="2:14">
      <c r="B9">
        <v>45310</v>
      </c>
      <c r="C9">
        <v>1511188</v>
      </c>
      <c r="D9" t="s">
        <v>40</v>
      </c>
      <c r="E9">
        <v>121064</v>
      </c>
      <c r="F9">
        <v>105448</v>
      </c>
      <c r="G9" t="s">
        <v>41</v>
      </c>
      <c r="H9">
        <v>112</v>
      </c>
      <c r="I9" t="s">
        <v>42</v>
      </c>
      <c r="J9">
        <v>300</v>
      </c>
      <c r="K9">
        <v>33600</v>
      </c>
      <c r="L9">
        <v>4666.666666666667</v>
      </c>
      <c r="M9">
        <v>29.523268543342276</v>
      </c>
      <c r="N9">
        <v>3306.6060768543348</v>
      </c>
    </row>
    <row r="10" spans="2:14">
      <c r="B10">
        <v>45310</v>
      </c>
      <c r="C10">
        <v>1511788</v>
      </c>
      <c r="D10" t="s">
        <v>40</v>
      </c>
      <c r="E10">
        <v>121064</v>
      </c>
      <c r="F10">
        <v>105448</v>
      </c>
      <c r="G10" t="s">
        <v>41</v>
      </c>
      <c r="H10">
        <v>112</v>
      </c>
      <c r="I10" t="s">
        <v>42</v>
      </c>
      <c r="J10">
        <v>300</v>
      </c>
      <c r="K10">
        <v>33600</v>
      </c>
      <c r="L10">
        <v>4666.666666666667</v>
      </c>
      <c r="M10">
        <v>29.523268543342276</v>
      </c>
      <c r="N10">
        <v>3306.6060768543348</v>
      </c>
    </row>
    <row r="11" spans="2:14">
      <c r="B11">
        <v>45310</v>
      </c>
      <c r="C11">
        <v>1511797</v>
      </c>
      <c r="D11" t="s">
        <v>40</v>
      </c>
      <c r="E11">
        <v>121064</v>
      </c>
      <c r="F11">
        <v>105448</v>
      </c>
      <c r="G11" t="s">
        <v>41</v>
      </c>
      <c r="H11">
        <v>112</v>
      </c>
      <c r="I11" t="s">
        <v>42</v>
      </c>
      <c r="J11">
        <v>300</v>
      </c>
      <c r="K11">
        <v>33600</v>
      </c>
      <c r="L11">
        <v>4666.666666666667</v>
      </c>
      <c r="M11">
        <v>29.523268543342276</v>
      </c>
      <c r="N11">
        <v>3306.6060768543348</v>
      </c>
    </row>
    <row r="12" spans="2:14">
      <c r="B12">
        <v>45310</v>
      </c>
      <c r="C12">
        <v>1511879</v>
      </c>
      <c r="D12" t="s">
        <v>44</v>
      </c>
      <c r="E12">
        <v>121064</v>
      </c>
      <c r="F12">
        <v>105448</v>
      </c>
      <c r="G12" t="s">
        <v>41</v>
      </c>
      <c r="H12">
        <v>110</v>
      </c>
      <c r="I12" t="s">
        <v>42</v>
      </c>
      <c r="J12">
        <v>290</v>
      </c>
      <c r="K12">
        <v>31900</v>
      </c>
      <c r="L12">
        <v>4430.5555555555557</v>
      </c>
      <c r="M12">
        <v>28.134379654453383</v>
      </c>
      <c r="N12">
        <v>3094.7817619898719</v>
      </c>
    </row>
    <row r="13" spans="2:14">
      <c r="B13">
        <v>45310</v>
      </c>
      <c r="C13">
        <v>1511886</v>
      </c>
      <c r="D13" t="s">
        <v>44</v>
      </c>
      <c r="E13">
        <v>121064</v>
      </c>
      <c r="F13">
        <v>105448</v>
      </c>
      <c r="G13" t="s">
        <v>41</v>
      </c>
      <c r="H13">
        <v>112</v>
      </c>
      <c r="I13" t="s">
        <v>42</v>
      </c>
      <c r="J13">
        <v>290</v>
      </c>
      <c r="K13">
        <v>32480</v>
      </c>
      <c r="L13">
        <v>4511.1111111111113</v>
      </c>
      <c r="M13">
        <v>28.134379654453383</v>
      </c>
      <c r="N13">
        <v>3151.0505212987791</v>
      </c>
    </row>
    <row r="14" spans="2:14">
      <c r="B14">
        <v>45310</v>
      </c>
      <c r="C14">
        <v>1511889</v>
      </c>
      <c r="D14" t="s">
        <v>44</v>
      </c>
      <c r="E14">
        <v>121064</v>
      </c>
      <c r="F14">
        <v>105448</v>
      </c>
      <c r="G14" t="s">
        <v>41</v>
      </c>
      <c r="H14">
        <v>112</v>
      </c>
      <c r="I14" t="s">
        <v>42</v>
      </c>
      <c r="J14">
        <v>290</v>
      </c>
      <c r="K14">
        <v>32480</v>
      </c>
      <c r="L14">
        <v>4511.1111111111113</v>
      </c>
      <c r="M14">
        <v>28.134379654453383</v>
      </c>
      <c r="N14">
        <v>3151.0505212987791</v>
      </c>
    </row>
    <row r="15" spans="2:14">
      <c r="B15">
        <v>45310</v>
      </c>
      <c r="C15">
        <v>1511893</v>
      </c>
      <c r="D15" t="s">
        <v>44</v>
      </c>
      <c r="E15">
        <v>121064</v>
      </c>
      <c r="F15">
        <v>105448</v>
      </c>
      <c r="G15" t="s">
        <v>41</v>
      </c>
      <c r="H15">
        <v>112</v>
      </c>
      <c r="I15" t="s">
        <v>42</v>
      </c>
      <c r="J15">
        <v>290</v>
      </c>
      <c r="K15">
        <v>32480</v>
      </c>
      <c r="L15">
        <v>4511.1111111111113</v>
      </c>
      <c r="M15">
        <v>28.134379654453383</v>
      </c>
      <c r="N15">
        <v>3151.0505212987791</v>
      </c>
    </row>
    <row r="16" spans="2:14">
      <c r="B16">
        <v>45310</v>
      </c>
      <c r="C16">
        <v>1511902</v>
      </c>
      <c r="D16" t="s">
        <v>44</v>
      </c>
      <c r="E16">
        <v>121064</v>
      </c>
      <c r="F16">
        <v>105448</v>
      </c>
      <c r="G16" t="s">
        <v>41</v>
      </c>
      <c r="H16">
        <v>112</v>
      </c>
      <c r="I16" t="s">
        <v>42</v>
      </c>
      <c r="J16">
        <v>290</v>
      </c>
      <c r="K16">
        <v>32480</v>
      </c>
      <c r="L16">
        <v>4511.1111111111113</v>
      </c>
      <c r="M16">
        <v>28.134379654453383</v>
      </c>
      <c r="N16">
        <v>3151.0505212987791</v>
      </c>
    </row>
    <row r="17" spans="2:14">
      <c r="B17">
        <v>45310</v>
      </c>
      <c r="C17">
        <v>1511916</v>
      </c>
      <c r="D17" t="s">
        <v>44</v>
      </c>
      <c r="E17">
        <v>121064</v>
      </c>
      <c r="F17">
        <v>105448</v>
      </c>
      <c r="G17" t="s">
        <v>41</v>
      </c>
      <c r="H17">
        <v>112</v>
      </c>
      <c r="I17" t="s">
        <v>42</v>
      </c>
      <c r="J17">
        <v>290</v>
      </c>
      <c r="K17">
        <v>32480</v>
      </c>
      <c r="L17">
        <v>4511.1111111111113</v>
      </c>
      <c r="M17">
        <v>28.134379654453383</v>
      </c>
      <c r="N17">
        <v>3151.0505212987791</v>
      </c>
    </row>
    <row r="18" spans="2:14">
      <c r="B18">
        <v>45310</v>
      </c>
      <c r="C18">
        <v>1511929</v>
      </c>
      <c r="D18" t="s">
        <v>44</v>
      </c>
      <c r="E18">
        <v>121064</v>
      </c>
      <c r="F18">
        <v>105448</v>
      </c>
      <c r="G18" t="s">
        <v>41</v>
      </c>
      <c r="H18">
        <v>112</v>
      </c>
      <c r="I18" t="s">
        <v>42</v>
      </c>
      <c r="J18">
        <v>290</v>
      </c>
      <c r="K18">
        <v>32480</v>
      </c>
      <c r="L18">
        <v>4511.1111111111113</v>
      </c>
      <c r="M18">
        <v>28.134379654453383</v>
      </c>
      <c r="N18">
        <v>3151.0505212987791</v>
      </c>
    </row>
    <row r="19" spans="2:14">
      <c r="B19">
        <v>45310</v>
      </c>
      <c r="C19">
        <v>1511938</v>
      </c>
      <c r="D19" t="s">
        <v>44</v>
      </c>
      <c r="E19">
        <v>121064</v>
      </c>
      <c r="F19">
        <v>105448</v>
      </c>
      <c r="G19" t="s">
        <v>41</v>
      </c>
      <c r="H19">
        <v>112</v>
      </c>
      <c r="I19" t="s">
        <v>42</v>
      </c>
      <c r="J19">
        <v>290</v>
      </c>
      <c r="K19">
        <v>32480</v>
      </c>
      <c r="L19">
        <v>4511.1111111111113</v>
      </c>
      <c r="M19">
        <v>28.134379654453383</v>
      </c>
      <c r="N19">
        <v>3151.0505212987791</v>
      </c>
    </row>
    <row r="20" spans="2:14">
      <c r="B20">
        <v>45310</v>
      </c>
      <c r="C20">
        <v>1511966</v>
      </c>
      <c r="D20" t="s">
        <v>40</v>
      </c>
      <c r="E20">
        <v>121064</v>
      </c>
      <c r="F20">
        <v>105448</v>
      </c>
      <c r="G20" t="s">
        <v>41</v>
      </c>
      <c r="H20">
        <v>112</v>
      </c>
      <c r="I20" t="s">
        <v>42</v>
      </c>
      <c r="J20">
        <v>300</v>
      </c>
      <c r="K20">
        <v>33600</v>
      </c>
      <c r="L20">
        <v>4666.666666666667</v>
      </c>
      <c r="M20">
        <v>29.523268543342276</v>
      </c>
      <c r="N20">
        <v>3306.6060768543348</v>
      </c>
    </row>
    <row r="21" spans="2:14">
      <c r="B21">
        <v>45310</v>
      </c>
      <c r="C21">
        <v>1511972</v>
      </c>
      <c r="D21" t="s">
        <v>40</v>
      </c>
      <c r="E21">
        <v>121064</v>
      </c>
      <c r="F21">
        <v>105448</v>
      </c>
      <c r="G21" t="s">
        <v>41</v>
      </c>
      <c r="H21">
        <v>112</v>
      </c>
      <c r="I21" t="s">
        <v>42</v>
      </c>
      <c r="J21">
        <v>300</v>
      </c>
      <c r="K21">
        <v>33600</v>
      </c>
      <c r="L21">
        <v>4666.666666666667</v>
      </c>
      <c r="M21">
        <v>29.523268543342276</v>
      </c>
      <c r="N21">
        <v>3306.6060768543348</v>
      </c>
    </row>
    <row r="22" spans="2:14">
      <c r="B22">
        <v>45310</v>
      </c>
      <c r="C22">
        <v>1512030</v>
      </c>
      <c r="D22" t="s">
        <v>44</v>
      </c>
      <c r="E22">
        <v>121064</v>
      </c>
      <c r="F22">
        <v>105448</v>
      </c>
      <c r="G22" t="s">
        <v>41</v>
      </c>
      <c r="H22">
        <v>112</v>
      </c>
      <c r="I22" t="s">
        <v>42</v>
      </c>
      <c r="J22">
        <v>290</v>
      </c>
      <c r="K22">
        <v>32480</v>
      </c>
      <c r="L22">
        <v>4511.1111111111113</v>
      </c>
      <c r="M22">
        <v>28.134379654453383</v>
      </c>
      <c r="N22">
        <v>3151.0505212987791</v>
      </c>
    </row>
    <row r="23" spans="2:14" hidden="1">
      <c r="B23">
        <v>45313</v>
      </c>
      <c r="C23">
        <v>1511018</v>
      </c>
      <c r="D23" t="s">
        <v>43</v>
      </c>
      <c r="E23">
        <v>121064</v>
      </c>
      <c r="F23">
        <v>91329</v>
      </c>
      <c r="G23" t="s">
        <v>41</v>
      </c>
      <c r="H23">
        <v>1</v>
      </c>
      <c r="I23" t="s">
        <v>42</v>
      </c>
      <c r="J23">
        <v>100</v>
      </c>
      <c r="K23">
        <v>100</v>
      </c>
      <c r="L23">
        <v>13.888888888888889</v>
      </c>
      <c r="M23">
        <v>1.7454907655644938</v>
      </c>
      <c r="N23">
        <v>1.7454907655644938</v>
      </c>
    </row>
    <row r="24" spans="2:14">
      <c r="B24">
        <v>45313</v>
      </c>
      <c r="C24">
        <v>1511879</v>
      </c>
      <c r="D24" t="s">
        <v>44</v>
      </c>
      <c r="E24">
        <v>121064</v>
      </c>
      <c r="F24">
        <v>105448</v>
      </c>
      <c r="G24" t="s">
        <v>41</v>
      </c>
      <c r="H24">
        <v>2</v>
      </c>
      <c r="I24" t="s">
        <v>42</v>
      </c>
      <c r="J24">
        <v>100</v>
      </c>
      <c r="K24">
        <v>200</v>
      </c>
      <c r="L24">
        <v>27.777777777777779</v>
      </c>
      <c r="M24">
        <v>1.7454907655644938</v>
      </c>
      <c r="N24">
        <v>3.4909815311289876</v>
      </c>
    </row>
    <row r="25" spans="2:14" hidden="1">
      <c r="B25">
        <v>45314</v>
      </c>
      <c r="C25">
        <v>1511018</v>
      </c>
      <c r="D25" t="s">
        <v>43</v>
      </c>
      <c r="E25">
        <v>121064</v>
      </c>
      <c r="F25">
        <v>91329</v>
      </c>
      <c r="G25" t="s">
        <v>41</v>
      </c>
      <c r="H25">
        <v>110</v>
      </c>
      <c r="I25" t="s">
        <v>42</v>
      </c>
      <c r="J25">
        <v>100</v>
      </c>
      <c r="K25">
        <v>11000</v>
      </c>
      <c r="L25">
        <v>1527.7777777777778</v>
      </c>
      <c r="M25">
        <v>1.7454907655644938</v>
      </c>
      <c r="N25">
        <v>192.00398421209431</v>
      </c>
    </row>
    <row r="26" spans="2:14" hidden="1">
      <c r="B26" t="s">
        <v>46</v>
      </c>
      <c r="C26">
        <v>1511018</v>
      </c>
      <c r="D26" t="s">
        <v>43</v>
      </c>
      <c r="E26">
        <v>121064</v>
      </c>
      <c r="F26">
        <v>91329</v>
      </c>
      <c r="G26" t="s">
        <v>41</v>
      </c>
      <c r="H26">
        <v>1</v>
      </c>
      <c r="I26" t="s">
        <v>42</v>
      </c>
      <c r="J26" t="s">
        <v>45</v>
      </c>
    </row>
    <row r="27" spans="2:14">
      <c r="B27" t="s">
        <v>46</v>
      </c>
      <c r="C27">
        <v>1511068</v>
      </c>
      <c r="D27" t="s">
        <v>40</v>
      </c>
      <c r="E27">
        <v>121064</v>
      </c>
      <c r="F27">
        <v>105448</v>
      </c>
      <c r="G27" t="s">
        <v>41</v>
      </c>
      <c r="H27">
        <v>1</v>
      </c>
      <c r="I27" t="s">
        <v>42</v>
      </c>
      <c r="J27" t="s">
        <v>45</v>
      </c>
    </row>
    <row r="28" spans="2:14">
      <c r="B28" t="s">
        <v>37</v>
      </c>
      <c r="H28">
        <f>SUBTOTAL(109,Tabla1[Quantity])</f>
        <v>2128</v>
      </c>
      <c r="N28">
        <f>SUBTOTAL(109,Tabla1[Total Return])</f>
        <v>61193.214413911221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ONEU9082095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2024-03-26T16:34:51Z</cp:lastPrinted>
  <dcterms:created xsi:type="dcterms:W3CDTF">2023-12-07T03:12:00Z</dcterms:created>
  <dcterms:modified xsi:type="dcterms:W3CDTF">2024-03-26T16:34:54Z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B8A39BAA775CC685A8765D6541F6674C_42</vt:lpwstr>
  </property>
</Properties>
</file>