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639D86DD-00AA-0C4B-8633-0BC34B58CF2B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OTPU6400751" sheetId="2" r:id="rId1"/>
    <sheet name="Hoja1" sheetId="3" r:id="rId2"/>
  </sheets>
  <definedNames>
    <definedName name="_xlnm._FilterDatabase" localSheetId="0" hidden="1">OTPU6400751!$A$12:$M$50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3" l="1"/>
  <c r="N39" i="3"/>
  <c r="E60" i="2"/>
  <c r="E59" i="2"/>
  <c r="E58" i="2"/>
  <c r="E57" i="2"/>
  <c r="E56" i="2"/>
  <c r="E55" i="2"/>
  <c r="E54" i="2"/>
  <c r="G50" i="2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50" i="2" s="1"/>
  <c r="D53" i="2" l="1"/>
  <c r="D63" i="2"/>
  <c r="E63" i="2" s="1"/>
  <c r="K13" i="2"/>
  <c r="K50" i="2" l="1"/>
  <c r="D61" i="2"/>
  <c r="E53" i="2"/>
  <c r="D65" i="2" l="1"/>
  <c r="E61" i="2"/>
  <c r="D66" i="2" l="1"/>
  <c r="E66" i="2" s="1"/>
  <c r="E65" i="2"/>
  <c r="L17" i="2" l="1"/>
  <c r="M17" i="2" s="1"/>
  <c r="L29" i="2"/>
  <c r="M29" i="2" s="1"/>
  <c r="L44" i="2"/>
  <c r="M44" i="2" s="1"/>
  <c r="L30" i="2"/>
  <c r="M30" i="2" s="1"/>
  <c r="L16" i="2"/>
  <c r="M16" i="2" s="1"/>
  <c r="L33" i="2"/>
  <c r="M33" i="2" s="1"/>
  <c r="L25" i="2"/>
  <c r="M25" i="2" s="1"/>
  <c r="L38" i="2"/>
  <c r="M38" i="2" s="1"/>
  <c r="L24" i="2"/>
  <c r="M24" i="2" s="1"/>
  <c r="L18" i="2"/>
  <c r="M18" i="2" s="1"/>
  <c r="L41" i="2"/>
  <c r="M41" i="2" s="1"/>
  <c r="L46" i="2"/>
  <c r="M46" i="2" s="1"/>
  <c r="L32" i="2"/>
  <c r="M32" i="2" s="1"/>
  <c r="L34" i="2"/>
  <c r="M34" i="2" s="1"/>
  <c r="L26" i="2"/>
  <c r="M26" i="2" s="1"/>
  <c r="L21" i="2"/>
  <c r="M21" i="2" s="1"/>
  <c r="L15" i="2"/>
  <c r="M15" i="2" s="1"/>
  <c r="L40" i="2"/>
  <c r="M40" i="2" s="1"/>
  <c r="L19" i="2"/>
  <c r="M19" i="2" s="1"/>
  <c r="L42" i="2"/>
  <c r="M42" i="2" s="1"/>
  <c r="L37" i="2"/>
  <c r="M37" i="2" s="1"/>
  <c r="L23" i="2"/>
  <c r="M23" i="2" s="1"/>
  <c r="L48" i="2"/>
  <c r="M48" i="2" s="1"/>
  <c r="L35" i="2"/>
  <c r="M35" i="2" s="1"/>
  <c r="L27" i="2"/>
  <c r="M27" i="2" s="1"/>
  <c r="L45" i="2"/>
  <c r="M45" i="2" s="1"/>
  <c r="L31" i="2"/>
  <c r="M31" i="2" s="1"/>
  <c r="L20" i="2"/>
  <c r="M20" i="2" s="1"/>
  <c r="L43" i="2"/>
  <c r="M43" i="2" s="1"/>
  <c r="L14" i="2"/>
  <c r="M14" i="2" s="1"/>
  <c r="L39" i="2"/>
  <c r="M39" i="2" s="1"/>
  <c r="L36" i="2"/>
  <c r="M36" i="2" s="1"/>
  <c r="L28" i="2"/>
  <c r="M28" i="2" s="1"/>
  <c r="L22" i="2"/>
  <c r="M22" i="2" s="1"/>
  <c r="L47" i="2"/>
  <c r="M47" i="2" s="1"/>
  <c r="L13" i="2"/>
  <c r="M13" i="2" s="1"/>
  <c r="L50" i="2"/>
  <c r="M50" i="2" l="1"/>
</calcChain>
</file>

<file path=xl/sharedStrings.xml><?xml version="1.0" encoding="utf-8"?>
<sst xmlns="http://schemas.openxmlformats.org/spreadsheetml/2006/main" count="309" uniqueCount="66">
  <si>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</si>
  <si>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</si>
  <si>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</si>
  <si>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</si>
  <si>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</si>
  <si>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</si>
  <si>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2024/1/18-2024/1/24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</si>
  <si>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</si>
  <si>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</si>
  <si>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RAPTOR - 2345W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</si>
  <si>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</si>
  <si>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OTPU6400751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</si>
  <si>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</si>
  <si>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</si>
  <si>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</si>
  <si>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</si>
  <si>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</si>
  <si>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</si>
  <si>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</si>
  <si>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</si>
  <si>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</si>
  <si>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</si>
  <si>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</si>
  <si>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</si>
  <si>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</si>
  <si>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</si>
  <si>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</si>
  <si>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</si>
  <si>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</si>
  <si>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</si>
  <si>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</si>
  <si>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</si>
  <si>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</si>
  <si>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</si>
  <si>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</si>
  <si>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</si>
  <si>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</si>
  <si>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</si>
  <si>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</si>
  <si>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</si>
  <si>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BING</t>
  </si>
  <si>
    <t>L</t>
  </si>
  <si>
    <t>10kg</t>
  </si>
  <si>
    <t>XLD</t>
  </si>
  <si>
    <t>XL</t>
  </si>
  <si>
    <t>LD</t>
  </si>
  <si>
    <t>XLDD</t>
  </si>
  <si>
    <t>SANTINA</t>
  </si>
  <si>
    <t/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</si>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</sst>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03D00-3D28-C449-86A3-7858F2CFAC66}" name="Tabla1" displayName="Tabla1" ref="B2:N39" totalsRowCount="1">
  <autoFilter ref="B2:N38" xr:uid="{D0603D00-3D28-C449-86A3-7858F2CFAC66}">
    <filterColumn colId="4">
      <filters>
        <filter val="105448"/>
      </filters>
    </filterColumn>
  </autoFilter>
  <sortState xmlns:xlrd2="http://schemas.microsoft.com/office/spreadsheetml/2017/richdata2" ref="B3:N38">
    <sortCondition ref="G2:G38"/>
  </sortState>
  <tableColumns count="13">
    <tableColumn id="1" xr3:uid="{C0400978-9513-8B44-B199-547ECDDDB030}" name="Date" totalsRowLabel="Total"/>
    <tableColumn id="2" xr3:uid="{37E15BA6-BFA8-EB4D-B1AA-BFA1908F13CB}" name="Pallet No."/>
    <tableColumn id="3" xr3:uid="{0BE15868-0F89-A64D-B77D-117EEA82E11C}" name="Variety"/>
    <tableColumn id="4" xr3:uid="{B436511F-CE65-AE46-B263-C07BAF8FF908}" name="CSP"/>
    <tableColumn id="5" xr3:uid="{60141473-689F-DD46-8BBA-6519A6C781DF}" name="CSG"/>
    <tableColumn id="6" xr3:uid="{91A8CF3F-E91B-FA4F-B802-C00E0D1336E6}" name="Size"/>
    <tableColumn id="7" xr3:uid="{CF93AF27-0821-1549-BE7A-9FDD173C77DA}" name="Quantity" totalsRowFunction="sum"/>
    <tableColumn id="8" xr3:uid="{22076B33-D03C-B549-AFF2-AAA277E0970E}" name="Specification"/>
    <tableColumn id="9" xr3:uid="{ED9439FB-7DFB-C44A-A761-9856E7E2E193}" name="Price RMB"/>
    <tableColumn id="10" xr3:uid="{4B12DBB3-0C9A-4944-8E6F-C1F129EEC33F}" name="Total RMB"/>
    <tableColumn id="11" xr3:uid="{49413904-703A-6C40-ADEF-372DC89BCF09}" name="Total"/>
    <tableColumn id="12" xr3:uid="{7732BC31-8F92-3045-8159-6495ACA5683D}" name="FOB Return"/>
    <tableColumn id="13" xr3:uid="{26CD641D-206A-C04B-B749-87D374D983EF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"/>
  <sheetViews>
    <sheetView tabSelected="1" workbookViewId="0">
      <selection activeCell="A48" sqref="A12:M4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45308</v>
      </c>
      <c r="G8" s="16"/>
      <c r="H8" s="37" t="s">
        <v>5</v>
      </c>
      <c r="I8" s="37"/>
      <c r="J8" s="15" t="s">
        <v>6</v>
      </c>
      <c r="L8" s="4" t="s">
        <v>7</v>
      </c>
      <c r="M8" s="27">
        <v>7.2</v>
      </c>
    </row>
    <row r="9" spans="1:13" s="1" customFormat="1" ht="24" customHeight="1">
      <c r="A9" s="6" t="s">
        <v>8</v>
      </c>
      <c r="B9" s="36" t="s">
        <v>9</v>
      </c>
      <c r="C9" s="36"/>
      <c r="E9" s="17" t="s">
        <v>10</v>
      </c>
      <c r="F9" s="5" t="s">
        <v>11</v>
      </c>
      <c r="G9" s="18"/>
      <c r="H9" s="37" t="s">
        <v>12</v>
      </c>
      <c r="I9" s="37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45309</v>
      </c>
      <c r="B13" s="10">
        <v>1511073</v>
      </c>
      <c r="C13" s="10" t="s">
        <v>40</v>
      </c>
      <c r="D13" s="10">
        <v>121064</v>
      </c>
      <c r="E13" s="10">
        <v>105448</v>
      </c>
      <c r="F13" s="10" t="s">
        <v>41</v>
      </c>
      <c r="G13" s="10">
        <v>111</v>
      </c>
      <c r="H13" s="10" t="s">
        <v>42</v>
      </c>
      <c r="I13" s="21">
        <v>290</v>
      </c>
      <c r="J13" s="21">
        <f t="shared" ref="J13:J48" si="0">G13*I13</f>
        <v>32190</v>
      </c>
      <c r="K13" s="19">
        <f t="shared" ref="K13:K48" si="1">J13/$M$8</f>
        <v>4470.833333333333</v>
      </c>
      <c r="L13" s="19">
        <f>K13/G13-$E$66</f>
        <v>27.587064112103178</v>
      </c>
      <c r="M13" s="19">
        <f t="shared" ref="M13:M48" si="2">L13*G13</f>
        <v>3062.1641164434527</v>
      </c>
    </row>
    <row r="14" spans="1:13" s="2" customFormat="1" ht="24" customHeight="1">
      <c r="A14" s="9">
        <v>45309</v>
      </c>
      <c r="B14" s="10">
        <v>1511096</v>
      </c>
      <c r="C14" s="10" t="s">
        <v>40</v>
      </c>
      <c r="D14" s="10">
        <v>121064</v>
      </c>
      <c r="E14" s="10">
        <v>105448</v>
      </c>
      <c r="F14" s="10" t="s">
        <v>43</v>
      </c>
      <c r="G14" s="10">
        <v>112</v>
      </c>
      <c r="H14" s="10" t="s">
        <v>42</v>
      </c>
      <c r="I14" s="21">
        <v>350</v>
      </c>
      <c r="J14" s="21">
        <f t="shared" si="0"/>
        <v>39200</v>
      </c>
      <c r="K14" s="19">
        <f t="shared" si="1"/>
        <v>5444.4444444444443</v>
      </c>
      <c r="L14" s="19">
        <f t="shared" ref="L14:L48" si="3">K14/G14-$E$66</f>
        <v>35.920397445436507</v>
      </c>
      <c r="M14" s="19">
        <f t="shared" si="2"/>
        <v>4023.084513888889</v>
      </c>
    </row>
    <row r="15" spans="1:13" s="2" customFormat="1" ht="24" customHeight="1">
      <c r="A15" s="9">
        <v>45309</v>
      </c>
      <c r="B15" s="10">
        <v>1511102</v>
      </c>
      <c r="C15" s="10" t="s">
        <v>40</v>
      </c>
      <c r="D15" s="10">
        <v>121064</v>
      </c>
      <c r="E15" s="10">
        <v>105448</v>
      </c>
      <c r="F15" s="10" t="s">
        <v>44</v>
      </c>
      <c r="G15" s="10">
        <v>111</v>
      </c>
      <c r="H15" s="10" t="s">
        <v>42</v>
      </c>
      <c r="I15" s="21">
        <v>340</v>
      </c>
      <c r="J15" s="21">
        <f t="shared" si="0"/>
        <v>37740</v>
      </c>
      <c r="K15" s="19">
        <f t="shared" si="1"/>
        <v>5241.666666666667</v>
      </c>
      <c r="L15" s="19">
        <f t="shared" si="3"/>
        <v>34.531508556547621</v>
      </c>
      <c r="M15" s="19">
        <f t="shared" si="2"/>
        <v>3832.9974497767857</v>
      </c>
    </row>
    <row r="16" spans="1:13" s="2" customFormat="1" ht="24" customHeight="1">
      <c r="A16" s="9">
        <v>45309</v>
      </c>
      <c r="B16" s="10">
        <v>1511104</v>
      </c>
      <c r="C16" s="10" t="s">
        <v>40</v>
      </c>
      <c r="D16" s="10">
        <v>121064</v>
      </c>
      <c r="E16" s="10">
        <v>105448</v>
      </c>
      <c r="F16" s="10" t="s">
        <v>43</v>
      </c>
      <c r="G16" s="10">
        <v>112</v>
      </c>
      <c r="H16" s="10" t="s">
        <v>42</v>
      </c>
      <c r="I16" s="21">
        <v>335</v>
      </c>
      <c r="J16" s="21">
        <f t="shared" si="0"/>
        <v>37520</v>
      </c>
      <c r="K16" s="19">
        <f t="shared" si="1"/>
        <v>5211.1111111111113</v>
      </c>
      <c r="L16" s="19">
        <f t="shared" si="3"/>
        <v>33.837064112103178</v>
      </c>
      <c r="M16" s="19">
        <f t="shared" si="2"/>
        <v>3789.7511805555559</v>
      </c>
    </row>
    <row r="17" spans="1:13" s="2" customFormat="1" ht="24" customHeight="1">
      <c r="A17" s="9">
        <v>45309</v>
      </c>
      <c r="B17" s="10">
        <v>1511108</v>
      </c>
      <c r="C17" s="10" t="s">
        <v>40</v>
      </c>
      <c r="D17" s="10">
        <v>121064</v>
      </c>
      <c r="E17" s="10">
        <v>105448</v>
      </c>
      <c r="F17" s="10" t="s">
        <v>43</v>
      </c>
      <c r="G17" s="10">
        <v>112</v>
      </c>
      <c r="H17" s="10" t="s">
        <v>42</v>
      </c>
      <c r="I17" s="21">
        <v>335</v>
      </c>
      <c r="J17" s="21">
        <f t="shared" si="0"/>
        <v>37520</v>
      </c>
      <c r="K17" s="19">
        <f t="shared" si="1"/>
        <v>5211.1111111111113</v>
      </c>
      <c r="L17" s="19">
        <f t="shared" si="3"/>
        <v>33.837064112103178</v>
      </c>
      <c r="M17" s="19">
        <f t="shared" si="2"/>
        <v>3789.7511805555559</v>
      </c>
    </row>
    <row r="18" spans="1:13" s="2" customFormat="1" ht="24" customHeight="1">
      <c r="A18" s="9">
        <v>45309</v>
      </c>
      <c r="B18" s="10">
        <v>1511112</v>
      </c>
      <c r="C18" s="10" t="s">
        <v>40</v>
      </c>
      <c r="D18" s="10">
        <v>121064</v>
      </c>
      <c r="E18" s="10">
        <v>105448</v>
      </c>
      <c r="F18" s="10" t="s">
        <v>43</v>
      </c>
      <c r="G18" s="10">
        <v>112</v>
      </c>
      <c r="H18" s="10" t="s">
        <v>42</v>
      </c>
      <c r="I18" s="21">
        <v>335</v>
      </c>
      <c r="J18" s="21">
        <f t="shared" si="0"/>
        <v>37520</v>
      </c>
      <c r="K18" s="19">
        <f t="shared" si="1"/>
        <v>5211.1111111111113</v>
      </c>
      <c r="L18" s="19">
        <f t="shared" si="3"/>
        <v>33.837064112103178</v>
      </c>
      <c r="M18" s="19">
        <f t="shared" si="2"/>
        <v>3789.7511805555559</v>
      </c>
    </row>
    <row r="19" spans="1:13" s="2" customFormat="1" ht="24" customHeight="1">
      <c r="A19" s="9">
        <v>45309</v>
      </c>
      <c r="B19" s="10">
        <v>1511114</v>
      </c>
      <c r="C19" s="10" t="s">
        <v>40</v>
      </c>
      <c r="D19" s="10">
        <v>121064</v>
      </c>
      <c r="E19" s="10">
        <v>105448</v>
      </c>
      <c r="F19" s="10" t="s">
        <v>45</v>
      </c>
      <c r="G19" s="10">
        <v>112</v>
      </c>
      <c r="H19" s="10" t="s">
        <v>42</v>
      </c>
      <c r="I19" s="21">
        <v>295</v>
      </c>
      <c r="J19" s="21">
        <f t="shared" si="0"/>
        <v>33040</v>
      </c>
      <c r="K19" s="19">
        <f t="shared" si="1"/>
        <v>4588.8888888888887</v>
      </c>
      <c r="L19" s="19">
        <f t="shared" si="3"/>
        <v>28.281508556547621</v>
      </c>
      <c r="M19" s="19">
        <f t="shared" si="2"/>
        <v>3167.5289583333333</v>
      </c>
    </row>
    <row r="20" spans="1:13" s="2" customFormat="1" ht="24" customHeight="1">
      <c r="A20" s="9">
        <v>45309</v>
      </c>
      <c r="B20" s="10">
        <v>1511116</v>
      </c>
      <c r="C20" s="10" t="s">
        <v>40</v>
      </c>
      <c r="D20" s="10">
        <v>121064</v>
      </c>
      <c r="E20" s="10">
        <v>105448</v>
      </c>
      <c r="F20" s="10" t="s">
        <v>43</v>
      </c>
      <c r="G20" s="10">
        <v>2</v>
      </c>
      <c r="H20" s="10" t="s">
        <v>42</v>
      </c>
      <c r="I20" s="21">
        <v>335</v>
      </c>
      <c r="J20" s="21">
        <f t="shared" si="0"/>
        <v>670</v>
      </c>
      <c r="K20" s="19">
        <f t="shared" si="1"/>
        <v>93.055555555555557</v>
      </c>
      <c r="L20" s="19">
        <f t="shared" si="3"/>
        <v>33.837064112103178</v>
      </c>
      <c r="M20" s="19">
        <f t="shared" si="2"/>
        <v>67.674128224206356</v>
      </c>
    </row>
    <row r="21" spans="1:13" s="2" customFormat="1" ht="24" customHeight="1">
      <c r="A21" s="9">
        <v>45309</v>
      </c>
      <c r="B21" s="10">
        <v>1511116</v>
      </c>
      <c r="C21" s="10" t="s">
        <v>40</v>
      </c>
      <c r="D21" s="10">
        <v>121064</v>
      </c>
      <c r="E21" s="10">
        <v>105448</v>
      </c>
      <c r="F21" s="10" t="s">
        <v>44</v>
      </c>
      <c r="G21" s="10">
        <v>110</v>
      </c>
      <c r="H21" s="10" t="s">
        <v>42</v>
      </c>
      <c r="I21" s="21">
        <v>340</v>
      </c>
      <c r="J21" s="21">
        <f t="shared" si="0"/>
        <v>37400</v>
      </c>
      <c r="K21" s="19">
        <f t="shared" si="1"/>
        <v>5194.4444444444443</v>
      </c>
      <c r="L21" s="19">
        <f t="shared" si="3"/>
        <v>34.531508556547621</v>
      </c>
      <c r="M21" s="19">
        <f t="shared" si="2"/>
        <v>3798.4659412202382</v>
      </c>
    </row>
    <row r="22" spans="1:13" s="2" customFormat="1" ht="24" customHeight="1">
      <c r="A22" s="9">
        <v>45309</v>
      </c>
      <c r="B22" s="10">
        <v>1511117</v>
      </c>
      <c r="C22" s="10" t="s">
        <v>40</v>
      </c>
      <c r="D22" s="10">
        <v>121064</v>
      </c>
      <c r="E22" s="10">
        <v>105448</v>
      </c>
      <c r="F22" s="10" t="s">
        <v>43</v>
      </c>
      <c r="G22" s="10">
        <v>16</v>
      </c>
      <c r="H22" s="10" t="s">
        <v>42</v>
      </c>
      <c r="I22" s="21">
        <v>335</v>
      </c>
      <c r="J22" s="21">
        <f t="shared" si="0"/>
        <v>5360</v>
      </c>
      <c r="K22" s="19">
        <f t="shared" si="1"/>
        <v>744.44444444444446</v>
      </c>
      <c r="L22" s="19">
        <f t="shared" si="3"/>
        <v>33.837064112103178</v>
      </c>
      <c r="M22" s="19">
        <f t="shared" si="2"/>
        <v>541.39302579365085</v>
      </c>
    </row>
    <row r="23" spans="1:13" s="2" customFormat="1" ht="24" customHeight="1">
      <c r="A23" s="9">
        <v>45309</v>
      </c>
      <c r="B23" s="10">
        <v>1511117</v>
      </c>
      <c r="C23" s="10" t="s">
        <v>40</v>
      </c>
      <c r="D23" s="10">
        <v>121064</v>
      </c>
      <c r="E23" s="10">
        <v>105448</v>
      </c>
      <c r="F23" s="10" t="s">
        <v>41</v>
      </c>
      <c r="G23" s="10">
        <v>88</v>
      </c>
      <c r="H23" s="10" t="s">
        <v>42</v>
      </c>
      <c r="I23" s="21">
        <v>290</v>
      </c>
      <c r="J23" s="21">
        <f t="shared" si="0"/>
        <v>25520</v>
      </c>
      <c r="K23" s="19">
        <f t="shared" si="1"/>
        <v>3544.4444444444443</v>
      </c>
      <c r="L23" s="19">
        <f t="shared" si="3"/>
        <v>27.587064112103178</v>
      </c>
      <c r="M23" s="19">
        <f t="shared" si="2"/>
        <v>2427.6616418650797</v>
      </c>
    </row>
    <row r="24" spans="1:13" s="2" customFormat="1" ht="24" customHeight="1">
      <c r="A24" s="9">
        <v>45309</v>
      </c>
      <c r="B24" s="10">
        <v>1511117</v>
      </c>
      <c r="C24" s="10" t="s">
        <v>40</v>
      </c>
      <c r="D24" s="10">
        <v>121064</v>
      </c>
      <c r="E24" s="10">
        <v>105448</v>
      </c>
      <c r="F24" s="10" t="s">
        <v>45</v>
      </c>
      <c r="G24" s="10">
        <v>7</v>
      </c>
      <c r="H24" s="10" t="s">
        <v>42</v>
      </c>
      <c r="I24" s="21">
        <v>295</v>
      </c>
      <c r="J24" s="21">
        <f t="shared" si="0"/>
        <v>2065</v>
      </c>
      <c r="K24" s="19">
        <f t="shared" si="1"/>
        <v>286.80555555555554</v>
      </c>
      <c r="L24" s="19">
        <f t="shared" si="3"/>
        <v>28.281508556547621</v>
      </c>
      <c r="M24" s="19">
        <f t="shared" si="2"/>
        <v>197.97055989583333</v>
      </c>
    </row>
    <row r="25" spans="1:13" s="2" customFormat="1" ht="24" customHeight="1">
      <c r="A25" s="9">
        <v>45309</v>
      </c>
      <c r="B25" s="10">
        <v>1511141</v>
      </c>
      <c r="C25" s="10" t="s">
        <v>40</v>
      </c>
      <c r="D25" s="10">
        <v>121064</v>
      </c>
      <c r="E25" s="10">
        <v>105448</v>
      </c>
      <c r="F25" s="10" t="s">
        <v>43</v>
      </c>
      <c r="G25" s="10">
        <v>112</v>
      </c>
      <c r="H25" s="10" t="s">
        <v>42</v>
      </c>
      <c r="I25" s="21">
        <v>335</v>
      </c>
      <c r="J25" s="21">
        <f t="shared" si="0"/>
        <v>37520</v>
      </c>
      <c r="K25" s="19">
        <f t="shared" si="1"/>
        <v>5211.1111111111113</v>
      </c>
      <c r="L25" s="19">
        <f t="shared" si="3"/>
        <v>33.837064112103178</v>
      </c>
      <c r="M25" s="19">
        <f t="shared" si="2"/>
        <v>3789.7511805555559</v>
      </c>
    </row>
    <row r="26" spans="1:13" s="2" customFormat="1" ht="24" customHeight="1">
      <c r="A26" s="9">
        <v>45309</v>
      </c>
      <c r="B26" s="10">
        <v>1511177</v>
      </c>
      <c r="C26" s="10" t="s">
        <v>40</v>
      </c>
      <c r="D26" s="10">
        <v>121064</v>
      </c>
      <c r="E26" s="10">
        <v>105448</v>
      </c>
      <c r="F26" s="10" t="s">
        <v>43</v>
      </c>
      <c r="G26" s="10">
        <v>1</v>
      </c>
      <c r="H26" s="10" t="s">
        <v>42</v>
      </c>
      <c r="I26" s="21">
        <v>335</v>
      </c>
      <c r="J26" s="21">
        <f t="shared" si="0"/>
        <v>335</v>
      </c>
      <c r="K26" s="19">
        <f t="shared" si="1"/>
        <v>46.527777777777779</v>
      </c>
      <c r="L26" s="19">
        <f t="shared" si="3"/>
        <v>33.837064112103178</v>
      </c>
      <c r="M26" s="19">
        <f t="shared" si="2"/>
        <v>33.837064112103178</v>
      </c>
    </row>
    <row r="27" spans="1:13" s="2" customFormat="1" ht="24" customHeight="1">
      <c r="A27" s="9">
        <v>45309</v>
      </c>
      <c r="B27" s="10">
        <v>1511177</v>
      </c>
      <c r="C27" s="10" t="s">
        <v>40</v>
      </c>
      <c r="D27" s="10">
        <v>121064</v>
      </c>
      <c r="E27" s="10">
        <v>105448</v>
      </c>
      <c r="F27" s="10" t="s">
        <v>43</v>
      </c>
      <c r="G27" s="10">
        <v>111</v>
      </c>
      <c r="H27" s="10" t="s">
        <v>42</v>
      </c>
      <c r="I27" s="21">
        <v>340</v>
      </c>
      <c r="J27" s="21">
        <f t="shared" si="0"/>
        <v>37740</v>
      </c>
      <c r="K27" s="19">
        <f t="shared" si="1"/>
        <v>5241.666666666667</v>
      </c>
      <c r="L27" s="19">
        <f t="shared" si="3"/>
        <v>34.531508556547621</v>
      </c>
      <c r="M27" s="19">
        <f t="shared" si="2"/>
        <v>3832.9974497767857</v>
      </c>
    </row>
    <row r="28" spans="1:13" s="2" customFormat="1" ht="24" customHeight="1">
      <c r="A28" s="9">
        <v>45309</v>
      </c>
      <c r="B28" s="10">
        <v>1511181</v>
      </c>
      <c r="C28" s="10" t="s">
        <v>40</v>
      </c>
      <c r="D28" s="10">
        <v>121064</v>
      </c>
      <c r="E28" s="10">
        <v>105448</v>
      </c>
      <c r="F28" s="10" t="s">
        <v>45</v>
      </c>
      <c r="G28" s="10">
        <v>112</v>
      </c>
      <c r="H28" s="10" t="s">
        <v>42</v>
      </c>
      <c r="I28" s="21">
        <v>300</v>
      </c>
      <c r="J28" s="21">
        <f t="shared" si="0"/>
        <v>33600</v>
      </c>
      <c r="K28" s="19">
        <f t="shared" si="1"/>
        <v>4666.666666666667</v>
      </c>
      <c r="L28" s="19">
        <f t="shared" si="3"/>
        <v>28.975953000992071</v>
      </c>
      <c r="M28" s="19">
        <f t="shared" si="2"/>
        <v>3245.3067361111121</v>
      </c>
    </row>
    <row r="29" spans="1:13" s="2" customFormat="1" ht="24" customHeight="1">
      <c r="A29" s="9">
        <v>45309</v>
      </c>
      <c r="B29" s="10">
        <v>1511184</v>
      </c>
      <c r="C29" s="10" t="s">
        <v>40</v>
      </c>
      <c r="D29" s="10">
        <v>121064</v>
      </c>
      <c r="E29" s="10">
        <v>105448</v>
      </c>
      <c r="F29" s="10" t="s">
        <v>43</v>
      </c>
      <c r="G29" s="10">
        <v>112</v>
      </c>
      <c r="H29" s="10" t="s">
        <v>42</v>
      </c>
      <c r="I29" s="21">
        <v>340</v>
      </c>
      <c r="J29" s="21">
        <f t="shared" si="0"/>
        <v>38080</v>
      </c>
      <c r="K29" s="19">
        <f t="shared" si="1"/>
        <v>5288.8888888888887</v>
      </c>
      <c r="L29" s="19">
        <f t="shared" si="3"/>
        <v>34.531508556547621</v>
      </c>
      <c r="M29" s="19">
        <f t="shared" si="2"/>
        <v>3867.5289583333333</v>
      </c>
    </row>
    <row r="30" spans="1:13" s="2" customFormat="1" ht="24" customHeight="1">
      <c r="A30" s="9">
        <v>45309</v>
      </c>
      <c r="B30" s="10">
        <v>1511191</v>
      </c>
      <c r="C30" s="10" t="s">
        <v>40</v>
      </c>
      <c r="D30" s="10">
        <v>121064</v>
      </c>
      <c r="E30" s="10">
        <v>105448</v>
      </c>
      <c r="F30" s="10" t="s">
        <v>43</v>
      </c>
      <c r="G30" s="10">
        <v>112</v>
      </c>
      <c r="H30" s="10" t="s">
        <v>42</v>
      </c>
      <c r="I30" s="21">
        <v>340</v>
      </c>
      <c r="J30" s="21">
        <f t="shared" si="0"/>
        <v>38080</v>
      </c>
      <c r="K30" s="19">
        <f t="shared" si="1"/>
        <v>5288.8888888888887</v>
      </c>
      <c r="L30" s="19">
        <f t="shared" si="3"/>
        <v>34.531508556547621</v>
      </c>
      <c r="M30" s="19">
        <f t="shared" si="2"/>
        <v>3867.5289583333333</v>
      </c>
    </row>
    <row r="31" spans="1:13" s="2" customFormat="1" ht="24" customHeight="1">
      <c r="A31" s="9">
        <v>45309</v>
      </c>
      <c r="B31" s="10">
        <v>1511785</v>
      </c>
      <c r="C31" s="10" t="s">
        <v>40</v>
      </c>
      <c r="D31" s="10">
        <v>121064</v>
      </c>
      <c r="E31" s="10">
        <v>105448</v>
      </c>
      <c r="F31" s="10" t="s">
        <v>45</v>
      </c>
      <c r="G31" s="10">
        <v>98</v>
      </c>
      <c r="H31" s="10" t="s">
        <v>42</v>
      </c>
      <c r="I31" s="21">
        <v>295</v>
      </c>
      <c r="J31" s="21">
        <f t="shared" si="0"/>
        <v>28910</v>
      </c>
      <c r="K31" s="19">
        <f t="shared" si="1"/>
        <v>4015.2777777777778</v>
      </c>
      <c r="L31" s="19">
        <f t="shared" si="3"/>
        <v>28.281508556547621</v>
      </c>
      <c r="M31" s="19">
        <f t="shared" si="2"/>
        <v>2771.5878385416668</v>
      </c>
    </row>
    <row r="32" spans="1:13" s="2" customFormat="1" ht="24" customHeight="1">
      <c r="A32" s="9">
        <v>45309</v>
      </c>
      <c r="B32" s="10">
        <v>1511785</v>
      </c>
      <c r="C32" s="10" t="s">
        <v>40</v>
      </c>
      <c r="D32" s="10">
        <v>121064</v>
      </c>
      <c r="E32" s="10">
        <v>105448</v>
      </c>
      <c r="F32" s="10" t="s">
        <v>45</v>
      </c>
      <c r="G32" s="10">
        <v>14</v>
      </c>
      <c r="H32" s="10" t="s">
        <v>42</v>
      </c>
      <c r="I32" s="21">
        <v>300</v>
      </c>
      <c r="J32" s="21">
        <f t="shared" si="0"/>
        <v>4200</v>
      </c>
      <c r="K32" s="19">
        <f t="shared" si="1"/>
        <v>583.33333333333337</v>
      </c>
      <c r="L32" s="19">
        <f t="shared" si="3"/>
        <v>28.975953000992071</v>
      </c>
      <c r="M32" s="19">
        <f t="shared" si="2"/>
        <v>405.66334201388901</v>
      </c>
    </row>
    <row r="33" spans="1:13" s="2" customFormat="1" ht="24" customHeight="1">
      <c r="A33" s="9">
        <v>45309</v>
      </c>
      <c r="B33" s="10">
        <v>1511962</v>
      </c>
      <c r="C33" s="10" t="s">
        <v>40</v>
      </c>
      <c r="D33" s="10">
        <v>121064</v>
      </c>
      <c r="E33" s="10">
        <v>105448</v>
      </c>
      <c r="F33" s="10" t="s">
        <v>43</v>
      </c>
      <c r="G33" s="10">
        <v>93</v>
      </c>
      <c r="H33" s="10" t="s">
        <v>42</v>
      </c>
      <c r="I33" s="21">
        <v>335</v>
      </c>
      <c r="J33" s="21">
        <f t="shared" si="0"/>
        <v>31155</v>
      </c>
      <c r="K33" s="19">
        <f t="shared" si="1"/>
        <v>4327.083333333333</v>
      </c>
      <c r="L33" s="19">
        <f t="shared" si="3"/>
        <v>33.837064112103171</v>
      </c>
      <c r="M33" s="19">
        <f t="shared" si="2"/>
        <v>3146.8469624255949</v>
      </c>
    </row>
    <row r="34" spans="1:13" s="2" customFormat="1" ht="24" customHeight="1">
      <c r="A34" s="9">
        <v>45309</v>
      </c>
      <c r="B34" s="10">
        <v>1511962</v>
      </c>
      <c r="C34" s="10" t="s">
        <v>40</v>
      </c>
      <c r="D34" s="10">
        <v>121064</v>
      </c>
      <c r="E34" s="10">
        <v>105448</v>
      </c>
      <c r="F34" s="10" t="s">
        <v>46</v>
      </c>
      <c r="G34" s="10">
        <v>19</v>
      </c>
      <c r="H34" s="10" t="s">
        <v>42</v>
      </c>
      <c r="I34" s="21">
        <v>340</v>
      </c>
      <c r="J34" s="21">
        <f t="shared" si="0"/>
        <v>6460</v>
      </c>
      <c r="K34" s="19">
        <f t="shared" si="1"/>
        <v>897.22222222222217</v>
      </c>
      <c r="L34" s="19">
        <f t="shared" si="3"/>
        <v>34.531508556547621</v>
      </c>
      <c r="M34" s="19">
        <f t="shared" si="2"/>
        <v>656.09866257440478</v>
      </c>
    </row>
    <row r="35" spans="1:13" s="2" customFormat="1" ht="24" customHeight="1">
      <c r="A35" s="9">
        <v>45309</v>
      </c>
      <c r="B35" s="10">
        <v>1511963</v>
      </c>
      <c r="C35" s="10" t="s">
        <v>40</v>
      </c>
      <c r="D35" s="10">
        <v>121064</v>
      </c>
      <c r="E35" s="10">
        <v>105448</v>
      </c>
      <c r="F35" s="10" t="s">
        <v>41</v>
      </c>
      <c r="G35" s="10">
        <v>60</v>
      </c>
      <c r="H35" s="10" t="s">
        <v>42</v>
      </c>
      <c r="I35" s="21">
        <v>290</v>
      </c>
      <c r="J35" s="21">
        <f t="shared" si="0"/>
        <v>17400</v>
      </c>
      <c r="K35" s="19">
        <f t="shared" si="1"/>
        <v>2416.6666666666665</v>
      </c>
      <c r="L35" s="19">
        <f t="shared" si="3"/>
        <v>27.587064112103178</v>
      </c>
      <c r="M35" s="19">
        <f t="shared" si="2"/>
        <v>1655.2238467261907</v>
      </c>
    </row>
    <row r="36" spans="1:13" s="2" customFormat="1" ht="24" customHeight="1">
      <c r="A36" s="9">
        <v>45309</v>
      </c>
      <c r="B36" s="10">
        <v>1511963</v>
      </c>
      <c r="C36" s="10" t="s">
        <v>40</v>
      </c>
      <c r="D36" s="10">
        <v>121064</v>
      </c>
      <c r="E36" s="10">
        <v>105448</v>
      </c>
      <c r="F36" s="10" t="s">
        <v>44</v>
      </c>
      <c r="G36" s="10">
        <v>46</v>
      </c>
      <c r="H36" s="10" t="s">
        <v>42</v>
      </c>
      <c r="I36" s="21">
        <v>340</v>
      </c>
      <c r="J36" s="21">
        <f t="shared" si="0"/>
        <v>15640</v>
      </c>
      <c r="K36" s="19">
        <f t="shared" si="1"/>
        <v>2172.2222222222222</v>
      </c>
      <c r="L36" s="19">
        <f t="shared" si="3"/>
        <v>34.531508556547621</v>
      </c>
      <c r="M36" s="19">
        <f t="shared" si="2"/>
        <v>1588.4493936011906</v>
      </c>
    </row>
    <row r="37" spans="1:13" s="2" customFormat="1" ht="24" customHeight="1">
      <c r="A37" s="9">
        <v>45309</v>
      </c>
      <c r="B37" s="10">
        <v>1511963</v>
      </c>
      <c r="C37" s="10" t="s">
        <v>40</v>
      </c>
      <c r="D37" s="10">
        <v>121064</v>
      </c>
      <c r="E37" s="10">
        <v>105448</v>
      </c>
      <c r="F37" s="10" t="s">
        <v>45</v>
      </c>
      <c r="G37" s="10">
        <v>6</v>
      </c>
      <c r="H37" s="10" t="s">
        <v>42</v>
      </c>
      <c r="I37" s="21">
        <v>295</v>
      </c>
      <c r="J37" s="21">
        <f t="shared" si="0"/>
        <v>1770</v>
      </c>
      <c r="K37" s="19">
        <f t="shared" si="1"/>
        <v>245.83333333333331</v>
      </c>
      <c r="L37" s="19">
        <f t="shared" si="3"/>
        <v>28.281508556547621</v>
      </c>
      <c r="M37" s="19">
        <f t="shared" si="2"/>
        <v>169.68905133928573</v>
      </c>
    </row>
    <row r="38" spans="1:13" s="2" customFormat="1" ht="24" customHeight="1">
      <c r="A38" s="9">
        <v>45309</v>
      </c>
      <c r="B38" s="10">
        <v>1511971</v>
      </c>
      <c r="C38" s="10" t="s">
        <v>40</v>
      </c>
      <c r="D38" s="10">
        <v>121064</v>
      </c>
      <c r="E38" s="10">
        <v>105448</v>
      </c>
      <c r="F38" s="10" t="s">
        <v>45</v>
      </c>
      <c r="G38" s="10">
        <v>74</v>
      </c>
      <c r="H38" s="10" t="s">
        <v>42</v>
      </c>
      <c r="I38" s="21">
        <v>295</v>
      </c>
      <c r="J38" s="21">
        <f t="shared" si="0"/>
        <v>21830</v>
      </c>
      <c r="K38" s="19">
        <f t="shared" si="1"/>
        <v>3031.9444444444443</v>
      </c>
      <c r="L38" s="19">
        <f t="shared" si="3"/>
        <v>28.281508556547621</v>
      </c>
      <c r="M38" s="19">
        <f t="shared" si="2"/>
        <v>2092.831633184524</v>
      </c>
    </row>
    <row r="39" spans="1:13" s="2" customFormat="1" ht="24" customHeight="1">
      <c r="A39" s="9">
        <v>45309</v>
      </c>
      <c r="B39" s="10">
        <v>1511971</v>
      </c>
      <c r="C39" s="10" t="s">
        <v>40</v>
      </c>
      <c r="D39" s="10">
        <v>121064</v>
      </c>
      <c r="E39" s="10">
        <v>105448</v>
      </c>
      <c r="F39" s="10" t="s">
        <v>46</v>
      </c>
      <c r="G39" s="10">
        <v>38</v>
      </c>
      <c r="H39" s="10" t="s">
        <v>42</v>
      </c>
      <c r="I39" s="21">
        <v>335</v>
      </c>
      <c r="J39" s="21">
        <f t="shared" si="0"/>
        <v>12730</v>
      </c>
      <c r="K39" s="19">
        <f t="shared" si="1"/>
        <v>1768.0555555555554</v>
      </c>
      <c r="L39" s="19">
        <f t="shared" si="3"/>
        <v>33.837064112103171</v>
      </c>
      <c r="M39" s="19">
        <f t="shared" si="2"/>
        <v>1285.8084362599204</v>
      </c>
    </row>
    <row r="40" spans="1:13" s="2" customFormat="1" ht="24" customHeight="1">
      <c r="A40" s="9">
        <v>45309</v>
      </c>
      <c r="B40" s="10">
        <v>1511988</v>
      </c>
      <c r="C40" s="10" t="s">
        <v>40</v>
      </c>
      <c r="D40" s="10">
        <v>121064</v>
      </c>
      <c r="E40" s="10">
        <v>105448</v>
      </c>
      <c r="F40" s="10" t="s">
        <v>44</v>
      </c>
      <c r="G40" s="10">
        <v>20</v>
      </c>
      <c r="H40" s="10" t="s">
        <v>42</v>
      </c>
      <c r="I40" s="21">
        <v>335</v>
      </c>
      <c r="J40" s="21">
        <f t="shared" si="0"/>
        <v>6700</v>
      </c>
      <c r="K40" s="19">
        <f t="shared" si="1"/>
        <v>930.55555555555554</v>
      </c>
      <c r="L40" s="19">
        <f t="shared" si="3"/>
        <v>33.837064112103178</v>
      </c>
      <c r="M40" s="19">
        <f t="shared" si="2"/>
        <v>676.74128224206356</v>
      </c>
    </row>
    <row r="41" spans="1:13" s="2" customFormat="1" ht="24" customHeight="1">
      <c r="A41" s="9">
        <v>45309</v>
      </c>
      <c r="B41" s="10">
        <v>1511988</v>
      </c>
      <c r="C41" s="10" t="s">
        <v>40</v>
      </c>
      <c r="D41" s="10">
        <v>121064</v>
      </c>
      <c r="E41" s="10">
        <v>105448</v>
      </c>
      <c r="F41" s="10" t="s">
        <v>45</v>
      </c>
      <c r="G41" s="10">
        <v>58</v>
      </c>
      <c r="H41" s="10" t="s">
        <v>42</v>
      </c>
      <c r="I41" s="21">
        <v>295</v>
      </c>
      <c r="J41" s="21">
        <f t="shared" si="0"/>
        <v>17110</v>
      </c>
      <c r="K41" s="19">
        <f t="shared" si="1"/>
        <v>2376.3888888888887</v>
      </c>
      <c r="L41" s="19">
        <f t="shared" si="3"/>
        <v>28.281508556547621</v>
      </c>
      <c r="M41" s="19">
        <f t="shared" si="2"/>
        <v>1640.327496279762</v>
      </c>
    </row>
    <row r="42" spans="1:13" s="2" customFormat="1" ht="24" customHeight="1">
      <c r="A42" s="9">
        <v>45309</v>
      </c>
      <c r="B42" s="10">
        <v>1511988</v>
      </c>
      <c r="C42" s="10" t="s">
        <v>40</v>
      </c>
      <c r="D42" s="10">
        <v>121064</v>
      </c>
      <c r="E42" s="10">
        <v>105448</v>
      </c>
      <c r="F42" s="10" t="s">
        <v>46</v>
      </c>
      <c r="G42" s="10">
        <v>4</v>
      </c>
      <c r="H42" s="10" t="s">
        <v>42</v>
      </c>
      <c r="I42" s="21">
        <v>335</v>
      </c>
      <c r="J42" s="21">
        <f t="shared" si="0"/>
        <v>1340</v>
      </c>
      <c r="K42" s="19">
        <f t="shared" si="1"/>
        <v>186.11111111111111</v>
      </c>
      <c r="L42" s="19">
        <f t="shared" si="3"/>
        <v>33.837064112103178</v>
      </c>
      <c r="M42" s="19">
        <f t="shared" si="2"/>
        <v>135.34825644841271</v>
      </c>
    </row>
    <row r="43" spans="1:13" s="2" customFormat="1" ht="24" customHeight="1">
      <c r="A43" s="9">
        <v>45309</v>
      </c>
      <c r="B43" s="10">
        <v>1511988</v>
      </c>
      <c r="C43" s="10" t="s">
        <v>40</v>
      </c>
      <c r="D43" s="10">
        <v>121064</v>
      </c>
      <c r="E43" s="10">
        <v>105448</v>
      </c>
      <c r="F43" s="10" t="s">
        <v>43</v>
      </c>
      <c r="G43" s="10">
        <v>30</v>
      </c>
      <c r="H43" s="10" t="s">
        <v>42</v>
      </c>
      <c r="I43" s="21">
        <v>335</v>
      </c>
      <c r="J43" s="21">
        <f t="shared" si="0"/>
        <v>10050</v>
      </c>
      <c r="K43" s="19">
        <f t="shared" si="1"/>
        <v>1395.8333333333333</v>
      </c>
      <c r="L43" s="19">
        <f t="shared" si="3"/>
        <v>33.837064112103178</v>
      </c>
      <c r="M43" s="19">
        <f t="shared" si="2"/>
        <v>1015.1119233630953</v>
      </c>
    </row>
    <row r="44" spans="1:13" s="2" customFormat="1" ht="24" customHeight="1">
      <c r="A44" s="9">
        <v>45310</v>
      </c>
      <c r="B44" s="10">
        <v>1511017</v>
      </c>
      <c r="C44" s="10" t="s">
        <v>47</v>
      </c>
      <c r="D44" s="10">
        <v>121064</v>
      </c>
      <c r="E44" s="10">
        <v>91329</v>
      </c>
      <c r="F44" s="10" t="s">
        <v>43</v>
      </c>
      <c r="G44" s="10">
        <v>111</v>
      </c>
      <c r="H44" s="10" t="s">
        <v>42</v>
      </c>
      <c r="I44" s="21">
        <v>300</v>
      </c>
      <c r="J44" s="21">
        <f t="shared" si="0"/>
        <v>33300</v>
      </c>
      <c r="K44" s="19">
        <f t="shared" si="1"/>
        <v>4625</v>
      </c>
      <c r="L44" s="19">
        <f t="shared" si="3"/>
        <v>28.975953000992064</v>
      </c>
      <c r="M44" s="19">
        <f t="shared" si="2"/>
        <v>3216.3307831101192</v>
      </c>
    </row>
    <row r="45" spans="1:13" s="2" customFormat="1" ht="24" customHeight="1">
      <c r="A45" s="9">
        <v>45314</v>
      </c>
      <c r="B45" s="10">
        <v>1511102</v>
      </c>
      <c r="C45" s="10" t="s">
        <v>40</v>
      </c>
      <c r="D45" s="10">
        <v>121064</v>
      </c>
      <c r="E45" s="10">
        <v>105448</v>
      </c>
      <c r="F45" s="10" t="s">
        <v>44</v>
      </c>
      <c r="G45" s="10">
        <v>1</v>
      </c>
      <c r="H45" s="10" t="s">
        <v>42</v>
      </c>
      <c r="I45" s="21">
        <v>70</v>
      </c>
      <c r="J45" s="21">
        <f t="shared" si="0"/>
        <v>70</v>
      </c>
      <c r="K45" s="19">
        <f t="shared" si="1"/>
        <v>9.7222222222222214</v>
      </c>
      <c r="L45" s="19">
        <f t="shared" si="3"/>
        <v>-2.9684914434523808</v>
      </c>
      <c r="M45" s="19">
        <f t="shared" si="2"/>
        <v>-2.9684914434523808</v>
      </c>
    </row>
    <row r="46" spans="1:13" s="2" customFormat="1" ht="24" customHeight="1">
      <c r="A46" s="9">
        <v>45314</v>
      </c>
      <c r="B46" s="10">
        <v>1511117</v>
      </c>
      <c r="C46" s="10" t="s">
        <v>40</v>
      </c>
      <c r="D46" s="10">
        <v>121064</v>
      </c>
      <c r="E46" s="10">
        <v>105448</v>
      </c>
      <c r="F46" s="10" t="s">
        <v>45</v>
      </c>
      <c r="G46" s="10">
        <v>1</v>
      </c>
      <c r="H46" s="10" t="s">
        <v>42</v>
      </c>
      <c r="I46" s="21">
        <v>100</v>
      </c>
      <c r="J46" s="21">
        <f t="shared" si="0"/>
        <v>100</v>
      </c>
      <c r="K46" s="19">
        <f t="shared" si="1"/>
        <v>13.888888888888889</v>
      </c>
      <c r="L46" s="19">
        <f t="shared" si="3"/>
        <v>1.198175223214287</v>
      </c>
      <c r="M46" s="19">
        <f t="shared" si="2"/>
        <v>1.198175223214287</v>
      </c>
    </row>
    <row r="47" spans="1:13" s="2" customFormat="1" ht="24" customHeight="1">
      <c r="A47" s="9">
        <v>45315</v>
      </c>
      <c r="B47" s="10">
        <v>1511017</v>
      </c>
      <c r="C47" s="10" t="s">
        <v>47</v>
      </c>
      <c r="D47" s="10">
        <v>121064</v>
      </c>
      <c r="E47" s="10">
        <v>91329</v>
      </c>
      <c r="F47" s="10" t="s">
        <v>43</v>
      </c>
      <c r="G47" s="10">
        <v>1</v>
      </c>
      <c r="H47" s="10" t="s">
        <v>42</v>
      </c>
      <c r="I47" s="21">
        <v>100</v>
      </c>
      <c r="J47" s="21">
        <f t="shared" si="0"/>
        <v>100</v>
      </c>
      <c r="K47" s="19">
        <f t="shared" si="1"/>
        <v>13.888888888888889</v>
      </c>
      <c r="L47" s="19">
        <f t="shared" si="3"/>
        <v>1.198175223214287</v>
      </c>
      <c r="M47" s="19">
        <f t="shared" si="2"/>
        <v>1.198175223214287</v>
      </c>
    </row>
    <row r="48" spans="1:13" s="2" customFormat="1" ht="24" customHeight="1">
      <c r="A48" s="9">
        <v>45315</v>
      </c>
      <c r="B48" s="10">
        <v>1511073</v>
      </c>
      <c r="C48" s="10" t="s">
        <v>40</v>
      </c>
      <c r="D48" s="10">
        <v>121064</v>
      </c>
      <c r="E48" s="10">
        <v>105448</v>
      </c>
      <c r="F48" s="10" t="s">
        <v>41</v>
      </c>
      <c r="G48" s="10">
        <v>1</v>
      </c>
      <c r="H48" s="10" t="s">
        <v>42</v>
      </c>
      <c r="I48" s="21">
        <v>100</v>
      </c>
      <c r="J48" s="21">
        <f t="shared" si="0"/>
        <v>100</v>
      </c>
      <c r="K48" s="19">
        <f t="shared" si="1"/>
        <v>13.888888888888889</v>
      </c>
      <c r="L48" s="19">
        <f t="shared" si="3"/>
        <v>1.198175223214287</v>
      </c>
      <c r="M48" s="19">
        <f t="shared" si="2"/>
        <v>1.198175223214287</v>
      </c>
    </row>
    <row r="49" spans="1:15" s="2" customFormat="1" ht="24" customHeight="1">
      <c r="A49" s="10" t="s">
        <v>48</v>
      </c>
      <c r="B49" s="10" t="s">
        <v>48</v>
      </c>
      <c r="C49" s="10" t="s">
        <v>48</v>
      </c>
      <c r="D49" s="10" t="s">
        <v>48</v>
      </c>
      <c r="E49" s="10" t="s">
        <v>48</v>
      </c>
      <c r="F49" s="10" t="s">
        <v>48</v>
      </c>
      <c r="G49" s="10" t="s">
        <v>48</v>
      </c>
      <c r="H49" s="10" t="s">
        <v>48</v>
      </c>
      <c r="I49" s="22" t="s">
        <v>48</v>
      </c>
      <c r="J49" s="21"/>
      <c r="K49" s="19"/>
      <c r="L49" s="19"/>
      <c r="M49" s="19"/>
    </row>
    <row r="50" spans="1:15" s="2" customFormat="1" ht="24" customHeight="1">
      <c r="A50" s="11" t="s">
        <v>48</v>
      </c>
      <c r="B50" s="11" t="s">
        <v>48</v>
      </c>
      <c r="C50" s="11" t="s">
        <v>49</v>
      </c>
      <c r="D50" s="11" t="s">
        <v>48</v>
      </c>
      <c r="E50" s="11" t="s">
        <v>48</v>
      </c>
      <c r="F50" s="11" t="s">
        <v>48</v>
      </c>
      <c r="G50" s="11">
        <f>SUM(G13:G49)</f>
        <v>2240</v>
      </c>
      <c r="H50" s="11"/>
      <c r="I50" s="23"/>
      <c r="J50" s="24">
        <f>SUM(J13:J49)</f>
        <v>720065</v>
      </c>
      <c r="K50" s="25">
        <f>SUM(K13:K49)</f>
        <v>100009.02777777777</v>
      </c>
      <c r="L50" s="25">
        <f>K50/G50-E66</f>
        <v>31.956173735119044</v>
      </c>
      <c r="M50" s="25">
        <f>SUM(M13:M49)</f>
        <v>71581.829166666663</v>
      </c>
    </row>
    <row r="51" spans="1:15" ht="16">
      <c r="J51" s="26"/>
      <c r="K51" s="26"/>
      <c r="L51" s="26"/>
      <c r="M51" s="26"/>
      <c r="O51" s="2"/>
    </row>
    <row r="52" spans="1:15" s="1" customFormat="1" ht="22" customHeight="1">
      <c r="A52" s="28" t="s">
        <v>50</v>
      </c>
      <c r="B52" s="28"/>
      <c r="C52" s="28"/>
      <c r="D52" s="12" t="s">
        <v>51</v>
      </c>
      <c r="E52" s="12" t="s">
        <v>52</v>
      </c>
      <c r="G52" s="31" t="s">
        <v>53</v>
      </c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33" t="s">
        <v>54</v>
      </c>
      <c r="B53" s="28"/>
      <c r="C53" s="28"/>
      <c r="D53" s="13">
        <f>J50*0.09</f>
        <v>64805.85</v>
      </c>
      <c r="E53" s="19">
        <f>D53/$M$8</f>
        <v>9000.8125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33" t="s">
        <v>55</v>
      </c>
      <c r="B54" s="28"/>
      <c r="C54" s="28"/>
      <c r="D54" s="13">
        <v>59817.599999999999</v>
      </c>
      <c r="E54" s="19">
        <f>D54/$M$8</f>
        <v>8308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32" t="s">
        <v>56</v>
      </c>
      <c r="B55" s="28"/>
      <c r="C55" s="28"/>
      <c r="D55" s="13">
        <v>3910</v>
      </c>
      <c r="E55" s="19">
        <f t="shared" ref="E55:E61" si="4">D55/$M$8</f>
        <v>543.05555555555554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34" t="s">
        <v>57</v>
      </c>
      <c r="B56" s="28"/>
      <c r="C56" s="28"/>
      <c r="D56" s="13">
        <v>2668</v>
      </c>
      <c r="E56" s="19">
        <f t="shared" si="4"/>
        <v>370.55555555555554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32" t="s">
        <v>58</v>
      </c>
      <c r="B57" s="28"/>
      <c r="C57" s="28"/>
      <c r="D57" s="13">
        <v>1293</v>
      </c>
      <c r="E57" s="19">
        <f t="shared" si="4"/>
        <v>179.58333333333334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28" t="s">
        <v>59</v>
      </c>
      <c r="B58" s="28"/>
      <c r="C58" s="28"/>
      <c r="D58" s="13">
        <v>7871.18</v>
      </c>
      <c r="E58" s="19">
        <f t="shared" si="4"/>
        <v>1093.2194444444444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28" t="s">
        <v>60</v>
      </c>
      <c r="B59" s="28"/>
      <c r="C59" s="28"/>
      <c r="D59" s="13">
        <v>905</v>
      </c>
      <c r="E59" s="19">
        <f t="shared" si="4"/>
        <v>125.69444444444444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28" t="s">
        <v>61</v>
      </c>
      <c r="B60" s="28"/>
      <c r="C60" s="28"/>
      <c r="D60" s="13">
        <v>5800</v>
      </c>
      <c r="E60" s="19">
        <f t="shared" si="4"/>
        <v>805.55555555555554</v>
      </c>
      <c r="G60" s="31"/>
      <c r="H60" s="31"/>
      <c r="I60" s="31"/>
      <c r="J60" s="31"/>
      <c r="K60" s="31"/>
      <c r="L60" s="31"/>
      <c r="M60" s="31"/>
      <c r="O60" s="2"/>
    </row>
    <row r="61" spans="1:15" s="1" customFormat="1" ht="22" customHeight="1">
      <c r="A61" s="28" t="s">
        <v>62</v>
      </c>
      <c r="B61" s="28"/>
      <c r="C61" s="28"/>
      <c r="D61" s="13">
        <f>SUM(D53:D60)</f>
        <v>147070.63</v>
      </c>
      <c r="E61" s="19">
        <f t="shared" si="4"/>
        <v>20426.476388888888</v>
      </c>
      <c r="G61" s="31"/>
      <c r="H61" s="31"/>
      <c r="I61" s="31"/>
      <c r="J61" s="31"/>
      <c r="K61" s="31"/>
      <c r="L61" s="31"/>
      <c r="M61" s="31"/>
      <c r="O61" s="2"/>
    </row>
    <row r="62" spans="1:15" s="1" customFormat="1" ht="22" customHeight="1">
      <c r="A62" s="1" t="s">
        <v>48</v>
      </c>
      <c r="B62" s="1" t="s">
        <v>48</v>
      </c>
      <c r="C62" s="1" t="s">
        <v>48</v>
      </c>
      <c r="D62" s="14"/>
      <c r="E62" s="20" t="s">
        <v>48</v>
      </c>
      <c r="G62" s="31"/>
      <c r="H62" s="31"/>
      <c r="I62" s="31"/>
      <c r="J62" s="31"/>
      <c r="K62" s="31"/>
      <c r="L62" s="31"/>
      <c r="M62" s="31"/>
      <c r="O62" s="2"/>
    </row>
    <row r="63" spans="1:15" s="1" customFormat="1" ht="22" customHeight="1">
      <c r="A63" s="28" t="s">
        <v>63</v>
      </c>
      <c r="B63" s="28"/>
      <c r="C63" s="28"/>
      <c r="D63" s="13">
        <f>J50*0.08</f>
        <v>57605.200000000004</v>
      </c>
      <c r="E63" s="19">
        <f>D63/$M$8</f>
        <v>8000.7222222222226</v>
      </c>
      <c r="G63" s="31"/>
      <c r="H63" s="31"/>
      <c r="I63" s="31"/>
      <c r="J63" s="31"/>
      <c r="K63" s="31"/>
      <c r="L63" s="31"/>
      <c r="M63" s="31"/>
      <c r="O63" s="2"/>
    </row>
    <row r="64" spans="1:15" s="1" customFormat="1" ht="22" customHeight="1">
      <c r="A64" s="1" t="s">
        <v>48</v>
      </c>
      <c r="B64" s="1" t="s">
        <v>48</v>
      </c>
      <c r="C64" s="1" t="s">
        <v>48</v>
      </c>
      <c r="D64" s="14"/>
      <c r="E64" s="20" t="s">
        <v>48</v>
      </c>
      <c r="G64" s="31"/>
      <c r="H64" s="31"/>
      <c r="I64" s="31"/>
      <c r="J64" s="31"/>
      <c r="K64" s="31"/>
      <c r="L64" s="31"/>
      <c r="M64" s="31"/>
      <c r="O64" s="2"/>
    </row>
    <row r="65" spans="1:15" s="1" customFormat="1" ht="22" customHeight="1">
      <c r="A65" s="29" t="s">
        <v>64</v>
      </c>
      <c r="B65" s="29"/>
      <c r="C65" s="29"/>
      <c r="D65" s="13">
        <f>D61+D63</f>
        <v>204675.83000000002</v>
      </c>
      <c r="E65" s="19">
        <f>D65/$M$8</f>
        <v>28427.198611111111</v>
      </c>
      <c r="G65" s="31"/>
      <c r="H65" s="31"/>
      <c r="I65" s="31"/>
      <c r="J65" s="31"/>
      <c r="K65" s="31"/>
      <c r="L65" s="31"/>
      <c r="M65" s="31"/>
      <c r="O65" s="2"/>
    </row>
    <row r="66" spans="1:15" s="1" customFormat="1" ht="22" customHeight="1">
      <c r="A66" s="29" t="s">
        <v>65</v>
      </c>
      <c r="B66" s="29"/>
      <c r="C66" s="29"/>
      <c r="D66" s="13">
        <f>D65/G50</f>
        <v>91.373138392857143</v>
      </c>
      <c r="E66" s="19">
        <f>D66/$M$8</f>
        <v>12.690713665674602</v>
      </c>
      <c r="G66" s="31"/>
      <c r="H66" s="31"/>
      <c r="I66" s="31"/>
      <c r="J66" s="31"/>
      <c r="K66" s="31"/>
      <c r="L66" s="31"/>
      <c r="M66" s="31"/>
      <c r="O66" s="2"/>
    </row>
    <row r="67" spans="1:15" ht="16">
      <c r="O67" s="2"/>
    </row>
    <row r="68" spans="1:15" ht="16">
      <c r="O68" s="2"/>
    </row>
    <row r="69" spans="1:15" ht="16">
      <c r="O69" s="2"/>
    </row>
    <row r="70" spans="1:15" ht="16">
      <c r="O70" s="2"/>
    </row>
    <row r="71" spans="1:15" ht="16">
      <c r="O71" s="2"/>
    </row>
    <row r="72" spans="1:15" ht="16">
      <c r="O72" s="2"/>
    </row>
    <row r="73" spans="1:15" ht="16">
      <c r="O73" s="2"/>
    </row>
    <row r="74" spans="1:15" ht="16">
      <c r="O74" s="2"/>
    </row>
    <row r="75" spans="1:15" ht="16">
      <c r="O75" s="2"/>
    </row>
    <row r="76" spans="1:15" ht="16">
      <c r="O76" s="2"/>
    </row>
    <row r="77" spans="1:15" ht="16">
      <c r="O77" s="2"/>
    </row>
    <row r="78" spans="1:15" ht="16">
      <c r="O78" s="2"/>
    </row>
    <row r="80" spans="1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</sheetData>
  <autoFilter ref="A12:M50" xr:uid="{00000000-0009-0000-0000-000000000000}"/>
  <sortState xmlns:xlrd2="http://schemas.microsoft.com/office/spreadsheetml/2017/richdata2" ref="A13:M48">
    <sortCondition ref="A13:A48"/>
    <sortCondition ref="B13:B48"/>
  </sortState>
  <mergeCells count="21">
    <mergeCell ref="A7:M7"/>
    <mergeCell ref="B8:C8"/>
    <mergeCell ref="H8:I8"/>
    <mergeCell ref="B9:C9"/>
    <mergeCell ref="H9:I9"/>
    <mergeCell ref="A63:C63"/>
    <mergeCell ref="A65:C65"/>
    <mergeCell ref="A66:C66"/>
    <mergeCell ref="A1:M3"/>
    <mergeCell ref="A4:M6"/>
    <mergeCell ref="G52:M66"/>
    <mergeCell ref="A57:C57"/>
    <mergeCell ref="A58:C58"/>
    <mergeCell ref="A59:C59"/>
    <mergeCell ref="A60:C60"/>
    <mergeCell ref="A61:C61"/>
    <mergeCell ref="A52:C52"/>
    <mergeCell ref="A53:C53"/>
    <mergeCell ref="A54:C54"/>
    <mergeCell ref="A55:C55"/>
    <mergeCell ref="A56:C56"/>
  </mergeCells>
  <pageMargins left="0.7" right="0.7" top="0.75" bottom="0.75" header="0.3" footer="0.3"/>
  <pageSetup scale="36" orientation="landscape"/>
  <ignoredErrors>
    <ignoredError sqref="L5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B9B6-257A-5349-92E4-844F9B4F04B1}">
  <dimension ref="B2:N39"/>
  <sheetViews>
    <sheetView workbookViewId="0">
      <selection activeCell="A4" sqref="A4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2:14">
      <c r="B3">
        <v>45309</v>
      </c>
      <c r="C3">
        <v>1511073</v>
      </c>
      <c r="D3" t="s">
        <v>40</v>
      </c>
      <c r="E3">
        <v>121064</v>
      </c>
      <c r="F3">
        <v>105448</v>
      </c>
      <c r="G3" t="s">
        <v>41</v>
      </c>
      <c r="H3">
        <v>111</v>
      </c>
      <c r="I3" t="s">
        <v>42</v>
      </c>
      <c r="J3">
        <v>290</v>
      </c>
      <c r="K3">
        <v>32190</v>
      </c>
      <c r="L3">
        <v>4470.833333333333</v>
      </c>
      <c r="M3">
        <v>27.587064112103178</v>
      </c>
      <c r="N3">
        <v>3062.1641164434527</v>
      </c>
    </row>
    <row r="4" spans="2:14">
      <c r="B4">
        <v>45309</v>
      </c>
      <c r="C4">
        <v>1511117</v>
      </c>
      <c r="D4" t="s">
        <v>40</v>
      </c>
      <c r="E4">
        <v>121064</v>
      </c>
      <c r="F4">
        <v>105448</v>
      </c>
      <c r="G4" t="s">
        <v>41</v>
      </c>
      <c r="H4">
        <v>88</v>
      </c>
      <c r="I4" t="s">
        <v>42</v>
      </c>
      <c r="J4">
        <v>290</v>
      </c>
      <c r="K4">
        <v>25520</v>
      </c>
      <c r="L4">
        <v>3544.4444444444443</v>
      </c>
      <c r="M4">
        <v>27.587064112103178</v>
      </c>
      <c r="N4">
        <v>2427.6616418650797</v>
      </c>
    </row>
    <row r="5" spans="2:14">
      <c r="B5">
        <v>45309</v>
      </c>
      <c r="C5">
        <v>1511963</v>
      </c>
      <c r="D5" t="s">
        <v>40</v>
      </c>
      <c r="E5">
        <v>121064</v>
      </c>
      <c r="F5">
        <v>105448</v>
      </c>
      <c r="G5" t="s">
        <v>41</v>
      </c>
      <c r="H5">
        <v>60</v>
      </c>
      <c r="I5" t="s">
        <v>42</v>
      </c>
      <c r="J5">
        <v>290</v>
      </c>
      <c r="K5">
        <v>17400</v>
      </c>
      <c r="L5">
        <v>2416.6666666666665</v>
      </c>
      <c r="M5">
        <v>27.587064112103178</v>
      </c>
      <c r="N5">
        <v>1655.2238467261907</v>
      </c>
    </row>
    <row r="6" spans="2:14">
      <c r="B6">
        <v>45315</v>
      </c>
      <c r="C6">
        <v>1511073</v>
      </c>
      <c r="D6" t="s">
        <v>40</v>
      </c>
      <c r="E6">
        <v>121064</v>
      </c>
      <c r="F6">
        <v>105448</v>
      </c>
      <c r="G6" t="s">
        <v>41</v>
      </c>
      <c r="H6">
        <v>1</v>
      </c>
      <c r="I6" t="s">
        <v>42</v>
      </c>
      <c r="J6">
        <v>100</v>
      </c>
      <c r="K6">
        <v>100</v>
      </c>
      <c r="L6">
        <v>13.888888888888889</v>
      </c>
      <c r="M6">
        <v>1.198175223214287</v>
      </c>
      <c r="N6">
        <v>1.198175223214287</v>
      </c>
    </row>
    <row r="7" spans="2:14">
      <c r="B7">
        <v>45309</v>
      </c>
      <c r="C7">
        <v>1511114</v>
      </c>
      <c r="D7" t="s">
        <v>40</v>
      </c>
      <c r="E7">
        <v>121064</v>
      </c>
      <c r="F7">
        <v>105448</v>
      </c>
      <c r="G7" t="s">
        <v>45</v>
      </c>
      <c r="H7">
        <v>112</v>
      </c>
      <c r="I7" t="s">
        <v>42</v>
      </c>
      <c r="J7">
        <v>295</v>
      </c>
      <c r="K7">
        <v>33040</v>
      </c>
      <c r="L7">
        <v>4588.8888888888887</v>
      </c>
      <c r="M7">
        <v>28.281508556547621</v>
      </c>
      <c r="N7">
        <v>3167.5289583333333</v>
      </c>
    </row>
    <row r="8" spans="2:14">
      <c r="B8">
        <v>45309</v>
      </c>
      <c r="C8">
        <v>1511117</v>
      </c>
      <c r="D8" t="s">
        <v>40</v>
      </c>
      <c r="E8">
        <v>121064</v>
      </c>
      <c r="F8">
        <v>105448</v>
      </c>
      <c r="G8" t="s">
        <v>45</v>
      </c>
      <c r="H8">
        <v>7</v>
      </c>
      <c r="I8" t="s">
        <v>42</v>
      </c>
      <c r="J8">
        <v>295</v>
      </c>
      <c r="K8">
        <v>2065</v>
      </c>
      <c r="L8">
        <v>286.80555555555554</v>
      </c>
      <c r="M8">
        <v>28.281508556547621</v>
      </c>
      <c r="N8">
        <v>197.97055989583333</v>
      </c>
    </row>
    <row r="9" spans="2:14">
      <c r="B9">
        <v>45309</v>
      </c>
      <c r="C9">
        <v>1511181</v>
      </c>
      <c r="D9" t="s">
        <v>40</v>
      </c>
      <c r="E9">
        <v>121064</v>
      </c>
      <c r="F9">
        <v>105448</v>
      </c>
      <c r="G9" t="s">
        <v>45</v>
      </c>
      <c r="H9">
        <v>112</v>
      </c>
      <c r="I9" t="s">
        <v>42</v>
      </c>
      <c r="J9">
        <v>300</v>
      </c>
      <c r="K9">
        <v>33600</v>
      </c>
      <c r="L9">
        <v>4666.666666666667</v>
      </c>
      <c r="M9">
        <v>28.975953000992071</v>
      </c>
      <c r="N9">
        <v>3245.3067361111121</v>
      </c>
    </row>
    <row r="10" spans="2:14">
      <c r="B10">
        <v>45309</v>
      </c>
      <c r="C10">
        <v>1511785</v>
      </c>
      <c r="D10" t="s">
        <v>40</v>
      </c>
      <c r="E10">
        <v>121064</v>
      </c>
      <c r="F10">
        <v>105448</v>
      </c>
      <c r="G10" t="s">
        <v>45</v>
      </c>
      <c r="H10">
        <v>98</v>
      </c>
      <c r="I10" t="s">
        <v>42</v>
      </c>
      <c r="J10">
        <v>295</v>
      </c>
      <c r="K10">
        <v>28910</v>
      </c>
      <c r="L10">
        <v>4015.2777777777778</v>
      </c>
      <c r="M10">
        <v>28.281508556547621</v>
      </c>
      <c r="N10">
        <v>2771.5878385416668</v>
      </c>
    </row>
    <row r="11" spans="2:14">
      <c r="B11">
        <v>45309</v>
      </c>
      <c r="C11">
        <v>1511785</v>
      </c>
      <c r="D11" t="s">
        <v>40</v>
      </c>
      <c r="E11">
        <v>121064</v>
      </c>
      <c r="F11">
        <v>105448</v>
      </c>
      <c r="G11" t="s">
        <v>45</v>
      </c>
      <c r="H11">
        <v>14</v>
      </c>
      <c r="I11" t="s">
        <v>42</v>
      </c>
      <c r="J11">
        <v>300</v>
      </c>
      <c r="K11">
        <v>4200</v>
      </c>
      <c r="L11">
        <v>583.33333333333337</v>
      </c>
      <c r="M11">
        <v>28.975953000992071</v>
      </c>
      <c r="N11">
        <v>405.66334201388901</v>
      </c>
    </row>
    <row r="12" spans="2:14">
      <c r="B12">
        <v>45309</v>
      </c>
      <c r="C12">
        <v>1511963</v>
      </c>
      <c r="D12" t="s">
        <v>40</v>
      </c>
      <c r="E12">
        <v>121064</v>
      </c>
      <c r="F12">
        <v>105448</v>
      </c>
      <c r="G12" t="s">
        <v>45</v>
      </c>
      <c r="H12">
        <v>6</v>
      </c>
      <c r="I12" t="s">
        <v>42</v>
      </c>
      <c r="J12">
        <v>295</v>
      </c>
      <c r="K12">
        <v>1770</v>
      </c>
      <c r="L12">
        <v>245.83333333333331</v>
      </c>
      <c r="M12">
        <v>28.281508556547621</v>
      </c>
      <c r="N12">
        <v>169.68905133928573</v>
      </c>
    </row>
    <row r="13" spans="2:14">
      <c r="B13">
        <v>45309</v>
      </c>
      <c r="C13">
        <v>1511971</v>
      </c>
      <c r="D13" t="s">
        <v>40</v>
      </c>
      <c r="E13">
        <v>121064</v>
      </c>
      <c r="F13">
        <v>105448</v>
      </c>
      <c r="G13" t="s">
        <v>45</v>
      </c>
      <c r="H13">
        <v>74</v>
      </c>
      <c r="I13" t="s">
        <v>42</v>
      </c>
      <c r="J13">
        <v>295</v>
      </c>
      <c r="K13">
        <v>21830</v>
      </c>
      <c r="L13">
        <v>3031.9444444444443</v>
      </c>
      <c r="M13">
        <v>28.281508556547621</v>
      </c>
      <c r="N13">
        <v>2092.831633184524</v>
      </c>
    </row>
    <row r="14" spans="2:14">
      <c r="B14">
        <v>45309</v>
      </c>
      <c r="C14">
        <v>1511988</v>
      </c>
      <c r="D14" t="s">
        <v>40</v>
      </c>
      <c r="E14">
        <v>121064</v>
      </c>
      <c r="F14">
        <v>105448</v>
      </c>
      <c r="G14" t="s">
        <v>45</v>
      </c>
      <c r="H14">
        <v>58</v>
      </c>
      <c r="I14" t="s">
        <v>42</v>
      </c>
      <c r="J14">
        <v>295</v>
      </c>
      <c r="K14">
        <v>17110</v>
      </c>
      <c r="L14">
        <v>2376.3888888888887</v>
      </c>
      <c r="M14">
        <v>28.281508556547621</v>
      </c>
      <c r="N14">
        <v>1640.327496279762</v>
      </c>
    </row>
    <row r="15" spans="2:14">
      <c r="B15">
        <v>45314</v>
      </c>
      <c r="C15">
        <v>1511117</v>
      </c>
      <c r="D15" t="s">
        <v>40</v>
      </c>
      <c r="E15">
        <v>121064</v>
      </c>
      <c r="F15">
        <v>105448</v>
      </c>
      <c r="G15" t="s">
        <v>45</v>
      </c>
      <c r="H15">
        <v>1</v>
      </c>
      <c r="I15" t="s">
        <v>42</v>
      </c>
      <c r="J15">
        <v>100</v>
      </c>
      <c r="K15">
        <v>100</v>
      </c>
      <c r="L15">
        <v>13.888888888888889</v>
      </c>
      <c r="M15">
        <v>1.198175223214287</v>
      </c>
      <c r="N15">
        <v>1.198175223214287</v>
      </c>
    </row>
    <row r="16" spans="2:14">
      <c r="B16">
        <v>45309</v>
      </c>
      <c r="C16">
        <v>1511102</v>
      </c>
      <c r="D16" t="s">
        <v>40</v>
      </c>
      <c r="E16">
        <v>121064</v>
      </c>
      <c r="F16">
        <v>105448</v>
      </c>
      <c r="G16" t="s">
        <v>44</v>
      </c>
      <c r="H16">
        <v>111</v>
      </c>
      <c r="I16" t="s">
        <v>42</v>
      </c>
      <c r="J16">
        <v>340</v>
      </c>
      <c r="K16">
        <v>37740</v>
      </c>
      <c r="L16">
        <v>5241.666666666667</v>
      </c>
      <c r="M16">
        <v>34.531508556547621</v>
      </c>
      <c r="N16">
        <v>3832.9974497767857</v>
      </c>
    </row>
    <row r="17" spans="2:14">
      <c r="B17">
        <v>45309</v>
      </c>
      <c r="C17">
        <v>1511116</v>
      </c>
      <c r="D17" t="s">
        <v>40</v>
      </c>
      <c r="E17">
        <v>121064</v>
      </c>
      <c r="F17">
        <v>105448</v>
      </c>
      <c r="G17" t="s">
        <v>44</v>
      </c>
      <c r="H17">
        <v>110</v>
      </c>
      <c r="I17" t="s">
        <v>42</v>
      </c>
      <c r="J17">
        <v>340</v>
      </c>
      <c r="K17">
        <v>37400</v>
      </c>
      <c r="L17">
        <v>5194.4444444444443</v>
      </c>
      <c r="M17">
        <v>34.531508556547621</v>
      </c>
      <c r="N17">
        <v>3798.4659412202382</v>
      </c>
    </row>
    <row r="18" spans="2:14">
      <c r="B18">
        <v>45309</v>
      </c>
      <c r="C18">
        <v>1511963</v>
      </c>
      <c r="D18" t="s">
        <v>40</v>
      </c>
      <c r="E18">
        <v>121064</v>
      </c>
      <c r="F18">
        <v>105448</v>
      </c>
      <c r="G18" t="s">
        <v>44</v>
      </c>
      <c r="H18">
        <v>46</v>
      </c>
      <c r="I18" t="s">
        <v>42</v>
      </c>
      <c r="J18">
        <v>340</v>
      </c>
      <c r="K18">
        <v>15640</v>
      </c>
      <c r="L18">
        <v>2172.2222222222222</v>
      </c>
      <c r="M18">
        <v>34.531508556547621</v>
      </c>
      <c r="N18">
        <v>1588.4493936011906</v>
      </c>
    </row>
    <row r="19" spans="2:14">
      <c r="B19">
        <v>45309</v>
      </c>
      <c r="C19">
        <v>1511988</v>
      </c>
      <c r="D19" t="s">
        <v>40</v>
      </c>
      <c r="E19">
        <v>121064</v>
      </c>
      <c r="F19">
        <v>105448</v>
      </c>
      <c r="G19" t="s">
        <v>44</v>
      </c>
      <c r="H19">
        <v>20</v>
      </c>
      <c r="I19" t="s">
        <v>42</v>
      </c>
      <c r="J19">
        <v>335</v>
      </c>
      <c r="K19">
        <v>6700</v>
      </c>
      <c r="L19">
        <v>930.55555555555554</v>
      </c>
      <c r="M19">
        <v>33.837064112103178</v>
      </c>
      <c r="N19">
        <v>676.74128224206356</v>
      </c>
    </row>
    <row r="20" spans="2:14">
      <c r="B20">
        <v>45314</v>
      </c>
      <c r="C20">
        <v>1511102</v>
      </c>
      <c r="D20" t="s">
        <v>40</v>
      </c>
      <c r="E20">
        <v>121064</v>
      </c>
      <c r="F20">
        <v>105448</v>
      </c>
      <c r="G20" t="s">
        <v>44</v>
      </c>
      <c r="H20">
        <v>1</v>
      </c>
      <c r="I20" t="s">
        <v>42</v>
      </c>
      <c r="J20">
        <v>70</v>
      </c>
      <c r="K20">
        <v>70</v>
      </c>
      <c r="L20">
        <v>9.7222222222222214</v>
      </c>
      <c r="M20">
        <v>-2.9684914434523808</v>
      </c>
      <c r="N20">
        <v>-2.9684914434523808</v>
      </c>
    </row>
    <row r="21" spans="2:14">
      <c r="B21">
        <v>45309</v>
      </c>
      <c r="C21">
        <v>1511096</v>
      </c>
      <c r="D21" t="s">
        <v>40</v>
      </c>
      <c r="E21">
        <v>121064</v>
      </c>
      <c r="F21">
        <v>105448</v>
      </c>
      <c r="G21" t="s">
        <v>43</v>
      </c>
      <c r="H21">
        <v>112</v>
      </c>
      <c r="I21" t="s">
        <v>42</v>
      </c>
      <c r="J21">
        <v>350</v>
      </c>
      <c r="K21">
        <v>39200</v>
      </c>
      <c r="L21">
        <v>5444.4444444444443</v>
      </c>
      <c r="M21">
        <v>35.920397445436507</v>
      </c>
      <c r="N21">
        <v>4023.084513888889</v>
      </c>
    </row>
    <row r="22" spans="2:14">
      <c r="B22">
        <v>45309</v>
      </c>
      <c r="C22">
        <v>1511104</v>
      </c>
      <c r="D22" t="s">
        <v>40</v>
      </c>
      <c r="E22">
        <v>121064</v>
      </c>
      <c r="F22">
        <v>105448</v>
      </c>
      <c r="G22" t="s">
        <v>43</v>
      </c>
      <c r="H22">
        <v>112</v>
      </c>
      <c r="I22" t="s">
        <v>42</v>
      </c>
      <c r="J22">
        <v>335</v>
      </c>
      <c r="K22">
        <v>37520</v>
      </c>
      <c r="L22">
        <v>5211.1111111111113</v>
      </c>
      <c r="M22">
        <v>33.837064112103178</v>
      </c>
      <c r="N22">
        <v>3789.7511805555559</v>
      </c>
    </row>
    <row r="23" spans="2:14">
      <c r="B23">
        <v>45309</v>
      </c>
      <c r="C23">
        <v>1511108</v>
      </c>
      <c r="D23" t="s">
        <v>40</v>
      </c>
      <c r="E23">
        <v>121064</v>
      </c>
      <c r="F23">
        <v>105448</v>
      </c>
      <c r="G23" t="s">
        <v>43</v>
      </c>
      <c r="H23">
        <v>112</v>
      </c>
      <c r="I23" t="s">
        <v>42</v>
      </c>
      <c r="J23">
        <v>335</v>
      </c>
      <c r="K23">
        <v>37520</v>
      </c>
      <c r="L23">
        <v>5211.1111111111113</v>
      </c>
      <c r="M23">
        <v>33.837064112103178</v>
      </c>
      <c r="N23">
        <v>3789.7511805555559</v>
      </c>
    </row>
    <row r="24" spans="2:14">
      <c r="B24">
        <v>45309</v>
      </c>
      <c r="C24">
        <v>1511112</v>
      </c>
      <c r="D24" t="s">
        <v>40</v>
      </c>
      <c r="E24">
        <v>121064</v>
      </c>
      <c r="F24">
        <v>105448</v>
      </c>
      <c r="G24" t="s">
        <v>43</v>
      </c>
      <c r="H24">
        <v>112</v>
      </c>
      <c r="I24" t="s">
        <v>42</v>
      </c>
      <c r="J24">
        <v>335</v>
      </c>
      <c r="K24">
        <v>37520</v>
      </c>
      <c r="L24">
        <v>5211.1111111111113</v>
      </c>
      <c r="M24">
        <v>33.837064112103178</v>
      </c>
      <c r="N24">
        <v>3789.7511805555559</v>
      </c>
    </row>
    <row r="25" spans="2:14">
      <c r="B25">
        <v>45309</v>
      </c>
      <c r="C25">
        <v>1511116</v>
      </c>
      <c r="D25" t="s">
        <v>40</v>
      </c>
      <c r="E25">
        <v>121064</v>
      </c>
      <c r="F25">
        <v>105448</v>
      </c>
      <c r="G25" t="s">
        <v>43</v>
      </c>
      <c r="H25">
        <v>2</v>
      </c>
      <c r="I25" t="s">
        <v>42</v>
      </c>
      <c r="J25">
        <v>335</v>
      </c>
      <c r="K25">
        <v>670</v>
      </c>
      <c r="L25">
        <v>93.055555555555557</v>
      </c>
      <c r="M25">
        <v>33.837064112103178</v>
      </c>
      <c r="N25">
        <v>67.674128224206356</v>
      </c>
    </row>
    <row r="26" spans="2:14">
      <c r="B26">
        <v>45309</v>
      </c>
      <c r="C26">
        <v>1511117</v>
      </c>
      <c r="D26" t="s">
        <v>40</v>
      </c>
      <c r="E26">
        <v>121064</v>
      </c>
      <c r="F26">
        <v>105448</v>
      </c>
      <c r="G26" t="s">
        <v>43</v>
      </c>
      <c r="H26">
        <v>16</v>
      </c>
      <c r="I26" t="s">
        <v>42</v>
      </c>
      <c r="J26">
        <v>335</v>
      </c>
      <c r="K26">
        <v>5360</v>
      </c>
      <c r="L26">
        <v>744.44444444444446</v>
      </c>
      <c r="M26">
        <v>33.837064112103178</v>
      </c>
      <c r="N26">
        <v>541.39302579365085</v>
      </c>
    </row>
    <row r="27" spans="2:14">
      <c r="B27">
        <v>45309</v>
      </c>
      <c r="C27">
        <v>1511141</v>
      </c>
      <c r="D27" t="s">
        <v>40</v>
      </c>
      <c r="E27">
        <v>121064</v>
      </c>
      <c r="F27">
        <v>105448</v>
      </c>
      <c r="G27" t="s">
        <v>43</v>
      </c>
      <c r="H27">
        <v>112</v>
      </c>
      <c r="I27" t="s">
        <v>42</v>
      </c>
      <c r="J27">
        <v>335</v>
      </c>
      <c r="K27">
        <v>37520</v>
      </c>
      <c r="L27">
        <v>5211.1111111111113</v>
      </c>
      <c r="M27">
        <v>33.837064112103178</v>
      </c>
      <c r="N27">
        <v>3789.7511805555559</v>
      </c>
    </row>
    <row r="28" spans="2:14">
      <c r="B28">
        <v>45309</v>
      </c>
      <c r="C28">
        <v>1511177</v>
      </c>
      <c r="D28" t="s">
        <v>40</v>
      </c>
      <c r="E28">
        <v>121064</v>
      </c>
      <c r="F28">
        <v>105448</v>
      </c>
      <c r="G28" t="s">
        <v>43</v>
      </c>
      <c r="H28">
        <v>1</v>
      </c>
      <c r="I28" t="s">
        <v>42</v>
      </c>
      <c r="J28">
        <v>335</v>
      </c>
      <c r="K28">
        <v>335</v>
      </c>
      <c r="L28">
        <v>46.527777777777779</v>
      </c>
      <c r="M28">
        <v>33.837064112103178</v>
      </c>
      <c r="N28">
        <v>33.837064112103178</v>
      </c>
    </row>
    <row r="29" spans="2:14">
      <c r="B29">
        <v>45309</v>
      </c>
      <c r="C29">
        <v>1511177</v>
      </c>
      <c r="D29" t="s">
        <v>40</v>
      </c>
      <c r="E29">
        <v>121064</v>
      </c>
      <c r="F29">
        <v>105448</v>
      </c>
      <c r="G29" t="s">
        <v>43</v>
      </c>
      <c r="H29">
        <v>111</v>
      </c>
      <c r="I29" t="s">
        <v>42</v>
      </c>
      <c r="J29">
        <v>340</v>
      </c>
      <c r="K29">
        <v>37740</v>
      </c>
      <c r="L29">
        <v>5241.666666666667</v>
      </c>
      <c r="M29">
        <v>34.531508556547621</v>
      </c>
      <c r="N29">
        <v>3832.9974497767857</v>
      </c>
    </row>
    <row r="30" spans="2:14">
      <c r="B30">
        <v>45309</v>
      </c>
      <c r="C30">
        <v>1511184</v>
      </c>
      <c r="D30" t="s">
        <v>40</v>
      </c>
      <c r="E30">
        <v>121064</v>
      </c>
      <c r="F30">
        <v>105448</v>
      </c>
      <c r="G30" t="s">
        <v>43</v>
      </c>
      <c r="H30">
        <v>112</v>
      </c>
      <c r="I30" t="s">
        <v>42</v>
      </c>
      <c r="J30">
        <v>340</v>
      </c>
      <c r="K30">
        <v>38080</v>
      </c>
      <c r="L30">
        <v>5288.8888888888887</v>
      </c>
      <c r="M30">
        <v>34.531508556547621</v>
      </c>
      <c r="N30">
        <v>3867.5289583333333</v>
      </c>
    </row>
    <row r="31" spans="2:14">
      <c r="B31">
        <v>45309</v>
      </c>
      <c r="C31">
        <v>1511191</v>
      </c>
      <c r="D31" t="s">
        <v>40</v>
      </c>
      <c r="E31">
        <v>121064</v>
      </c>
      <c r="F31">
        <v>105448</v>
      </c>
      <c r="G31" t="s">
        <v>43</v>
      </c>
      <c r="H31">
        <v>112</v>
      </c>
      <c r="I31" t="s">
        <v>42</v>
      </c>
      <c r="J31">
        <v>340</v>
      </c>
      <c r="K31">
        <v>38080</v>
      </c>
      <c r="L31">
        <v>5288.8888888888887</v>
      </c>
      <c r="M31">
        <v>34.531508556547621</v>
      </c>
      <c r="N31">
        <v>3867.5289583333333</v>
      </c>
    </row>
    <row r="32" spans="2:14">
      <c r="B32">
        <v>45309</v>
      </c>
      <c r="C32">
        <v>1511962</v>
      </c>
      <c r="D32" t="s">
        <v>40</v>
      </c>
      <c r="E32">
        <v>121064</v>
      </c>
      <c r="F32">
        <v>105448</v>
      </c>
      <c r="G32" t="s">
        <v>43</v>
      </c>
      <c r="H32">
        <v>93</v>
      </c>
      <c r="I32" t="s">
        <v>42</v>
      </c>
      <c r="J32">
        <v>335</v>
      </c>
      <c r="K32">
        <v>31155</v>
      </c>
      <c r="L32">
        <v>4327.083333333333</v>
      </c>
      <c r="M32">
        <v>33.837064112103171</v>
      </c>
      <c r="N32">
        <v>3146.8469624255949</v>
      </c>
    </row>
    <row r="33" spans="2:14">
      <c r="B33">
        <v>45309</v>
      </c>
      <c r="C33">
        <v>1511988</v>
      </c>
      <c r="D33" t="s">
        <v>40</v>
      </c>
      <c r="E33">
        <v>121064</v>
      </c>
      <c r="F33">
        <v>105448</v>
      </c>
      <c r="G33" t="s">
        <v>43</v>
      </c>
      <c r="H33">
        <v>30</v>
      </c>
      <c r="I33" t="s">
        <v>42</v>
      </c>
      <c r="J33">
        <v>335</v>
      </c>
      <c r="K33">
        <v>10050</v>
      </c>
      <c r="L33">
        <v>1395.8333333333333</v>
      </c>
      <c r="M33">
        <v>33.837064112103178</v>
      </c>
      <c r="N33">
        <v>1015.1119233630953</v>
      </c>
    </row>
    <row r="34" spans="2:14" hidden="1">
      <c r="B34">
        <v>45310</v>
      </c>
      <c r="C34">
        <v>1511017</v>
      </c>
      <c r="D34" t="s">
        <v>47</v>
      </c>
      <c r="E34">
        <v>121064</v>
      </c>
      <c r="F34">
        <v>91329</v>
      </c>
      <c r="G34" t="s">
        <v>43</v>
      </c>
      <c r="H34">
        <v>111</v>
      </c>
      <c r="I34" t="s">
        <v>42</v>
      </c>
      <c r="J34">
        <v>300</v>
      </c>
      <c r="K34">
        <v>33300</v>
      </c>
      <c r="L34">
        <v>4625</v>
      </c>
      <c r="M34">
        <v>28.975953000992064</v>
      </c>
      <c r="N34">
        <v>3216.3307831101192</v>
      </c>
    </row>
    <row r="35" spans="2:14">
      <c r="B35">
        <v>45309</v>
      </c>
      <c r="C35">
        <v>1511962</v>
      </c>
      <c r="D35" t="s">
        <v>40</v>
      </c>
      <c r="E35">
        <v>121064</v>
      </c>
      <c r="F35">
        <v>105448</v>
      </c>
      <c r="G35" t="s">
        <v>46</v>
      </c>
      <c r="H35">
        <v>19</v>
      </c>
      <c r="I35" t="s">
        <v>42</v>
      </c>
      <c r="J35">
        <v>340</v>
      </c>
      <c r="K35">
        <v>6460</v>
      </c>
      <c r="L35">
        <v>897.22222222222217</v>
      </c>
      <c r="M35">
        <v>34.531508556547621</v>
      </c>
      <c r="N35">
        <v>656.09866257440478</v>
      </c>
    </row>
    <row r="36" spans="2:14">
      <c r="B36">
        <v>45309</v>
      </c>
      <c r="C36">
        <v>1511971</v>
      </c>
      <c r="D36" t="s">
        <v>40</v>
      </c>
      <c r="E36">
        <v>121064</v>
      </c>
      <c r="F36">
        <v>105448</v>
      </c>
      <c r="G36" t="s">
        <v>46</v>
      </c>
      <c r="H36">
        <v>38</v>
      </c>
      <c r="I36" t="s">
        <v>42</v>
      </c>
      <c r="J36">
        <v>335</v>
      </c>
      <c r="K36">
        <v>12730</v>
      </c>
      <c r="L36">
        <v>1768.0555555555554</v>
      </c>
      <c r="M36">
        <v>33.837064112103171</v>
      </c>
      <c r="N36">
        <v>1285.8084362599204</v>
      </c>
    </row>
    <row r="37" spans="2:14" hidden="1">
      <c r="B37">
        <v>45315</v>
      </c>
      <c r="C37">
        <v>1511017</v>
      </c>
      <c r="D37" t="s">
        <v>47</v>
      </c>
      <c r="E37">
        <v>121064</v>
      </c>
      <c r="F37">
        <v>91329</v>
      </c>
      <c r="G37" t="s">
        <v>43</v>
      </c>
      <c r="H37">
        <v>1</v>
      </c>
      <c r="I37" t="s">
        <v>42</v>
      </c>
      <c r="J37">
        <v>100</v>
      </c>
      <c r="K37">
        <v>100</v>
      </c>
      <c r="L37">
        <v>13.888888888888889</v>
      </c>
      <c r="M37">
        <v>1.198175223214287</v>
      </c>
      <c r="N37">
        <v>1.198175223214287</v>
      </c>
    </row>
    <row r="38" spans="2:14">
      <c r="B38">
        <v>45309</v>
      </c>
      <c r="C38">
        <v>1511988</v>
      </c>
      <c r="D38" t="s">
        <v>40</v>
      </c>
      <c r="E38">
        <v>121064</v>
      </c>
      <c r="F38">
        <v>105448</v>
      </c>
      <c r="G38" t="s">
        <v>46</v>
      </c>
      <c r="H38">
        <v>4</v>
      </c>
      <c r="I38" t="s">
        <v>42</v>
      </c>
      <c r="J38">
        <v>335</v>
      </c>
      <c r="K38">
        <v>1340</v>
      </c>
      <c r="L38">
        <v>186.11111111111111</v>
      </c>
      <c r="M38">
        <v>33.837064112103178</v>
      </c>
      <c r="N38">
        <v>135.34825644841271</v>
      </c>
    </row>
    <row r="39" spans="2:14">
      <c r="B39" t="s">
        <v>37</v>
      </c>
      <c r="H39">
        <f>SUBTOTAL(109,Tabla1[Quantity])</f>
        <v>2128</v>
      </c>
      <c r="N39">
        <f>SUBTOTAL(109,Tabla1[Total Return])</f>
        <v>68364.300208333341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OTPU6400751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2024-03-26T16:37:10Z</cp:lastPrinted>
  <dcterms:created xsi:type="dcterms:W3CDTF">2023-12-08T03:12:00Z</dcterms:created>
  <dcterms:modified xsi:type="dcterms:W3CDTF">2024-03-26T16:37:12Z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