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<sst xmlns="http://schemas.openxmlformats.org/spreadsheetml/2006/main" count="59" uniqueCount="47">
  <si>
    <t>Happy Farm Fruit</t>
  </si>
  <si>
    <t>品牌/BRAND: 8Fuegos</t>
  </si>
  <si>
    <t>批次号/lot number：AWB_045-91458356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</si>
  <si>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</si>
  <si>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</si>
  <si>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</si>
  <si>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</si>
  <si>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</si>
  <si>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</si>
  <si>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</si>
  <si>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</si>
  <si>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</si>
  <si>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</si>
  <si>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</si>
  <si>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</si>
  <si>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Unit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</si>
  <si>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</si>
  <si>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</si>
  <si>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</si>
  <si>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</si>
  <si>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</si>
  <si>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</si>
  <si>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</si>
  <si>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</si>
  <si>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</si>
  <si>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t/>
    </r>
    <r>
      <rPr>
        <b/>
        <sz val="14"/>
        <color rgb="FF000000"/>
        <rFont val="楷体"/>
        <family val="2"/>
      </rPr>
      <t>P</t>
    </r>
    <r>
      <rPr>
        <b/>
        <sz val="14"/>
        <color rgb="FF000000"/>
        <rFont val="楷体"/>
        <family val="2"/>
      </rPr>
      <t>rice</t>
    </r>
  </si>
  <si>
    <t>Total RMB</t>
  </si>
  <si>
    <t>Total Cost:</t>
  </si>
  <si>
    <t>Delayed + Rotten</t>
  </si>
  <si>
    <t>Santina</t>
  </si>
  <si>
    <t>3JD</t>
  </si>
  <si>
    <t>Cost per Kg:</t>
  </si>
  <si>
    <t>2JD</t>
  </si>
  <si>
    <t>Cost 5Kg:</t>
  </si>
  <si>
    <t>3JDD</t>
  </si>
  <si>
    <t>Cost 2.5Kg:</t>
  </si>
  <si>
    <t>total</t>
  </si>
  <si>
    <t>Commission</t>
  </si>
  <si>
    <t>Marketing cost</t>
  </si>
  <si>
    <t>Customs clearance fee</t>
  </si>
  <si>
    <t>Add-value duty (VAT)</t>
  </si>
  <si>
    <t>Entry Fee</t>
  </si>
  <si>
    <t>Forklift</t>
  </si>
  <si>
    <t>Sanitation</t>
  </si>
  <si>
    <t>Truck freight</t>
  </si>
  <si>
    <t>Custom Cold Room</t>
  </si>
  <si>
    <t>Liquitation CIF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</si>
</sst>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0_ "/>
    <numFmt numFmtId="165" formatCode="m月d日"/>
    <numFmt numFmtId="166" formatCode="$#,##0_);($#,##0)"/>
    <numFmt numFmtId="167" formatCode="yyyy-mm-dd"/>
    <numFmt numFmtId="168" formatCode="$#,##0.0_);($#,##0.0)"/>
  </numFmts>
  <fonts count="8" x14ac:knownFonts="1">
    <font>
      <sz val="11"/>
      <color theme="1"/>
      <name val="Calibri"/>
      <family val="2"/>
      <scheme val="minor"/>
    </font>
    <font>
      <b/>
      <sz val="36"/>
      <color rgb="FF000000"/>
      <name val="楷体"/>
      <family val="2"/>
    </font>
    <font>
      <sz val="12"/>
      <color theme="1"/>
      <name val="宋体"/>
      <family val="2"/>
    </font>
    <font>
      <b/>
      <sz val="14"/>
      <color rgb="FF000000"/>
      <name val="楷体"/>
      <family val="2"/>
    </font>
    <font>
      <b/>
      <sz val="14"/>
      <color rgb="FF0d0d0d"/>
      <name val="楷体"/>
      <family val="2"/>
    </font>
    <font>
      <b/>
      <sz val="14"/>
      <color theme="1"/>
      <name val="楷体"/>
      <family val="2"/>
    </font>
    <font>
      <sz val="10"/>
      <color rgb="FF000000"/>
      <name val="Arial"/>
      <family val="2"/>
    </font>
    <font>
      <b/>
      <sz val="12"/>
      <color rgb="FF000000"/>
      <name val="楷体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62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1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65" applyNumberFormat="1" borderId="1" applyBorder="1" fontId="1" applyFont="1" fillId="2" applyFill="1" applyAlignment="1">
      <alignment horizontal="center"/>
    </xf>
    <xf xfId="0" numFmtId="166" applyNumberFormat="1" borderId="1" applyBorder="1" fontId="1" applyFont="1" fillId="2" applyFill="1" applyAlignment="1">
      <alignment horizontal="center"/>
    </xf>
    <xf xfId="0" numFmtId="166" applyNumberFormat="1" borderId="2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1" applyNumberFormat="1" borderId="1" applyBorder="1" fontId="3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165" applyNumberFormat="1" borderId="1" applyBorder="1" fontId="3" applyFont="1" fillId="2" applyFill="1" applyAlignment="1">
      <alignment horizontal="left"/>
    </xf>
    <xf xfId="0" numFmtId="166" applyNumberFormat="1" borderId="1" applyBorder="1" fontId="3" applyFont="1" fillId="2" applyFill="1" applyAlignment="1">
      <alignment horizontal="left"/>
    </xf>
    <xf xfId="0" numFmtId="0" borderId="1" applyBorder="1" fontId="3" applyFont="1" fillId="2" applyFill="1" applyAlignment="1">
      <alignment horizontal="center"/>
    </xf>
    <xf xfId="0" numFmtId="1" applyNumberFormat="1" borderId="1" applyBorder="1" fontId="3" applyFont="1" fillId="2" applyFill="1" applyAlignment="1">
      <alignment horizontal="center"/>
    </xf>
    <xf xfId="0" numFmtId="164" applyNumberFormat="1" borderId="1" applyBorder="1" fontId="3" applyFont="1" fillId="2" applyFill="1" applyAlignment="1">
      <alignment horizontal="center"/>
    </xf>
    <xf xfId="0" numFmtId="3" applyNumberFormat="1" borderId="1" applyBorder="1" fontId="3" applyFont="1" fillId="2" applyFill="1" applyAlignment="1">
      <alignment horizontal="center"/>
    </xf>
    <xf xfId="0" numFmtId="167" applyNumberFormat="1" borderId="1" applyBorder="1" fontId="3" applyFont="1" fillId="2" applyFill="1" applyAlignment="1">
      <alignment horizontal="center"/>
    </xf>
    <xf xfId="0" numFmtId="166" applyNumberFormat="1" borderId="1" applyBorder="1" fontId="3" applyFont="1" fillId="2" applyFill="1" applyAlignment="1">
      <alignment horizontal="center"/>
    </xf>
    <xf xfId="0" numFmtId="0" borderId="2" applyBorder="1" fontId="2" applyFont="1" fillId="2" applyFill="1" applyAlignment="1">
      <alignment horizontal="right"/>
    </xf>
    <xf xfId="0" numFmtId="168" applyNumberFormat="1" borderId="2" applyBorder="1" fontId="2" applyFont="1" fillId="2" applyFill="1" applyAlignment="1">
      <alignment horizontal="right"/>
    </xf>
    <xf xfId="0" numFmtId="0" borderId="2" applyBorder="1" fontId="2" applyFont="1" fillId="2" applyFill="1" applyAlignment="1">
      <alignment horizontal="left"/>
    </xf>
    <xf xfId="0" numFmtId="166" applyNumberFormat="1" borderId="2" applyBorder="1" fontId="2" applyFont="1" fillId="2" applyFill="1" applyAlignment="1">
      <alignment horizontal="right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7" applyNumberFormat="1" borderId="1" applyBorder="1" fontId="5" applyFont="1" fillId="0" applyAlignment="1">
      <alignment horizontal="center"/>
    </xf>
    <xf xfId="0" numFmtId="166" applyNumberFormat="1" borderId="1" applyBorder="1" fontId="3" applyFont="1" fillId="0" applyAlignment="1">
      <alignment horizontal="center"/>
    </xf>
    <xf xfId="0" numFmtId="3" applyNumberFormat="1" borderId="1" applyBorder="1" fontId="6" applyFont="1" fillId="2" applyFill="1" applyAlignment="1">
      <alignment horizontal="center"/>
    </xf>
    <xf xfId="0" numFmtId="165" applyNumberFormat="1" borderId="1" applyBorder="1" fontId="3" applyFont="1" fillId="2" applyFill="1" applyAlignment="1">
      <alignment horizontal="center"/>
    </xf>
    <xf xfId="0" numFmtId="7" applyNumberFormat="1" borderId="1" applyBorder="1" fontId="3" applyFont="1" fillId="2" applyFill="1" applyAlignment="1">
      <alignment horizontal="center"/>
    </xf>
    <xf xfId="0" numFmtId="0" borderId="1" applyBorder="1" fontId="7" applyFont="1" fillId="2" applyFill="1" applyAlignment="1">
      <alignment horizontal="left"/>
    </xf>
    <xf xfId="0" numFmtId="1" applyNumberFormat="1" borderId="1" applyBorder="1" fontId="7" applyFont="1" fillId="2" applyFill="1" applyAlignment="1">
      <alignment horizontal="left"/>
    </xf>
    <xf xfId="0" numFmtId="164" applyNumberFormat="1" borderId="1" applyBorder="1" fontId="7" applyFont="1" fillId="2" applyFill="1" applyAlignment="1">
      <alignment horizontal="left"/>
    </xf>
    <xf xfId="0" numFmtId="3" applyNumberFormat="1" borderId="1" applyBorder="1" fontId="7" applyFont="1" fillId="2" applyFill="1" applyAlignment="1">
      <alignment horizontal="left"/>
    </xf>
    <xf xfId="0" numFmtId="165" applyNumberFormat="1" borderId="1" applyBorder="1" fontId="7" applyFont="1" fillId="2" applyFill="1" applyAlignment="1">
      <alignment horizontal="left"/>
    </xf>
    <xf xfId="0" numFmtId="1" applyNumberFormat="1" borderId="1" applyBorder="1" fontId="5" applyFont="1" fillId="0" applyAlignment="1">
      <alignment horizontal="left"/>
    </xf>
    <xf xfId="0" numFmtId="1" applyNumberFormat="1" borderId="1" applyBorder="1" fontId="5" applyFont="1" fillId="0" applyAlignment="1">
      <alignment horizontal="center"/>
    </xf>
    <xf xfId="0" numFmtId="0" borderId="2" applyBorder="1" fontId="7" applyFont="1" fillId="2" applyFill="1" applyAlignment="1">
      <alignment horizontal="left"/>
    </xf>
    <xf xfId="0" numFmtId="1" applyNumberFormat="1" borderId="2" applyBorder="1" fontId="7" applyFont="1" fillId="2" applyFill="1" applyAlignment="1">
      <alignment horizontal="left"/>
    </xf>
    <xf xfId="0" numFmtId="164" applyNumberFormat="1" borderId="2" applyBorder="1" fontId="7" applyFont="1" fillId="2" applyFill="1" applyAlignment="1">
      <alignment horizontal="left"/>
    </xf>
    <xf xfId="0" numFmtId="3" applyNumberFormat="1" borderId="2" applyBorder="1" fontId="7" applyFont="1" fillId="2" applyFill="1" applyAlignment="1">
      <alignment horizontal="left"/>
    </xf>
    <xf xfId="0" numFmtId="165" applyNumberFormat="1" borderId="3" applyBorder="1" fontId="7" applyFont="1" fillId="2" applyFill="1" applyAlignment="1">
      <alignment horizontal="left"/>
    </xf>
    <xf xfId="0" numFmtId="1" applyNumberFormat="1" borderId="4" applyBorder="1" fontId="3" applyFont="1" fillId="2" applyFill="1" applyAlignment="1">
      <alignment horizontal="center"/>
    </xf>
    <xf xfId="0" numFmtId="166" applyNumberFormat="1" borderId="2" applyBorder="1" fontId="3" applyFont="1" fillId="2" applyFill="1" applyAlignment="1">
      <alignment horizontal="center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4" applyBorder="1" fontId="3" applyFont="1" fillId="3" applyFill="1" applyAlignment="1">
      <alignment horizontal="center"/>
    </xf>
    <xf xfId="0" numFmtId="3" applyNumberFormat="1" borderId="1" applyBorder="1" fontId="7" applyFont="1" fillId="3" applyFill="1" applyAlignment="1">
      <alignment horizontal="left"/>
    </xf>
    <xf xfId="0" numFmtId="166" applyNumberFormat="1" borderId="1" applyBorder="1" fontId="3" applyFont="1" fillId="3" applyFill="1" applyAlignment="1">
      <alignment horizontal="center"/>
    </xf>
    <xf xfId="0" numFmtId="167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8"/>
  <sheetViews>
    <sheetView workbookViewId="0" tabSelected="1"/>
  </sheetViews>
  <sheetFormatPr defaultRowHeight="15" x14ac:dyDescent="0.25"/>
  <cols>
    <col min="1" max="1" style="56" width="19.719285714285714" customWidth="1" bestFit="1"/>
    <col min="2" max="2" style="57" width="12.719285714285713" customWidth="1" bestFit="1"/>
    <col min="3" max="3" style="56" width="16.576428571428572" customWidth="1" bestFit="1"/>
    <col min="4" max="4" style="58" width="16.576428571428572" customWidth="1" bestFit="1"/>
    <col min="5" max="5" style="59" width="10.290714285714287" customWidth="1" bestFit="1"/>
    <col min="6" max="6" style="56" width="7.2907142857142855" customWidth="1" bestFit="1"/>
    <col min="7" max="7" style="60" width="16.576428571428572" customWidth="1" bestFit="1"/>
    <col min="8" max="8" style="57" width="33.86214285714286" customWidth="1" bestFit="1"/>
    <col min="9" max="9" style="59" width="12.862142857142858" customWidth="1" bestFit="1"/>
    <col min="10" max="10" style="61" width="21.005" customWidth="1" bestFit="1"/>
    <col min="11" max="11" style="61" width="16.719285714285714" customWidth="1" bestFit="1"/>
    <col min="12" max="12" style="61" width="19.719285714285714" customWidth="1" bestFit="1"/>
    <col min="13" max="13" style="56" width="14.576428571428572" customWidth="1" bestFit="1"/>
    <col min="14" max="14" style="56" width="14.862142857142858" customWidth="1" bestFit="1"/>
    <col min="15" max="15" style="61" width="14.862142857142858" customWidth="1" bestFit="1"/>
    <col min="16" max="16" style="56" width="8.005" customWidth="1" bestFit="1"/>
    <col min="17" max="17" style="56" width="8.005" customWidth="1" bestFit="1"/>
  </cols>
  <sheetData>
    <row x14ac:dyDescent="0.25" r="1" customHeight="1" ht="19.5">
      <c r="A1" s="1" t="s">
        <v>0</v>
      </c>
      <c r="B1" s="2"/>
      <c r="C1" s="3"/>
      <c r="D1" s="4"/>
      <c r="E1" s="5"/>
      <c r="F1" s="3"/>
      <c r="G1" s="6"/>
      <c r="H1" s="2"/>
      <c r="I1" s="5"/>
      <c r="J1" s="7"/>
      <c r="K1" s="7"/>
      <c r="L1" s="8"/>
      <c r="M1" s="9"/>
      <c r="N1" s="9"/>
      <c r="O1" s="10"/>
      <c r="P1" s="9"/>
      <c r="Q1" s="9"/>
    </row>
    <row x14ac:dyDescent="0.25" r="2" customHeight="1" ht="19.5">
      <c r="A2" s="3"/>
      <c r="B2" s="2"/>
      <c r="C2" s="3"/>
      <c r="D2" s="4"/>
      <c r="E2" s="5"/>
      <c r="F2" s="3"/>
      <c r="G2" s="6"/>
      <c r="H2" s="2"/>
      <c r="I2" s="5"/>
      <c r="J2" s="7"/>
      <c r="K2" s="7"/>
      <c r="L2" s="8"/>
      <c r="M2" s="9"/>
      <c r="N2" s="9"/>
      <c r="O2" s="10"/>
      <c r="P2" s="9"/>
      <c r="Q2" s="9"/>
    </row>
    <row x14ac:dyDescent="0.25" r="3" customHeight="1" ht="19.5">
      <c r="A3" s="3"/>
      <c r="B3" s="2"/>
      <c r="C3" s="3"/>
      <c r="D3" s="4"/>
      <c r="E3" s="5"/>
      <c r="F3" s="3"/>
      <c r="G3" s="6"/>
      <c r="H3" s="2"/>
      <c r="I3" s="5"/>
      <c r="J3" s="7"/>
      <c r="K3" s="7"/>
      <c r="L3" s="8"/>
      <c r="M3" s="9"/>
      <c r="N3" s="9"/>
      <c r="O3" s="10"/>
      <c r="P3" s="9"/>
      <c r="Q3" s="9"/>
    </row>
    <row x14ac:dyDescent="0.25" r="4" customHeight="1" ht="19.5">
      <c r="A4" s="3"/>
      <c r="B4" s="2"/>
      <c r="C4" s="3"/>
      <c r="D4" s="4"/>
      <c r="E4" s="5"/>
      <c r="F4" s="3"/>
      <c r="G4" s="6"/>
      <c r="H4" s="2"/>
      <c r="I4" s="5"/>
      <c r="J4" s="7"/>
      <c r="K4" s="7"/>
      <c r="L4" s="8"/>
      <c r="M4" s="9"/>
      <c r="N4" s="9"/>
      <c r="O4" s="10"/>
      <c r="P4" s="9"/>
      <c r="Q4" s="9"/>
    </row>
    <row x14ac:dyDescent="0.25" r="5" customHeight="1" ht="24.75">
      <c r="A5" s="11" t="s">
        <v>1</v>
      </c>
      <c r="B5" s="12"/>
      <c r="C5" s="11"/>
      <c r="D5" s="13"/>
      <c r="E5" s="14"/>
      <c r="F5" s="11"/>
      <c r="G5" s="15"/>
      <c r="H5" s="12"/>
      <c r="I5" s="14"/>
      <c r="J5" s="16"/>
      <c r="K5" s="16"/>
      <c r="L5" s="8"/>
      <c r="M5" s="9"/>
      <c r="N5" s="9"/>
      <c r="O5" s="10"/>
      <c r="P5" s="9"/>
      <c r="Q5" s="9"/>
    </row>
    <row x14ac:dyDescent="0.25" r="6" customHeight="1" ht="24.75">
      <c r="A6" s="11" t="s">
        <v>2</v>
      </c>
      <c r="B6" s="12"/>
      <c r="C6" s="11"/>
      <c r="D6" s="13"/>
      <c r="E6" s="14"/>
      <c r="F6" s="11"/>
      <c r="G6" s="15"/>
      <c r="H6" s="12"/>
      <c r="I6" s="14"/>
      <c r="J6" s="16"/>
      <c r="K6" s="16"/>
      <c r="L6" s="8"/>
      <c r="M6" s="9"/>
      <c r="N6" s="9"/>
      <c r="O6" s="10"/>
      <c r="P6" s="9"/>
      <c r="Q6" s="9"/>
    </row>
    <row x14ac:dyDescent="0.25" r="7" customHeight="1" ht="24.75">
      <c r="A7" s="11" t="s">
        <v>3</v>
      </c>
      <c r="B7" s="12"/>
      <c r="C7" s="11"/>
      <c r="D7" s="13"/>
      <c r="E7" s="14"/>
      <c r="F7" s="11"/>
      <c r="G7" s="15"/>
      <c r="H7" s="12"/>
      <c r="I7" s="14"/>
      <c r="J7" s="16"/>
      <c r="K7" s="16"/>
      <c r="L7" s="8"/>
      <c r="M7" s="9"/>
      <c r="N7" s="9"/>
      <c r="O7" s="10"/>
      <c r="P7" s="9"/>
      <c r="Q7" s="9"/>
    </row>
    <row x14ac:dyDescent="0.25" r="8" customHeight="1" ht="24.75">
      <c r="A8" s="17" t="s">
        <v>4</v>
      </c>
      <c r="B8" s="18" t="s">
        <v>5</v>
      </c>
      <c r="C8" s="17" t="s">
        <v>6</v>
      </c>
      <c r="D8" s="19" t="s">
        <v>7</v>
      </c>
      <c r="E8" s="20" t="s">
        <v>8</v>
      </c>
      <c r="F8" s="17" t="s">
        <v>9</v>
      </c>
      <c r="G8" s="21" t="s">
        <v>10</v>
      </c>
      <c r="H8" s="18" t="s">
        <v>11</v>
      </c>
      <c r="I8" s="20" t="s">
        <v>12</v>
      </c>
      <c r="J8" s="22" t="s">
        <v>13</v>
      </c>
      <c r="K8" s="22" t="s">
        <v>14</v>
      </c>
      <c r="L8" s="22" t="s">
        <v>15</v>
      </c>
      <c r="M8" s="23" t="s">
        <v>16</v>
      </c>
      <c r="N8" s="23"/>
      <c r="O8" s="24">
        <v>7.3</v>
      </c>
      <c r="P8" s="25" t="s">
        <v>17</v>
      </c>
      <c r="Q8" s="9"/>
    </row>
    <row x14ac:dyDescent="0.25" r="9" customHeight="1" ht="22.5">
      <c r="A9" s="17"/>
      <c r="B9" s="18" t="s">
        <v>18</v>
      </c>
      <c r="C9" s="17" t="s">
        <v>19</v>
      </c>
      <c r="D9" s="19" t="s">
        <v>20</v>
      </c>
      <c r="E9" s="20" t="s">
        <v>21</v>
      </c>
      <c r="F9" s="17" t="s">
        <v>22</v>
      </c>
      <c r="G9" s="21" t="s">
        <v>23</v>
      </c>
      <c r="H9" s="18" t="s">
        <v>24</v>
      </c>
      <c r="I9" s="20" t="s">
        <v>25</v>
      </c>
      <c r="J9" s="22" t="s">
        <v>26</v>
      </c>
      <c r="K9" s="22" t="s">
        <v>17</v>
      </c>
      <c r="L9" s="22" t="s">
        <v>17</v>
      </c>
      <c r="M9" s="25"/>
      <c r="N9" s="23" t="s">
        <v>27</v>
      </c>
      <c r="O9" s="26">
        <f>+SUM(K17:K24)</f>
      </c>
      <c r="P9" s="25"/>
      <c r="Q9" s="25"/>
    </row>
    <row x14ac:dyDescent="0.25" r="10" customHeight="1" ht="22.5">
      <c r="A10" s="17" t="s">
        <v>28</v>
      </c>
      <c r="B10" s="27">
        <v>280</v>
      </c>
      <c r="C10" s="28" t="s">
        <v>29</v>
      </c>
      <c r="D10" s="29">
        <v>1511380</v>
      </c>
      <c r="E10" s="27">
        <v>2.5</v>
      </c>
      <c r="F10" s="28" t="s">
        <v>30</v>
      </c>
      <c r="G10" s="30">
        <v>45273</v>
      </c>
      <c r="H10" s="27">
        <v>280</v>
      </c>
      <c r="I10" s="27">
        <v>240</v>
      </c>
      <c r="J10" s="31">
        <f>+H10*I10</f>
      </c>
      <c r="K10" s="22">
        <f>+J10/O$8</f>
      </c>
      <c r="L10" s="22">
        <f>+I10/$O$8</f>
      </c>
      <c r="M10" s="25"/>
      <c r="N10" s="23" t="s">
        <v>31</v>
      </c>
      <c r="O10" s="26">
        <f>+SUM(K17:K24)/4022</f>
      </c>
      <c r="P10" s="25"/>
      <c r="Q10" s="25"/>
    </row>
    <row x14ac:dyDescent="0.25" r="11" customHeight="1" ht="22.5">
      <c r="A11" s="17" t="s">
        <v>28</v>
      </c>
      <c r="B11" s="27">
        <v>280</v>
      </c>
      <c r="C11" s="28" t="s">
        <v>29</v>
      </c>
      <c r="D11" s="29">
        <v>1511381</v>
      </c>
      <c r="E11" s="27">
        <v>2.5</v>
      </c>
      <c r="F11" s="28" t="s">
        <v>32</v>
      </c>
      <c r="G11" s="30">
        <v>45273</v>
      </c>
      <c r="H11" s="27">
        <v>280</v>
      </c>
      <c r="I11" s="27">
        <v>230</v>
      </c>
      <c r="J11" s="31">
        <f>+H11*I11</f>
      </c>
      <c r="K11" s="22">
        <f>+J11/O$8</f>
      </c>
      <c r="L11" s="22">
        <f>+I11/$O$8</f>
      </c>
      <c r="M11" s="25"/>
      <c r="N11" s="23" t="s">
        <v>33</v>
      </c>
      <c r="O11" s="26">
        <f>+O10*5</f>
      </c>
      <c r="P11" s="25"/>
      <c r="Q11" s="25"/>
    </row>
    <row x14ac:dyDescent="0.25" r="12" customHeight="1" ht="22.5">
      <c r="A12" s="17" t="s">
        <v>28</v>
      </c>
      <c r="B12" s="27">
        <v>280</v>
      </c>
      <c r="C12" s="28" t="s">
        <v>29</v>
      </c>
      <c r="D12" s="29">
        <v>1511385</v>
      </c>
      <c r="E12" s="27">
        <v>2.5</v>
      </c>
      <c r="F12" s="28" t="s">
        <v>34</v>
      </c>
      <c r="G12" s="30">
        <v>45277</v>
      </c>
      <c r="H12" s="27">
        <v>280</v>
      </c>
      <c r="I12" s="27">
        <v>180</v>
      </c>
      <c r="J12" s="31">
        <f>+H12*I12</f>
      </c>
      <c r="K12" s="22">
        <f>+J12/O$8</f>
      </c>
      <c r="L12" s="22">
        <f>+I12/$O$8</f>
      </c>
      <c r="M12" s="25"/>
      <c r="N12" s="23" t="s">
        <v>35</v>
      </c>
      <c r="O12" s="26">
        <f>+O10*2.5</f>
      </c>
      <c r="P12" s="25"/>
      <c r="Q12" s="25"/>
    </row>
    <row x14ac:dyDescent="0.25" r="13" customHeight="1" ht="22.5">
      <c r="A13" s="17" t="s">
        <v>28</v>
      </c>
      <c r="B13" s="27">
        <v>280</v>
      </c>
      <c r="C13" s="28" t="s">
        <v>29</v>
      </c>
      <c r="D13" s="29">
        <v>1511482</v>
      </c>
      <c r="E13" s="27">
        <v>2.5</v>
      </c>
      <c r="F13" s="28" t="s">
        <v>30</v>
      </c>
      <c r="G13" s="30">
        <v>45272</v>
      </c>
      <c r="H13" s="27">
        <v>280</v>
      </c>
      <c r="I13" s="27">
        <v>270</v>
      </c>
      <c r="J13" s="31">
        <f>+H13*I13</f>
      </c>
      <c r="K13" s="22">
        <f>+J13/O$8</f>
      </c>
      <c r="L13" s="22">
        <f>+I13/$O$8</f>
      </c>
      <c r="M13" s="25"/>
      <c r="N13" s="23"/>
      <c r="O13" s="26"/>
      <c r="P13" s="25"/>
      <c r="Q13" s="25"/>
    </row>
    <row x14ac:dyDescent="0.25" r="14" customHeight="1" ht="22.5">
      <c r="A14" s="17" t="s">
        <v>28</v>
      </c>
      <c r="B14" s="27">
        <v>280</v>
      </c>
      <c r="C14" s="28" t="s">
        <v>29</v>
      </c>
      <c r="D14" s="29">
        <v>1511486</v>
      </c>
      <c r="E14" s="27">
        <v>2.5</v>
      </c>
      <c r="F14" s="28" t="s">
        <v>30</v>
      </c>
      <c r="G14" s="30">
        <v>45272</v>
      </c>
      <c r="H14" s="27">
        <v>280</v>
      </c>
      <c r="I14" s="27">
        <v>280</v>
      </c>
      <c r="J14" s="31">
        <f>+H14*I14</f>
      </c>
      <c r="K14" s="22">
        <f>+J14/O$8</f>
      </c>
      <c r="L14" s="22">
        <f>+I14/$O$8</f>
      </c>
      <c r="M14" s="9"/>
      <c r="N14" s="9"/>
      <c r="O14" s="10"/>
      <c r="P14" s="9"/>
      <c r="Q14" s="25"/>
    </row>
    <row x14ac:dyDescent="0.25" r="15" customHeight="1" ht="23.25">
      <c r="A15" s="17"/>
      <c r="B15" s="32"/>
      <c r="C15" s="27"/>
      <c r="D15" s="27"/>
      <c r="E15" s="27"/>
      <c r="F15" s="27"/>
      <c r="G15" s="30"/>
      <c r="H15" s="27"/>
      <c r="I15" s="27"/>
      <c r="J15" s="31"/>
      <c r="K15" s="22"/>
      <c r="L15" s="22"/>
      <c r="M15" s="9"/>
      <c r="N15" s="9"/>
      <c r="O15" s="10"/>
      <c r="P15" s="9"/>
      <c r="Q15" s="25"/>
    </row>
    <row x14ac:dyDescent="0.25" r="16" customHeight="1" ht="22.5">
      <c r="A16" s="17" t="s">
        <v>36</v>
      </c>
      <c r="B16" s="18">
        <f>+SUM(H10:H15)</f>
      </c>
      <c r="C16" s="17"/>
      <c r="D16" s="19"/>
      <c r="E16" s="20"/>
      <c r="F16" s="9"/>
      <c r="G16" s="33"/>
      <c r="H16" s="18">
        <f>SUM(H9:H15)</f>
      </c>
      <c r="I16" s="20"/>
      <c r="J16" s="34">
        <f>SUM(J9:J15)</f>
      </c>
      <c r="K16" s="22">
        <f>+J16/O$8</f>
      </c>
      <c r="L16" s="22"/>
      <c r="M16" s="9"/>
      <c r="N16" s="9"/>
      <c r="O16" s="10"/>
      <c r="P16" s="9"/>
      <c r="Q16" s="9"/>
    </row>
    <row x14ac:dyDescent="0.25" r="17" customHeight="1" ht="22.5">
      <c r="A17" s="35"/>
      <c r="B17" s="36"/>
      <c r="C17" s="35"/>
      <c r="D17" s="37"/>
      <c r="E17" s="38"/>
      <c r="F17" s="35"/>
      <c r="G17" s="39"/>
      <c r="H17" s="18" t="s">
        <v>37</v>
      </c>
      <c r="I17" s="20"/>
      <c r="J17" s="22">
        <f>+J16*6%</f>
      </c>
      <c r="K17" s="22">
        <f>+J17/O$8</f>
      </c>
      <c r="L17" s="22"/>
      <c r="M17" s="9"/>
      <c r="N17" s="9"/>
      <c r="O17" s="10"/>
      <c r="P17" s="9"/>
      <c r="Q17" s="9"/>
    </row>
    <row x14ac:dyDescent="0.25" r="18" customHeight="1" ht="22.5">
      <c r="A18" s="35"/>
      <c r="B18" s="36"/>
      <c r="C18" s="35"/>
      <c r="D18" s="37"/>
      <c r="E18" s="38"/>
      <c r="F18" s="35"/>
      <c r="G18" s="39"/>
      <c r="H18" s="18" t="s">
        <v>38</v>
      </c>
      <c r="I18" s="22"/>
      <c r="J18" s="34">
        <v>8400</v>
      </c>
      <c r="K18" s="22">
        <f>+J18/O$8</f>
      </c>
      <c r="L18" s="22"/>
      <c r="M18" s="9"/>
      <c r="N18" s="9"/>
      <c r="O18" s="10"/>
      <c r="P18" s="9"/>
      <c r="Q18" s="9"/>
    </row>
    <row x14ac:dyDescent="0.25" r="19" customHeight="1" ht="22.5">
      <c r="A19" s="35"/>
      <c r="B19" s="36"/>
      <c r="C19" s="35"/>
      <c r="D19" s="37"/>
      <c r="E19" s="38"/>
      <c r="F19" s="35"/>
      <c r="G19" s="39"/>
      <c r="H19" s="18" t="s">
        <v>39</v>
      </c>
      <c r="I19" s="20"/>
      <c r="J19" s="34">
        <v>8486.8</v>
      </c>
      <c r="K19" s="22">
        <f>+J19/O$8</f>
      </c>
      <c r="L19" s="22"/>
      <c r="M19" s="9"/>
      <c r="N19" s="9"/>
      <c r="O19" s="10"/>
      <c r="P19" s="9"/>
      <c r="Q19" s="9"/>
    </row>
    <row x14ac:dyDescent="0.25" r="20" customHeight="1" ht="22.5">
      <c r="A20" s="35"/>
      <c r="B20" s="36"/>
      <c r="C20" s="35"/>
      <c r="D20" s="37"/>
      <c r="E20" s="38"/>
      <c r="F20" s="35"/>
      <c r="G20" s="39"/>
      <c r="H20" s="18" t="s">
        <v>40</v>
      </c>
      <c r="I20" s="20"/>
      <c r="J20" s="34">
        <v>37271</v>
      </c>
      <c r="K20" s="22">
        <f>+J20/O$8</f>
      </c>
      <c r="L20" s="22"/>
      <c r="M20" s="9"/>
      <c r="N20" s="9"/>
      <c r="O20" s="10"/>
      <c r="P20" s="9"/>
      <c r="Q20" s="9"/>
    </row>
    <row x14ac:dyDescent="0.25" r="21" customHeight="1" ht="22.5">
      <c r="A21" s="35"/>
      <c r="B21" s="36"/>
      <c r="C21" s="35"/>
      <c r="D21" s="37"/>
      <c r="E21" s="38"/>
      <c r="F21" s="35"/>
      <c r="G21" s="39"/>
      <c r="H21" s="18" t="s">
        <v>41</v>
      </c>
      <c r="I21" s="20"/>
      <c r="J21" s="22">
        <v>885</v>
      </c>
      <c r="K21" s="22">
        <f>+J21/O$8</f>
      </c>
      <c r="L21" s="22"/>
      <c r="M21" s="9"/>
      <c r="N21" s="9"/>
      <c r="O21" s="10"/>
      <c r="P21" s="9"/>
      <c r="Q21" s="9"/>
    </row>
    <row x14ac:dyDescent="0.25" r="22" customHeight="1" ht="22.5">
      <c r="A22" s="35"/>
      <c r="B22" s="36"/>
      <c r="C22" s="35"/>
      <c r="D22" s="37"/>
      <c r="E22" s="38"/>
      <c r="F22" s="35"/>
      <c r="G22" s="40"/>
      <c r="H22" s="41" t="s">
        <v>42</v>
      </c>
      <c r="I22" s="20"/>
      <c r="J22" s="22">
        <v>88</v>
      </c>
      <c r="K22" s="22">
        <f>+J22/O$8</f>
      </c>
      <c r="L22" s="22"/>
      <c r="M22" s="9"/>
      <c r="N22" s="9"/>
      <c r="O22" s="10"/>
      <c r="P22" s="9"/>
      <c r="Q22" s="9"/>
    </row>
    <row x14ac:dyDescent="0.25" r="23" customHeight="1" ht="22.5">
      <c r="A23" s="35"/>
      <c r="B23" s="36"/>
      <c r="C23" s="35"/>
      <c r="D23" s="37"/>
      <c r="E23" s="38"/>
      <c r="F23" s="35"/>
      <c r="G23" s="39"/>
      <c r="H23" s="18" t="s">
        <v>43</v>
      </c>
      <c r="I23" s="20"/>
      <c r="J23" s="22">
        <v>322</v>
      </c>
      <c r="K23" s="22">
        <f>+J23/O$8</f>
      </c>
      <c r="L23" s="22"/>
      <c r="M23" s="9"/>
      <c r="N23" s="9"/>
      <c r="O23" s="10"/>
      <c r="P23" s="9"/>
      <c r="Q23" s="9"/>
    </row>
    <row x14ac:dyDescent="0.25" r="24" customHeight="1" ht="23.25">
      <c r="A24" s="35"/>
      <c r="B24" s="36"/>
      <c r="C24" s="35"/>
      <c r="D24" s="37"/>
      <c r="E24" s="38"/>
      <c r="F24" s="35"/>
      <c r="G24" s="39"/>
      <c r="H24" s="18" t="s">
        <v>44</v>
      </c>
      <c r="I24" s="20"/>
      <c r="J24" s="22">
        <v>0</v>
      </c>
      <c r="K24" s="22">
        <f>+J24/O$8</f>
      </c>
      <c r="L24" s="22"/>
      <c r="M24" s="9"/>
      <c r="N24" s="9"/>
      <c r="O24" s="10"/>
      <c r="P24" s="9"/>
      <c r="Q24" s="9"/>
    </row>
    <row x14ac:dyDescent="0.25" r="25" customHeight="1" ht="22.5">
      <c r="A25" s="42"/>
      <c r="B25" s="43"/>
      <c r="C25" s="42"/>
      <c r="D25" s="44"/>
      <c r="E25" s="45"/>
      <c r="F25" s="42"/>
      <c r="G25" s="46"/>
      <c r="H25" s="47" t="s">
        <v>45</v>
      </c>
      <c r="I25" s="20"/>
      <c r="J25" s="22">
        <v>12468.2</v>
      </c>
      <c r="K25" s="22">
        <f>+J25/O$8</f>
      </c>
      <c r="L25" s="48"/>
      <c r="M25" s="9"/>
      <c r="N25" s="9"/>
      <c r="O25" s="10"/>
      <c r="P25" s="9"/>
      <c r="Q25" s="9"/>
    </row>
    <row x14ac:dyDescent="0.25" r="26" customHeight="1" ht="23.25">
      <c r="A26" s="9"/>
      <c r="B26" s="49"/>
      <c r="C26" s="9"/>
      <c r="D26" s="50"/>
      <c r="E26" s="51"/>
      <c r="F26" s="9"/>
      <c r="G26" s="46"/>
      <c r="H26" s="52" t="s">
        <v>46</v>
      </c>
      <c r="I26" s="53"/>
      <c r="J26" s="54">
        <f>+J16-SUM(J17:J25)</f>
      </c>
      <c r="K26" s="54">
        <f>+K16-SUM(K17:K24)</f>
      </c>
      <c r="L26" s="48"/>
      <c r="M26" s="9"/>
      <c r="N26" s="9"/>
      <c r="O26" s="10"/>
      <c r="P26" s="9"/>
      <c r="Q26" s="9"/>
    </row>
    <row x14ac:dyDescent="0.25" r="27" customHeight="1" ht="18.75">
      <c r="A27" s="9"/>
      <c r="B27" s="49"/>
      <c r="C27" s="9"/>
      <c r="D27" s="50"/>
      <c r="E27" s="51"/>
      <c r="F27" s="9"/>
      <c r="G27" s="55"/>
      <c r="H27" s="49"/>
      <c r="I27" s="51"/>
      <c r="J27" s="10"/>
      <c r="K27" s="10"/>
      <c r="L27" s="10"/>
      <c r="M27" s="9"/>
      <c r="N27" s="9"/>
      <c r="O27" s="10"/>
      <c r="P27" s="9"/>
      <c r="Q27" s="9"/>
    </row>
    <row x14ac:dyDescent="0.25" r="28" customHeight="1" ht="19.5">
      <c r="A28" s="9"/>
      <c r="B28" s="49"/>
      <c r="C28" s="9"/>
      <c r="D28" s="50"/>
      <c r="E28" s="51"/>
      <c r="F28" s="9"/>
      <c r="G28" s="55"/>
      <c r="H28" s="49"/>
      <c r="I28" s="51"/>
      <c r="J28" s="8"/>
      <c r="K28" s="8"/>
      <c r="L28" s="8"/>
      <c r="M28" s="9"/>
      <c r="N28" s="9"/>
      <c r="O28" s="10"/>
      <c r="P28" s="9"/>
      <c r="Q28" s="9"/>
    </row>
  </sheetData>
  <mergeCells count="5">
    <mergeCell ref="A1:K4"/>
    <mergeCell ref="A5:K5"/>
    <mergeCell ref="A6:K6"/>
    <mergeCell ref="A7:K7"/>
    <mergeCell ref="M8:N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2024-03-18T06:21:48.410Z</dcterms:created>
  <dcterms:modified xsi:type="dcterms:W3CDTF">2024-03-18T06:21:48.410Z</dcterms:modified>
</cp:coreProperties>
</file>