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2.Happy Farm/"/>
    </mc:Choice>
  </mc:AlternateContent>
  <xr:revisionPtr revIDLastSave="0" documentId="13_ncr:1_{D7DF0F64-76F4-AB49-BE1F-C66438C996D2}" xr6:coauthVersionLast="47" xr6:coauthVersionMax="47" xr10:uidLastSave="{00000000-0000-0000-0000-000000000000}"/>
  <bookViews>
    <workbookView xWindow="0" yWindow="500" windowWidth="33600" windowHeight="18980" xr2:uid="{A1D9F9DE-7AA9-4A27-8F02-D3063413F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25" i="1" l="1"/>
  <c r="J26" i="1" s="1"/>
  <c r="K19" i="1" l="1"/>
  <c r="K15" i="1"/>
  <c r="K11" i="1"/>
  <c r="K14" i="1"/>
  <c r="K22" i="1"/>
  <c r="K18" i="1"/>
  <c r="K21" i="1"/>
  <c r="K17" i="1"/>
  <c r="K13" i="1"/>
  <c r="K20" i="1"/>
  <c r="K16" i="1"/>
  <c r="K12" i="1"/>
  <c r="J33" i="1"/>
  <c r="J34" i="1" s="1"/>
  <c r="G8" i="1" s="1"/>
</calcChain>
</file>

<file path=xl/sharedStrings.xml><?xml version="1.0" encoding="utf-8"?>
<sst xmlns="http://schemas.openxmlformats.org/spreadsheetml/2006/main" count="101" uniqueCount="60">
  <si>
    <r>
      <rPr>
        <b/>
        <sz val="28"/>
        <color indexed="8"/>
        <rFont val="楷体"/>
        <charset val="134"/>
      </rPr>
      <t xml:space="preserve">  </t>
    </r>
    <r>
      <rPr>
        <b/>
        <sz val="28"/>
        <color indexed="8"/>
        <rFont val="楷体"/>
        <charset val="134"/>
      </rPr>
      <t>HappyFarmFruit Liquidation</t>
    </r>
  </si>
  <si>
    <t>supplier: 8F</t>
  </si>
  <si>
    <t>Vessel:</t>
  </si>
  <si>
    <t>SEASPAN RAPTOR</t>
  </si>
  <si>
    <t xml:space="preserve">Container NO: </t>
  </si>
  <si>
    <t>ETA:</t>
  </si>
  <si>
    <t>Remark：</t>
  </si>
  <si>
    <t>AVG FOB：</t>
  </si>
  <si>
    <t>/kg</t>
  </si>
  <si>
    <t>货品</t>
  </si>
  <si>
    <t>销售日期</t>
  </si>
  <si>
    <t>版号</t>
  </si>
  <si>
    <t>品种</t>
  </si>
  <si>
    <t>包装</t>
  </si>
  <si>
    <t>规格</t>
  </si>
  <si>
    <t>销售数量</t>
  </si>
  <si>
    <t>单价</t>
  </si>
  <si>
    <t>金额</t>
  </si>
  <si>
    <r>
      <rPr>
        <b/>
        <sz val="14"/>
        <color indexed="8"/>
        <rFont val="楷体"/>
        <charset val="134"/>
      </rPr>
      <t>I</t>
    </r>
    <r>
      <rPr>
        <b/>
        <sz val="14"/>
        <color indexed="8"/>
        <rFont val="楷体"/>
        <charset val="134"/>
      </rPr>
      <t>tem</t>
    </r>
  </si>
  <si>
    <t>Sale date</t>
  </si>
  <si>
    <t>Palllet NO.</t>
  </si>
  <si>
    <t>Varieties</t>
  </si>
  <si>
    <t>Packing</t>
  </si>
  <si>
    <t>Size</t>
  </si>
  <si>
    <r>
      <rPr>
        <b/>
        <sz val="14"/>
        <color indexed="8"/>
        <rFont val="楷体"/>
        <family val="3"/>
        <charset val="134"/>
      </rPr>
      <t>s</t>
    </r>
    <r>
      <rPr>
        <b/>
        <sz val="14"/>
        <color indexed="8"/>
        <rFont val="楷体"/>
        <family val="3"/>
        <charset val="134"/>
      </rPr>
      <t>ales boxes</t>
    </r>
  </si>
  <si>
    <r>
      <rPr>
        <b/>
        <sz val="14"/>
        <color indexed="8"/>
        <rFont val="楷体"/>
        <family val="3"/>
        <charset val="134"/>
      </rPr>
      <t>P</t>
    </r>
    <r>
      <rPr>
        <b/>
        <sz val="14"/>
        <color indexed="8"/>
        <rFont val="楷体"/>
        <family val="3"/>
        <charset val="134"/>
      </rPr>
      <t>rice(RMB)</t>
    </r>
  </si>
  <si>
    <r>
      <rPr>
        <b/>
        <sz val="14"/>
        <color indexed="8"/>
        <rFont val="楷体"/>
        <charset val="134"/>
      </rPr>
      <t>t</t>
    </r>
    <r>
      <rPr>
        <b/>
        <sz val="14"/>
        <color indexed="8"/>
        <rFont val="楷体"/>
        <charset val="134"/>
      </rPr>
      <t>otal(RMB)</t>
    </r>
  </si>
  <si>
    <t>FOB USD</t>
  </si>
  <si>
    <t>CHERRIES</t>
  </si>
  <si>
    <t>LAPINS</t>
  </si>
  <si>
    <t>CHINA CUSTOM</t>
  </si>
  <si>
    <t>DAMAGE</t>
  </si>
  <si>
    <t>TOTAL boxes</t>
  </si>
  <si>
    <t>Total Kg BL</t>
  </si>
  <si>
    <t>Commission</t>
  </si>
  <si>
    <t>Ocean Freight</t>
  </si>
  <si>
    <t>Marketing cost</t>
  </si>
  <si>
    <t>Customs clearance fee</t>
  </si>
  <si>
    <t>Add-value duty (VAT)</t>
  </si>
  <si>
    <t>Other Cost</t>
  </si>
  <si>
    <t>Truck freight</t>
  </si>
  <si>
    <t>Liquitation FOB</t>
  </si>
  <si>
    <t>EXCHANGE RATE</t>
  </si>
  <si>
    <t>ONEU9131754</t>
  </si>
  <si>
    <t>24,158.4 Kg</t>
  </si>
  <si>
    <r>
      <t xml:space="preserve">Decays in some boxes and firmness not too good
</t>
    </r>
    <r>
      <rPr>
        <b/>
        <sz val="14"/>
        <color rgb="FF000000"/>
        <rFont val="楷体"/>
        <charset val="134"/>
      </rPr>
      <t>SOLD in GZ</t>
    </r>
  </si>
  <si>
    <t>1826、1830、1851、1990</t>
  </si>
  <si>
    <t>2008、2103、2003</t>
  </si>
  <si>
    <t>2114、2119</t>
  </si>
  <si>
    <t>2102、2111</t>
  </si>
  <si>
    <t>2151、2158</t>
  </si>
  <si>
    <t>2.5kg</t>
  </si>
  <si>
    <t>重量</t>
    <phoneticPr fontId="0" type="noConversion"/>
  </si>
  <si>
    <t>weight</t>
    <phoneticPr fontId="0" type="noConversion"/>
  </si>
  <si>
    <t>观察</t>
  </si>
  <si>
    <t>JD</t>
  </si>
  <si>
    <t>2JD</t>
  </si>
  <si>
    <t>3JD</t>
  </si>
  <si>
    <t>2J</t>
  </si>
  <si>
    <t>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</si>
</sst>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&quot;US$&quot;* #,##0.00_);_(&quot;US$&quot;* \(#,##0.00\);_(&quot;US$&quot;* &quot;-&quot;??_);_(@_)"/>
    <numFmt numFmtId="165" formatCode="yyyy/m/d;@"/>
    <numFmt numFmtId="166" formatCode="0_ "/>
    <numFmt numFmtId="167" formatCode="0.0_ "/>
    <numFmt numFmtId="168" formatCode="\¥\ #,##0.00_);\(\¥\ #,##0.00\)"/>
    <numFmt numFmtId="169" formatCode="_-[$$-C09]* #,##0.00_-;\-[$$-C09]* #,##0.00_-;_-[$$-C09]* &quot;-&quot;??_-;_-@_-"/>
    <numFmt numFmtId="170" formatCode="##0.00;[Red]\-##0.00"/>
    <numFmt numFmtId="171" formatCode="m&quot;月&quot;d&quot;日&quot;;@"/>
    <numFmt numFmtId="172" formatCode="_ [$¥-804]* #,##0.00_ ;_ [$¥-804]* \-#,##0.00_ ;_ [$¥-804]* &quot;-&quot;??_ ;_ @_ "/>
    <numFmt numFmtId="173" formatCode="_-* #,##0_-;\-* #,##0_-;_-* &quot;-&quot;??_-;_-@_-"/>
    <numFmt numFmtId="174" formatCode="_-[$$-C09]* #,##0_-;\-[$$-C09]* #,##0_-;_-[$$-C09]* &quot;-&quot;??_-;_-@_-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indexed="8"/>
      <name val="楷体"/>
      <charset val="134"/>
    </font>
    <font>
      <sz val="12"/>
      <name val="宋体"/>
      <charset val="134"/>
    </font>
    <font>
      <b/>
      <sz val="14"/>
      <color indexed="8"/>
      <name val="楷体"/>
      <charset val="134"/>
    </font>
    <font>
      <sz val="14"/>
      <color indexed="8"/>
      <name val="楷体"/>
      <charset val="134"/>
    </font>
    <font>
      <b/>
      <sz val="14"/>
      <color rgb="FF000000"/>
      <name val="楷体"/>
      <charset val="134"/>
    </font>
    <font>
      <b/>
      <sz val="14"/>
      <color indexed="8"/>
      <name val="楷体"/>
      <family val="3"/>
      <charset val="134"/>
    </font>
    <font>
      <sz val="11"/>
      <name val="宋体"/>
      <family val="3"/>
      <charset val="134"/>
    </font>
    <font>
      <sz val="11"/>
      <name val="Aptos Narrow"/>
      <family val="3"/>
      <charset val="134"/>
      <scheme val="minor"/>
    </font>
    <font>
      <sz val="9"/>
      <color indexed="8"/>
      <name val="新宋体"/>
      <charset val="134"/>
    </font>
    <font>
      <sz val="9"/>
      <color rgb="FF000000"/>
      <name val="新宋体"/>
      <charset val="134"/>
    </font>
    <font>
      <b/>
      <sz val="12"/>
      <color indexed="8"/>
      <name val="楷体"/>
      <charset val="134"/>
    </font>
    <font>
      <sz val="11"/>
      <color theme="1"/>
      <name val="Arial"/>
      <family val="2"/>
    </font>
    <font>
      <sz val="11"/>
      <color rgb="FF3D3D3D"/>
      <name val="Arial"/>
      <family val="2"/>
    </font>
    <font>
      <b/>
      <sz val="12"/>
      <color theme="0"/>
      <name val="楷体"/>
      <charset val="134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1" fillId="0" borderId="12" applyNumberFormat="0" applyFill="0" applyProtection="0">
      <alignment horizontal="left"/>
    </xf>
    <xf numFmtId="0" fontId="12" fillId="0" borderId="12">
      <protection locked="0"/>
    </xf>
    <xf numFmtId="0" fontId="11" fillId="0" borderId="12" applyNumberFormat="0" applyFill="0" applyProtection="0">
      <alignment horizontal="left"/>
    </xf>
    <xf numFmtId="0" fontId="11" fillId="0" borderId="12" applyNumberFormat="0" applyFill="0" applyProtection="0">
      <alignment horizontal="left"/>
    </xf>
    <xf numFmtId="170" fontId="12" fillId="0" borderId="12" applyFill="0" applyProtection="0">
      <alignment horizontal="right"/>
    </xf>
    <xf numFmtId="0" fontId="11" fillId="0" borderId="12" applyNumberFormat="0" applyFill="0" applyProtection="0">
      <alignment horizontal="left"/>
    </xf>
    <xf numFmtId="0" fontId="12" fillId="0" borderId="12" applyNumberFormat="0" applyFill="0" applyProtection="0">
      <alignment horizontal="left"/>
    </xf>
  </cellStyleXfs>
  <cellXfs count="82">
    <xf numFmtId="0" fontId="0" fillId="0" borderId="0" xfId="0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0" fontId="6" fillId="2" borderId="7" xfId="0" applyFont="1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5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165" fontId="9" fillId="0" borderId="12" xfId="0" applyNumberFormat="1" applyFon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0" fontId="4" fillId="0" borderId="12" xfId="2" applyBorder="1" applyAlignment="1">
      <alignment horizontal="center"/>
    </xf>
    <xf numFmtId="167" fontId="10" fillId="0" borderId="12" xfId="0" applyNumberFormat="1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168" fontId="0" fillId="2" borderId="12" xfId="0" applyNumberFormat="1" applyFill="1" applyBorder="1" applyAlignment="1">
      <alignment horizontal="right"/>
    </xf>
    <xf numFmtId="169" fontId="0" fillId="2" borderId="12" xfId="0" applyNumberFormat="1" applyFill="1" applyBorder="1" applyAlignment="1">
      <alignment horizontal="right"/>
    </xf>
    <xf numFmtId="0" fontId="12" fillId="2" borderId="0" xfId="3" applyFont="1" applyFill="1" applyBorder="1">
      <alignment horizontal="left"/>
    </xf>
    <xf numFmtId="166" fontId="12" fillId="2" borderId="0" xfId="4" applyNumberFormat="1" applyFill="1" applyBorder="1" applyAlignment="1" applyProtection="1">
      <alignment horizontal="center" vertical="center"/>
    </xf>
    <xf numFmtId="0" fontId="12" fillId="2" borderId="0" xfId="5" applyFont="1" applyFill="1" applyBorder="1" applyAlignment="1">
      <alignment horizontal="center"/>
    </xf>
    <xf numFmtId="0" fontId="12" fillId="2" borderId="0" xfId="6" applyFont="1" applyFill="1" applyBorder="1" applyAlignment="1">
      <alignment horizontal="center"/>
    </xf>
    <xf numFmtId="166" fontId="12" fillId="2" borderId="0" xfId="7" applyNumberFormat="1" applyFill="1" applyBorder="1" applyAlignment="1">
      <alignment horizontal="center"/>
    </xf>
    <xf numFmtId="166" fontId="12" fillId="2" borderId="0" xfId="8" applyNumberFormat="1" applyFont="1" applyFill="1" applyBorder="1" applyAlignment="1">
      <alignment horizontal="center" vertical="center"/>
    </xf>
    <xf numFmtId="0" fontId="12" fillId="2" borderId="0" xfId="9" applyFill="1" applyBorder="1" applyAlignment="1">
      <alignment horizontal="center" vertical="center"/>
    </xf>
    <xf numFmtId="169" fontId="12" fillId="2" borderId="0" xfId="5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71" fontId="13" fillId="2" borderId="12" xfId="0" applyNumberFormat="1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172" fontId="0" fillId="2" borderId="17" xfId="0" applyNumberFormat="1" applyFill="1" applyBorder="1" applyAlignment="1">
      <alignment horizontal="right"/>
    </xf>
    <xf numFmtId="172" fontId="12" fillId="0" borderId="0" xfId="3" applyNumberFormat="1" applyFont="1" applyBorder="1" applyAlignment="1">
      <alignment horizontal="center"/>
    </xf>
    <xf numFmtId="172" fontId="12" fillId="2" borderId="0" xfId="3" applyNumberFormat="1" applyFont="1" applyFill="1" applyBorder="1">
      <alignment horizontal="left"/>
    </xf>
    <xf numFmtId="0" fontId="13" fillId="2" borderId="12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  <xf numFmtId="173" fontId="0" fillId="2" borderId="0" xfId="1" applyNumberFormat="1" applyFont="1" applyFill="1" applyAlignment="1">
      <alignment horizontal="center" vertical="center"/>
    </xf>
    <xf numFmtId="0" fontId="14" fillId="2" borderId="16" xfId="0" applyFont="1" applyFill="1" applyBorder="1" applyAlignment="1">
      <alignment horizontal="left"/>
    </xf>
    <xf numFmtId="10" fontId="0" fillId="2" borderId="12" xfId="0" applyNumberFormat="1" applyFill="1" applyBorder="1" applyAlignment="1">
      <alignment horizontal="center"/>
    </xf>
    <xf numFmtId="172" fontId="0" fillId="2" borderId="18" xfId="0" applyNumberFormat="1" applyFill="1" applyBorder="1" applyAlignment="1">
      <alignment horizontal="right"/>
    </xf>
    <xf numFmtId="172" fontId="15" fillId="2" borderId="0" xfId="0" applyNumberFormat="1" applyFont="1" applyFill="1" applyAlignment="1">
      <alignment vertical="center"/>
    </xf>
    <xf numFmtId="172" fontId="15" fillId="2" borderId="0" xfId="0" applyNumberFormat="1" applyFont="1" applyFill="1" applyAlignment="1">
      <alignment horizontal="left" vertical="center"/>
    </xf>
    <xf numFmtId="43" fontId="12" fillId="2" borderId="0" xfId="1" applyFont="1" applyFill="1" applyBorder="1" applyAlignment="1" applyProtection="1">
      <alignment horizontal="center" vertical="center"/>
    </xf>
    <xf numFmtId="3" fontId="16" fillId="2" borderId="12" xfId="0" applyNumberFormat="1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vertical="center"/>
    </xf>
    <xf numFmtId="0" fontId="14" fillId="2" borderId="12" xfId="0" applyFont="1" applyFill="1" applyBorder="1" applyAlignment="1">
      <alignment horizontal="left"/>
    </xf>
    <xf numFmtId="172" fontId="0" fillId="2" borderId="12" xfId="0" applyNumberFormat="1" applyFill="1" applyBorder="1" applyAlignment="1">
      <alignment horizontal="right"/>
    </xf>
    <xf numFmtId="0" fontId="17" fillId="3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172" fontId="2" fillId="3" borderId="12" xfId="0" applyNumberFormat="1" applyFont="1" applyFill="1" applyBorder="1" applyAlignment="1">
      <alignment horizontal="right"/>
    </xf>
    <xf numFmtId="164" fontId="0" fillId="2" borderId="12" xfId="0" applyNumberFormat="1" applyFill="1" applyBorder="1" applyAlignment="1">
      <alignment horizontal="left"/>
    </xf>
    <xf numFmtId="174" fontId="4" fillId="2" borderId="0" xfId="0" applyNumberFormat="1" applyFont="1" applyFill="1" applyAlignment="1">
      <alignment vertical="center"/>
    </xf>
    <xf numFmtId="0" fontId="12" fillId="2" borderId="0" xfId="9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14" fontId="5" fillId="2" borderId="4" xfId="0" applyNumberFormat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</cellXfs>
  <cellStyles count="10">
    <cellStyle name="batchD 15" xfId="4" xr:uid="{EB147DB2-D403-4DB4-827B-5EB6353D1E98}"/>
    <cellStyle name="DispatchAmountD" xfId="7" xr:uid="{1F9711E7-FCB8-42D1-B789-5B6F26BF87BE}"/>
    <cellStyle name="FreeItem0D" xfId="5" xr:uid="{D9A17604-EE18-465C-B5B3-A9AAC59A30A1}"/>
    <cellStyle name="FreeItem1D" xfId="6" xr:uid="{652A8FE0-007D-43CC-8090-6D9477561F31}"/>
    <cellStyle name="InventoryD" xfId="9" xr:uid="{9B5DCEBC-7DC2-48CA-A798-A15810700BEB}"/>
    <cellStyle name="Millares" xfId="1" builtinId="3"/>
    <cellStyle name="Normal" xfId="0" builtinId="0"/>
    <cellStyle name="PartnerD" xfId="8" xr:uid="{40248F6A-1CA6-47DB-A49F-A5311DE8C680}"/>
    <cellStyle name="VoucherDateD" xfId="3" xr:uid="{D05CA168-ACF2-4639-B8E7-A60CC340CB3A}"/>
    <cellStyle name="常规 2 2 2" xfId="2" xr:uid="{44C95584-44A1-4CD8-9B09-82E53864B3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066799" cy="685800"/>
    <xdr:pic>
      <xdr:nvPicPr>
        <xdr:cNvPr id="2" name="图片 1" descr="喜之农190418横版.png">
          <a:extLst>
            <a:ext uri="{FF2B5EF4-FFF2-40B4-BE49-F238E27FC236}">
              <a16:creationId xmlns:a16="http://schemas.microsoft.com/office/drawing/2014/main" id="{15B38C53-8A57-41C8-975E-706C95484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0" y="1"/>
          <a:ext cx="1066799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FF9A-5C71-4945-9B6B-C799FE177CFD}">
  <dimension ref="A1:U35"/>
  <sheetViews>
    <sheetView tabSelected="1" workbookViewId="0">
      <selection activeCell="G21" sqref="G21"/>
    </sheetView>
  </sheetViews>
  <sheetFormatPr baseColWidth="10" defaultColWidth="9" defaultRowHeight="15"/>
  <cols>
    <col min="1" max="1" width="11.6640625" style="2" customWidth="1"/>
    <col min="2" max="2" width="14.6640625" style="2" customWidth="1"/>
    <col min="3" max="4" width="16.5" style="2" customWidth="1"/>
    <col min="5" max="5" width="21" style="2" customWidth="1"/>
    <col min="6" max="6" width="31.83203125" style="2" customWidth="1"/>
    <col min="7" max="7" width="23" style="2" customWidth="1"/>
    <col min="8" max="8" width="25" style="2" customWidth="1"/>
    <col min="9" max="9" width="15" style="2" customWidth="1"/>
    <col min="10" max="10" width="26.6640625" style="2" customWidth="1"/>
    <col min="11" max="11" width="14.6640625" style="62" bestFit="1" customWidth="1"/>
    <col min="12" max="12" width="21.1640625" style="1" bestFit="1" customWidth="1"/>
    <col min="13" max="16384" width="9" style="2"/>
  </cols>
  <sheetData>
    <row r="1" spans="1:21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21">
      <c r="A2" s="64"/>
      <c r="B2" s="65"/>
      <c r="C2" s="65"/>
      <c r="D2" s="65"/>
      <c r="E2" s="65"/>
      <c r="F2" s="65"/>
      <c r="G2" s="65"/>
      <c r="H2" s="65"/>
      <c r="I2" s="65"/>
      <c r="J2" s="65"/>
      <c r="K2" s="66"/>
    </row>
    <row r="3" spans="1:21">
      <c r="A3" s="67"/>
      <c r="B3" s="68"/>
      <c r="C3" s="68"/>
      <c r="D3" s="68"/>
      <c r="E3" s="68"/>
      <c r="F3" s="68"/>
      <c r="G3" s="68"/>
      <c r="H3" s="68"/>
      <c r="I3" s="68"/>
      <c r="J3" s="68"/>
      <c r="K3" s="69"/>
    </row>
    <row r="4" spans="1:21" ht="17">
      <c r="A4" s="3" t="s">
        <v>1</v>
      </c>
      <c r="B4" s="4"/>
      <c r="C4" s="4"/>
      <c r="D4" s="4"/>
      <c r="E4" s="4"/>
      <c r="F4" s="4"/>
      <c r="G4" s="4"/>
      <c r="H4" s="5" t="s">
        <v>2</v>
      </c>
      <c r="I4" s="70" t="s">
        <v>3</v>
      </c>
      <c r="J4" s="70"/>
      <c r="K4" s="6"/>
    </row>
    <row r="5" spans="1:21" ht="17">
      <c r="A5" s="7" t="s">
        <v>4</v>
      </c>
      <c r="B5" s="8"/>
      <c r="C5" s="8" t="s">
        <v>43</v>
      </c>
      <c r="D5" s="8"/>
      <c r="E5" s="8"/>
      <c r="F5" s="8"/>
      <c r="G5" s="8"/>
      <c r="H5" s="9" t="s">
        <v>5</v>
      </c>
      <c r="I5" s="71">
        <v>45307</v>
      </c>
      <c r="J5" s="71"/>
      <c r="K5" s="10"/>
    </row>
    <row r="6" spans="1:21" ht="17">
      <c r="A6" s="4" t="s">
        <v>6</v>
      </c>
      <c r="B6" s="72" t="s">
        <v>45</v>
      </c>
      <c r="C6" s="72"/>
      <c r="D6" s="72"/>
      <c r="E6" s="72"/>
      <c r="F6" s="72"/>
      <c r="G6" s="72"/>
      <c r="H6" s="72"/>
      <c r="I6" s="11"/>
      <c r="J6" s="74"/>
      <c r="K6" s="75"/>
    </row>
    <row r="7" spans="1:21" ht="17">
      <c r="A7" s="8"/>
      <c r="B7" s="73"/>
      <c r="C7" s="73"/>
      <c r="D7" s="73"/>
      <c r="E7" s="73"/>
      <c r="F7" s="73"/>
      <c r="G7" s="73"/>
      <c r="H7" s="73"/>
      <c r="I7" s="12"/>
      <c r="J7" s="76"/>
      <c r="K7" s="77"/>
    </row>
    <row r="8" spans="1:21" ht="18" thickBot="1">
      <c r="A8" s="13"/>
      <c r="B8" s="14"/>
      <c r="C8" s="13"/>
      <c r="D8" s="13"/>
      <c r="E8" s="13"/>
      <c r="F8" s="13" t="s">
        <v>7</v>
      </c>
      <c r="G8" s="15">
        <f>J34/G28</f>
        <v>5.3287453491885071</v>
      </c>
      <c r="H8" s="13" t="s">
        <v>8</v>
      </c>
      <c r="I8" s="14"/>
      <c r="J8" s="78"/>
      <c r="K8" s="79"/>
    </row>
    <row r="9" spans="1:21" ht="18" thickTop="1">
      <c r="A9" s="16" t="s">
        <v>9</v>
      </c>
      <c r="B9" s="17" t="s">
        <v>10</v>
      </c>
      <c r="C9" s="17" t="s">
        <v>11</v>
      </c>
      <c r="D9" s="17" t="s">
        <v>52</v>
      </c>
      <c r="E9" s="17" t="s">
        <v>12</v>
      </c>
      <c r="F9" s="17" t="s">
        <v>13</v>
      </c>
      <c r="G9" s="17" t="s">
        <v>14</v>
      </c>
      <c r="H9" s="17" t="s">
        <v>15</v>
      </c>
      <c r="I9" s="18" t="s">
        <v>16</v>
      </c>
      <c r="J9" s="16" t="s">
        <v>17</v>
      </c>
      <c r="K9" s="16" t="s">
        <v>17</v>
      </c>
      <c r="L9" s="80" t="s">
        <v>54</v>
      </c>
    </row>
    <row r="10" spans="1:21" ht="17">
      <c r="A10" s="19" t="s">
        <v>18</v>
      </c>
      <c r="B10" s="20" t="s">
        <v>19</v>
      </c>
      <c r="C10" s="20" t="s">
        <v>20</v>
      </c>
      <c r="D10" s="20" t="s">
        <v>53</v>
      </c>
      <c r="E10" s="20" t="s">
        <v>21</v>
      </c>
      <c r="F10" s="20" t="s">
        <v>22</v>
      </c>
      <c r="G10" s="20" t="s">
        <v>23</v>
      </c>
      <c r="H10" s="20" t="s">
        <v>24</v>
      </c>
      <c r="I10" s="21" t="s">
        <v>25</v>
      </c>
      <c r="J10" s="19" t="s">
        <v>26</v>
      </c>
      <c r="K10" s="19" t="s">
        <v>27</v>
      </c>
    </row>
    <row r="11" spans="1:21" ht="16">
      <c r="A11" s="22" t="s">
        <v>28</v>
      </c>
      <c r="B11" s="23">
        <v>45309</v>
      </c>
      <c r="C11" s="24" t="s">
        <v>46</v>
      </c>
      <c r="D11" s="81">
        <v>2.5</v>
      </c>
      <c r="E11" s="25" t="s">
        <v>29</v>
      </c>
      <c r="F11" s="25" t="s">
        <v>51</v>
      </c>
      <c r="G11" s="26" t="s">
        <v>58</v>
      </c>
      <c r="H11" s="27">
        <v>1680</v>
      </c>
      <c r="I11" s="27">
        <v>158</v>
      </c>
      <c r="J11" s="28">
        <f t="shared" ref="J11:J24" si="0">H11*I11</f>
        <v>265440</v>
      </c>
      <c r="K11" s="29">
        <f t="shared" ref="K11:K22" si="1">+(I11/$I$34)-((SUM($J$26:$J$32)/$I$34)/$G$27)*3.5</f>
        <v>15.247369189831133</v>
      </c>
      <c r="L11" s="30"/>
      <c r="M11" s="31"/>
      <c r="N11" s="32"/>
      <c r="O11" s="33"/>
      <c r="P11" s="34"/>
      <c r="Q11" s="34"/>
      <c r="R11" s="34"/>
      <c r="S11" s="35"/>
      <c r="T11" s="63"/>
      <c r="U11" s="63"/>
    </row>
    <row r="12" spans="1:21" ht="16">
      <c r="A12" s="22" t="s">
        <v>28</v>
      </c>
      <c r="B12" s="23">
        <v>45309</v>
      </c>
      <c r="C12" s="24" t="s">
        <v>47</v>
      </c>
      <c r="D12" s="81">
        <v>2.5</v>
      </c>
      <c r="E12" s="25" t="s">
        <v>29</v>
      </c>
      <c r="F12" s="25" t="s">
        <v>51</v>
      </c>
      <c r="G12" s="26" t="s">
        <v>58</v>
      </c>
      <c r="H12" s="27">
        <v>1260</v>
      </c>
      <c r="I12" s="27">
        <v>155</v>
      </c>
      <c r="J12" s="28">
        <f t="shared" si="0"/>
        <v>195300</v>
      </c>
      <c r="K12" s="29">
        <f t="shared" si="1"/>
        <v>14.836410285721545</v>
      </c>
      <c r="L12" s="30"/>
      <c r="M12" s="31"/>
      <c r="N12" s="37"/>
      <c r="O12" s="33"/>
      <c r="P12" s="34"/>
      <c r="Q12" s="34"/>
      <c r="R12" s="34"/>
      <c r="S12" s="35"/>
      <c r="T12" s="63"/>
      <c r="U12" s="63"/>
    </row>
    <row r="13" spans="1:21" ht="16">
      <c r="A13" s="22" t="s">
        <v>28</v>
      </c>
      <c r="B13" s="23">
        <v>45309</v>
      </c>
      <c r="C13" s="24" t="s">
        <v>48</v>
      </c>
      <c r="D13" s="81">
        <v>2.5</v>
      </c>
      <c r="E13" s="25" t="s">
        <v>29</v>
      </c>
      <c r="F13" s="25" t="s">
        <v>51</v>
      </c>
      <c r="G13" s="26" t="s">
        <v>58</v>
      </c>
      <c r="H13" s="27">
        <v>840</v>
      </c>
      <c r="I13" s="27">
        <v>160</v>
      </c>
      <c r="J13" s="28">
        <f t="shared" si="0"/>
        <v>134400</v>
      </c>
      <c r="K13" s="29">
        <f t="shared" si="1"/>
        <v>15.521341792570858</v>
      </c>
      <c r="L13" s="30"/>
      <c r="M13" s="31"/>
      <c r="N13" s="32"/>
      <c r="O13" s="33"/>
      <c r="P13" s="34"/>
      <c r="Q13" s="34"/>
      <c r="R13" s="34"/>
      <c r="S13" s="35"/>
      <c r="T13" s="63"/>
      <c r="U13" s="63"/>
    </row>
    <row r="14" spans="1:21" ht="16">
      <c r="A14" s="22" t="s">
        <v>28</v>
      </c>
      <c r="B14" s="23">
        <v>45309</v>
      </c>
      <c r="C14" s="24">
        <v>2162</v>
      </c>
      <c r="D14" s="81">
        <v>2.5</v>
      </c>
      <c r="E14" s="25" t="s">
        <v>29</v>
      </c>
      <c r="F14" s="25" t="s">
        <v>51</v>
      </c>
      <c r="G14" s="26" t="s">
        <v>55</v>
      </c>
      <c r="H14" s="27">
        <v>420</v>
      </c>
      <c r="I14" s="27">
        <v>130</v>
      </c>
      <c r="J14" s="28">
        <f t="shared" si="0"/>
        <v>54600</v>
      </c>
      <c r="K14" s="29">
        <f t="shared" si="1"/>
        <v>11.411752751474971</v>
      </c>
      <c r="L14" s="30"/>
      <c r="M14" s="31"/>
      <c r="N14" s="32"/>
      <c r="O14" s="33"/>
      <c r="P14" s="34"/>
      <c r="Q14" s="34"/>
      <c r="R14" s="34"/>
      <c r="S14" s="35"/>
      <c r="T14" s="63"/>
      <c r="U14" s="63"/>
    </row>
    <row r="15" spans="1:21" ht="16">
      <c r="A15" s="22" t="s">
        <v>28</v>
      </c>
      <c r="B15" s="23">
        <v>45309</v>
      </c>
      <c r="C15" s="24">
        <v>2127</v>
      </c>
      <c r="D15" s="81">
        <v>2.5</v>
      </c>
      <c r="E15" s="25" t="s">
        <v>29</v>
      </c>
      <c r="F15" s="25" t="s">
        <v>51</v>
      </c>
      <c r="G15" s="26" t="s">
        <v>58</v>
      </c>
      <c r="H15" s="27">
        <v>420</v>
      </c>
      <c r="I15" s="27">
        <v>155</v>
      </c>
      <c r="J15" s="28">
        <f t="shared" si="0"/>
        <v>65100</v>
      </c>
      <c r="K15" s="29">
        <f t="shared" si="1"/>
        <v>14.836410285721545</v>
      </c>
      <c r="L15" s="30"/>
      <c r="M15" s="31"/>
      <c r="N15" s="32"/>
      <c r="O15" s="33"/>
      <c r="P15" s="34"/>
      <c r="Q15" s="34"/>
      <c r="R15" s="34"/>
      <c r="S15" s="35"/>
      <c r="T15" s="63"/>
      <c r="U15" s="63"/>
    </row>
    <row r="16" spans="1:21" ht="16">
      <c r="A16" s="22" t="s">
        <v>28</v>
      </c>
      <c r="B16" s="23">
        <v>45309</v>
      </c>
      <c r="C16" s="24" t="s">
        <v>49</v>
      </c>
      <c r="D16" s="81">
        <v>2.5</v>
      </c>
      <c r="E16" s="25" t="s">
        <v>29</v>
      </c>
      <c r="F16" s="25" t="s">
        <v>51</v>
      </c>
      <c r="G16" s="26" t="s">
        <v>55</v>
      </c>
      <c r="H16" s="27">
        <v>838</v>
      </c>
      <c r="I16" s="27">
        <v>120</v>
      </c>
      <c r="J16" s="28">
        <f t="shared" si="0"/>
        <v>100560</v>
      </c>
      <c r="K16" s="29">
        <f t="shared" si="1"/>
        <v>10.041889737776341</v>
      </c>
      <c r="L16" s="30"/>
      <c r="M16" s="31"/>
      <c r="N16" s="32"/>
      <c r="O16" s="33"/>
      <c r="P16" s="34"/>
      <c r="Q16" s="34"/>
      <c r="R16" s="34"/>
      <c r="S16" s="35"/>
      <c r="T16" s="63"/>
      <c r="U16" s="63"/>
    </row>
    <row r="17" spans="1:21" ht="16">
      <c r="A17" s="22" t="s">
        <v>28</v>
      </c>
      <c r="B17" s="23">
        <v>45309</v>
      </c>
      <c r="C17" s="24">
        <v>2130</v>
      </c>
      <c r="D17" s="81">
        <v>2.5</v>
      </c>
      <c r="E17" s="25" t="s">
        <v>29</v>
      </c>
      <c r="F17" s="25" t="s">
        <v>51</v>
      </c>
      <c r="G17" s="26" t="s">
        <v>55</v>
      </c>
      <c r="H17" s="27">
        <v>420</v>
      </c>
      <c r="I17" s="27">
        <v>125</v>
      </c>
      <c r="J17" s="28">
        <f t="shared" si="0"/>
        <v>52500</v>
      </c>
      <c r="K17" s="29">
        <f t="shared" si="1"/>
        <v>10.726821244625654</v>
      </c>
      <c r="L17" s="30"/>
      <c r="M17" s="31"/>
      <c r="N17" s="32"/>
      <c r="O17" s="33"/>
      <c r="P17" s="34"/>
      <c r="Q17" s="34"/>
      <c r="R17" s="34"/>
      <c r="S17" s="35"/>
      <c r="T17" s="63"/>
      <c r="U17" s="63"/>
    </row>
    <row r="18" spans="1:21" ht="16">
      <c r="A18" s="22" t="s">
        <v>28</v>
      </c>
      <c r="B18" s="23">
        <v>45309</v>
      </c>
      <c r="C18" s="24">
        <v>2146</v>
      </c>
      <c r="D18" s="81">
        <v>2.5</v>
      </c>
      <c r="E18" s="25" t="s">
        <v>29</v>
      </c>
      <c r="F18" s="25" t="s">
        <v>51</v>
      </c>
      <c r="G18" s="26" t="s">
        <v>55</v>
      </c>
      <c r="H18" s="27">
        <v>420</v>
      </c>
      <c r="I18" s="27">
        <v>120</v>
      </c>
      <c r="J18" s="28">
        <f t="shared" si="0"/>
        <v>50400</v>
      </c>
      <c r="K18" s="29">
        <f t="shared" si="1"/>
        <v>10.041889737776341</v>
      </c>
      <c r="L18" s="30"/>
      <c r="M18" s="31"/>
      <c r="N18" s="32"/>
      <c r="O18" s="33"/>
      <c r="P18" s="34"/>
      <c r="Q18" s="34"/>
      <c r="R18" s="34"/>
      <c r="S18" s="35"/>
      <c r="T18" s="63"/>
      <c r="U18" s="63"/>
    </row>
    <row r="19" spans="1:21" ht="16">
      <c r="A19" s="22" t="s">
        <v>28</v>
      </c>
      <c r="B19" s="23">
        <v>45309</v>
      </c>
      <c r="C19" s="24">
        <v>2020</v>
      </c>
      <c r="D19" s="81">
        <v>2.5</v>
      </c>
      <c r="E19" s="25" t="s">
        <v>29</v>
      </c>
      <c r="F19" s="25" t="s">
        <v>51</v>
      </c>
      <c r="G19" s="26" t="s">
        <v>56</v>
      </c>
      <c r="H19" s="27">
        <v>420</v>
      </c>
      <c r="I19" s="27">
        <v>160</v>
      </c>
      <c r="J19" s="28">
        <f t="shared" si="0"/>
        <v>67200</v>
      </c>
      <c r="K19" s="29">
        <f t="shared" si="1"/>
        <v>15.521341792570858</v>
      </c>
      <c r="L19" s="30"/>
      <c r="M19" s="31"/>
      <c r="N19" s="32"/>
      <c r="O19" s="33"/>
      <c r="P19" s="34"/>
      <c r="Q19" s="34"/>
      <c r="R19" s="34"/>
      <c r="S19" s="35"/>
      <c r="T19" s="63"/>
      <c r="U19" s="63"/>
    </row>
    <row r="20" spans="1:21" ht="16">
      <c r="A20" s="22" t="s">
        <v>28</v>
      </c>
      <c r="B20" s="23">
        <v>45310</v>
      </c>
      <c r="C20" s="24" t="s">
        <v>50</v>
      </c>
      <c r="D20" s="81">
        <v>2.5</v>
      </c>
      <c r="E20" s="25" t="s">
        <v>29</v>
      </c>
      <c r="F20" s="25" t="s">
        <v>51</v>
      </c>
      <c r="G20" s="26" t="s">
        <v>56</v>
      </c>
      <c r="H20" s="27">
        <v>838</v>
      </c>
      <c r="I20" s="27">
        <v>150</v>
      </c>
      <c r="J20" s="28">
        <f t="shared" si="0"/>
        <v>125700</v>
      </c>
      <c r="K20" s="29">
        <f t="shared" si="1"/>
        <v>14.151478778872232</v>
      </c>
      <c r="L20" s="30"/>
      <c r="M20" s="31"/>
      <c r="N20" s="32"/>
      <c r="O20" s="33"/>
      <c r="P20" s="34"/>
      <c r="Q20" s="34"/>
      <c r="R20" s="34"/>
      <c r="S20" s="35"/>
      <c r="T20" s="63"/>
      <c r="U20" s="63"/>
    </row>
    <row r="21" spans="1:21" ht="16">
      <c r="A21" s="22" t="s">
        <v>28</v>
      </c>
      <c r="B21" s="23">
        <v>45310</v>
      </c>
      <c r="C21" s="24">
        <v>2153</v>
      </c>
      <c r="D21" s="81">
        <v>2.5</v>
      </c>
      <c r="E21" s="25" t="s">
        <v>29</v>
      </c>
      <c r="F21" s="25" t="s">
        <v>51</v>
      </c>
      <c r="G21" s="26" t="s">
        <v>57</v>
      </c>
      <c r="H21" s="27">
        <v>417</v>
      </c>
      <c r="I21" s="27">
        <v>180</v>
      </c>
      <c r="J21" s="28">
        <f t="shared" si="0"/>
        <v>75060</v>
      </c>
      <c r="K21" s="29">
        <f t="shared" si="1"/>
        <v>18.261067819968119</v>
      </c>
      <c r="L21" s="30"/>
      <c r="M21" s="31"/>
      <c r="N21" s="32"/>
      <c r="O21" s="33"/>
      <c r="P21" s="34"/>
      <c r="Q21" s="34"/>
      <c r="R21" s="34"/>
      <c r="S21" s="35"/>
      <c r="T21" s="63"/>
      <c r="U21" s="63"/>
    </row>
    <row r="22" spans="1:21" ht="16">
      <c r="A22" s="22" t="s">
        <v>28</v>
      </c>
      <c r="B22" s="23">
        <v>45310</v>
      </c>
      <c r="C22" s="24">
        <v>2149</v>
      </c>
      <c r="D22" s="81">
        <v>2.5</v>
      </c>
      <c r="E22" s="25" t="s">
        <v>29</v>
      </c>
      <c r="F22" s="25" t="s">
        <v>51</v>
      </c>
      <c r="G22" s="26" t="s">
        <v>59</v>
      </c>
      <c r="H22" s="27">
        <v>420</v>
      </c>
      <c r="I22" s="27">
        <v>180</v>
      </c>
      <c r="J22" s="28">
        <f t="shared" si="0"/>
        <v>75600</v>
      </c>
      <c r="K22" s="29">
        <f t="shared" si="1"/>
        <v>18.261067819968119</v>
      </c>
      <c r="L22" s="30"/>
      <c r="M22" s="31"/>
      <c r="N22" s="32"/>
      <c r="O22" s="33"/>
      <c r="P22" s="34"/>
      <c r="Q22" s="34"/>
      <c r="R22" s="34"/>
      <c r="S22" s="35"/>
      <c r="T22" s="63"/>
      <c r="U22" s="63"/>
    </row>
    <row r="23" spans="1:21">
      <c r="A23" s="22"/>
      <c r="B23" s="22"/>
      <c r="C23" s="22"/>
      <c r="D23" s="22"/>
      <c r="E23" s="22"/>
      <c r="F23" s="22"/>
      <c r="G23" s="22" t="s">
        <v>30</v>
      </c>
      <c r="H23" s="22">
        <v>2</v>
      </c>
      <c r="I23" s="22">
        <v>100</v>
      </c>
      <c r="J23" s="28">
        <f>H23*I23</f>
        <v>200</v>
      </c>
      <c r="K23" s="29">
        <v>0</v>
      </c>
      <c r="L23" s="30"/>
      <c r="M23" s="31"/>
      <c r="N23" s="32"/>
      <c r="O23" s="33"/>
      <c r="P23" s="34"/>
      <c r="Q23" s="34"/>
      <c r="R23" s="34"/>
      <c r="S23" s="35"/>
      <c r="T23" s="36"/>
      <c r="U23" s="36"/>
    </row>
    <row r="24" spans="1:21">
      <c r="A24" s="22"/>
      <c r="B24" s="38"/>
      <c r="C24" s="38"/>
      <c r="D24" s="38"/>
      <c r="E24" s="38"/>
      <c r="F24" s="38"/>
      <c r="G24" s="38" t="s">
        <v>31</v>
      </c>
      <c r="H24" s="38">
        <v>5</v>
      </c>
      <c r="I24" s="38">
        <v>0</v>
      </c>
      <c r="J24" s="28">
        <f t="shared" si="0"/>
        <v>0</v>
      </c>
      <c r="K24" s="29">
        <v>0</v>
      </c>
      <c r="L24" s="30"/>
      <c r="M24" s="31"/>
      <c r="N24" s="32"/>
      <c r="O24" s="33"/>
      <c r="P24" s="34"/>
      <c r="Q24" s="34"/>
      <c r="R24" s="34"/>
      <c r="S24" s="35"/>
      <c r="T24" s="36"/>
      <c r="U24" s="36"/>
    </row>
    <row r="25" spans="1:21" ht="17">
      <c r="A25" s="19"/>
      <c r="B25" s="19"/>
      <c r="C25" s="19"/>
      <c r="D25" s="19"/>
      <c r="E25" s="19"/>
      <c r="F25" s="39" t="s">
        <v>32</v>
      </c>
      <c r="G25" s="22">
        <f>SUM(H11:H24)</f>
        <v>8400</v>
      </c>
      <c r="H25" s="40"/>
      <c r="I25" s="41"/>
      <c r="J25" s="42">
        <f>SUM(J11:J24)</f>
        <v>1262060</v>
      </c>
      <c r="K25" s="43"/>
      <c r="L25" s="44"/>
      <c r="M25" s="31"/>
      <c r="N25" s="32"/>
      <c r="O25" s="33"/>
      <c r="P25" s="34"/>
      <c r="Q25" s="34"/>
      <c r="R25" s="34"/>
      <c r="S25" s="35"/>
      <c r="T25" s="63"/>
      <c r="U25" s="63"/>
    </row>
    <row r="26" spans="1:21">
      <c r="A26" s="45"/>
      <c r="B26" s="45"/>
      <c r="C26" s="45"/>
      <c r="D26" s="45"/>
      <c r="E26" s="45"/>
      <c r="F26" s="46" t="s">
        <v>33</v>
      </c>
      <c r="G26" s="47" t="s">
        <v>44</v>
      </c>
      <c r="H26" s="48" t="s">
        <v>34</v>
      </c>
      <c r="I26" s="49">
        <v>0.06</v>
      </c>
      <c r="J26" s="50">
        <f>+J25*I26</f>
        <v>75723.599999999991</v>
      </c>
      <c r="K26" s="51"/>
      <c r="L26" s="52"/>
      <c r="M26" s="53"/>
      <c r="N26" s="32"/>
      <c r="O26" s="33"/>
      <c r="P26" s="34"/>
      <c r="Q26" s="34"/>
      <c r="R26" s="34"/>
      <c r="S26" s="35"/>
      <c r="T26" s="63"/>
      <c r="U26" s="63"/>
    </row>
    <row r="27" spans="1:21">
      <c r="A27" s="45"/>
      <c r="B27" s="45"/>
      <c r="C27" s="45"/>
      <c r="D27" s="45"/>
      <c r="E27" s="45"/>
      <c r="F27" s="46"/>
      <c r="G27" s="54">
        <v>24158.400000000001</v>
      </c>
      <c r="H27" s="48" t="s">
        <v>35</v>
      </c>
      <c r="I27" s="49"/>
      <c r="J27" s="50">
        <v>60718</v>
      </c>
      <c r="K27" s="51"/>
      <c r="L27" s="52"/>
      <c r="M27" s="53"/>
      <c r="N27" s="32"/>
      <c r="O27" s="33"/>
      <c r="P27" s="34"/>
      <c r="Q27" s="34"/>
      <c r="R27" s="34"/>
      <c r="S27" s="35"/>
      <c r="T27" s="36"/>
      <c r="U27" s="36"/>
    </row>
    <row r="28" spans="1:21">
      <c r="A28" s="45"/>
      <c r="B28" s="45"/>
      <c r="C28" s="45"/>
      <c r="D28" s="45"/>
      <c r="E28" s="45"/>
      <c r="F28" s="45"/>
      <c r="G28" s="54">
        <v>24158.400000000001</v>
      </c>
      <c r="H28" s="48" t="s">
        <v>36</v>
      </c>
      <c r="I28" s="41"/>
      <c r="J28" s="50">
        <v>31552</v>
      </c>
      <c r="K28" s="51"/>
      <c r="L28" s="52"/>
      <c r="M28" s="53"/>
      <c r="N28" s="32"/>
      <c r="O28" s="33"/>
      <c r="P28" s="34"/>
      <c r="Q28" s="34"/>
      <c r="R28" s="34"/>
      <c r="S28" s="35"/>
      <c r="T28" s="63"/>
      <c r="U28" s="63"/>
    </row>
    <row r="29" spans="1:21">
      <c r="A29" s="45"/>
      <c r="B29" s="45"/>
      <c r="C29" s="45"/>
      <c r="D29" s="45"/>
      <c r="E29" s="45"/>
      <c r="F29" s="55"/>
      <c r="G29" s="55"/>
      <c r="H29" s="48" t="s">
        <v>37</v>
      </c>
      <c r="I29" s="41"/>
      <c r="J29" s="50">
        <v>26199</v>
      </c>
      <c r="K29" s="51"/>
      <c r="L29" s="52"/>
      <c r="M29" s="53"/>
      <c r="N29" s="32"/>
      <c r="O29" s="33"/>
      <c r="P29" s="34"/>
      <c r="Q29" s="34"/>
      <c r="R29" s="34"/>
      <c r="S29" s="35"/>
      <c r="T29" s="63"/>
      <c r="U29" s="63"/>
    </row>
    <row r="30" spans="1:21">
      <c r="A30" s="45"/>
      <c r="B30" s="45"/>
      <c r="C30" s="45"/>
      <c r="D30" s="45"/>
      <c r="E30" s="45"/>
      <c r="F30" s="45"/>
      <c r="G30" s="45"/>
      <c r="H30" s="56" t="s">
        <v>38</v>
      </c>
      <c r="I30" s="22"/>
      <c r="J30" s="57">
        <v>123619.48</v>
      </c>
      <c r="K30" s="51"/>
      <c r="L30" s="52"/>
      <c r="M30" s="53"/>
      <c r="N30" s="32"/>
      <c r="O30" s="33"/>
      <c r="P30" s="34"/>
      <c r="Q30" s="34"/>
      <c r="R30" s="34"/>
      <c r="S30" s="35"/>
      <c r="T30" s="63"/>
      <c r="U30" s="63"/>
    </row>
    <row r="31" spans="1:21">
      <c r="A31" s="45"/>
      <c r="B31" s="45"/>
      <c r="C31" s="45"/>
      <c r="D31" s="45"/>
      <c r="E31" s="45"/>
      <c r="F31" s="45"/>
      <c r="G31" s="45"/>
      <c r="H31" s="56" t="s">
        <v>39</v>
      </c>
      <c r="I31" s="22"/>
      <c r="J31" s="57">
        <v>1690</v>
      </c>
      <c r="K31" s="51"/>
      <c r="L31" s="52"/>
      <c r="M31" s="53"/>
      <c r="N31" s="32"/>
      <c r="O31" s="33"/>
      <c r="P31" s="34"/>
      <c r="Q31" s="34"/>
      <c r="R31" s="34"/>
      <c r="S31" s="35"/>
      <c r="T31" s="63"/>
      <c r="U31" s="63"/>
    </row>
    <row r="32" spans="1:21">
      <c r="A32" s="45"/>
      <c r="B32" s="45"/>
      <c r="C32" s="45"/>
      <c r="D32" s="45"/>
      <c r="E32" s="45"/>
      <c r="F32" s="45"/>
      <c r="G32" s="45"/>
      <c r="H32" s="56" t="s">
        <v>40</v>
      </c>
      <c r="I32" s="22"/>
      <c r="J32" s="57">
        <v>2800</v>
      </c>
      <c r="K32" s="51"/>
      <c r="L32" s="52"/>
      <c r="M32" s="53"/>
      <c r="N32" s="32"/>
      <c r="O32" s="33"/>
      <c r="P32" s="34"/>
      <c r="Q32" s="34"/>
      <c r="R32" s="34"/>
      <c r="S32" s="35"/>
      <c r="T32" s="63"/>
      <c r="U32" s="63"/>
    </row>
    <row r="33" spans="1:21">
      <c r="A33" s="45"/>
      <c r="B33" s="45"/>
      <c r="C33" s="45"/>
      <c r="D33" s="45"/>
      <c r="E33" s="45"/>
      <c r="F33" s="45"/>
      <c r="G33" s="45"/>
      <c r="H33" s="58" t="s">
        <v>41</v>
      </c>
      <c r="I33" s="59"/>
      <c r="J33" s="60">
        <f>J25-SUM(J26:J32)</f>
        <v>939757.92</v>
      </c>
      <c r="K33" s="51"/>
      <c r="L33" s="52"/>
      <c r="M33" s="31"/>
      <c r="N33" s="32"/>
      <c r="O33" s="33"/>
      <c r="P33" s="34"/>
      <c r="Q33" s="34"/>
      <c r="R33" s="34"/>
      <c r="S33" s="35"/>
      <c r="T33" s="63"/>
      <c r="U33" s="63"/>
    </row>
    <row r="34" spans="1:21">
      <c r="A34" s="45"/>
      <c r="B34" s="45"/>
      <c r="C34" s="45"/>
      <c r="D34" s="45"/>
      <c r="E34" s="45"/>
      <c r="F34" s="45"/>
      <c r="G34" s="45"/>
      <c r="H34" s="56" t="s">
        <v>42</v>
      </c>
      <c r="I34" s="22">
        <v>7.3</v>
      </c>
      <c r="J34" s="61">
        <f>J33/I34</f>
        <v>128733.96164383563</v>
      </c>
      <c r="K34" s="51"/>
      <c r="L34" s="52"/>
      <c r="M34" s="31"/>
      <c r="N34" s="32"/>
      <c r="O34" s="33"/>
      <c r="P34" s="34"/>
      <c r="Q34" s="34"/>
      <c r="R34" s="34"/>
      <c r="S34" s="35"/>
      <c r="T34" s="63"/>
      <c r="U34" s="63"/>
    </row>
    <row r="35" spans="1:21">
      <c r="L35" s="30"/>
      <c r="M35" s="31"/>
      <c r="N35" s="32"/>
      <c r="O35" s="33"/>
      <c r="P35" s="34"/>
      <c r="Q35" s="34"/>
      <c r="R35" s="34"/>
      <c r="S35" s="35"/>
      <c r="T35" s="63"/>
      <c r="U35" s="63"/>
    </row>
  </sheetData>
  <mergeCells count="28">
    <mergeCell ref="J8:K8"/>
    <mergeCell ref="A1:K3"/>
    <mergeCell ref="I4:J4"/>
    <mergeCell ref="I5:J5"/>
    <mergeCell ref="B6:H7"/>
    <mergeCell ref="J6:K7"/>
    <mergeCell ref="T22:U22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32:U32"/>
    <mergeCell ref="T33:U33"/>
    <mergeCell ref="T34:U34"/>
    <mergeCell ref="T35:U35"/>
    <mergeCell ref="T25:U25"/>
    <mergeCell ref="T26:U26"/>
    <mergeCell ref="T28:U28"/>
    <mergeCell ref="T29:U29"/>
    <mergeCell ref="T30:U30"/>
    <mergeCell ref="T31:U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Quiroga Nuñez</dc:creator>
  <cp:lastModifiedBy>Andrea Peralta</cp:lastModifiedBy>
  <dcterms:created xsi:type="dcterms:W3CDTF">2024-02-21T15:09:32Z</dcterms:created>
  <dcterms:modified xsi:type="dcterms:W3CDTF">2024-03-07T18:27:08Z</dcterms:modified>
</cp:coreProperties>
</file>