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1BD8B150-74DD-6342-AAC4-F70003C2E402}" xr6:coauthVersionLast="47" xr6:coauthVersionMax="47" xr10:uidLastSave="{00000000-0000-0000-0000-000000000000}"/>
  <bookViews>
    <workbookView xWindow="0" yWindow="880" windowWidth="30640" windowHeight="19580" xr2:uid="{00000000-000D-0000-FFFF-FFFF00000000}"/>
  </bookViews>
  <sheets>
    <sheet name="020-3047509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H21" i="1"/>
  <c r="K17" i="1"/>
  <c r="L17" i="1" s="1"/>
  <c r="K16" i="1"/>
  <c r="L16" i="1" s="1"/>
  <c r="K15" i="1"/>
  <c r="L15" i="1" s="1"/>
  <c r="K14" i="1"/>
  <c r="L14" i="1" s="1"/>
  <c r="L13" i="1"/>
  <c r="K13" i="1"/>
  <c r="L21" i="1" l="1"/>
  <c r="K21" i="1"/>
  <c r="E24" i="1" l="1"/>
  <c r="E29" i="1"/>
  <c r="F29" i="1" s="1"/>
  <c r="F24" i="1" l="1"/>
  <c r="E27" i="1"/>
  <c r="E31" i="1" l="1"/>
  <c r="F27" i="1"/>
  <c r="E32" i="1" l="1"/>
  <c r="F32" i="1" s="1"/>
  <c r="F31" i="1"/>
  <c r="M16" i="1" l="1"/>
  <c r="N16" i="1" s="1"/>
  <c r="M13" i="1"/>
  <c r="N13" i="1" s="1"/>
  <c r="M15" i="1"/>
  <c r="N15" i="1" s="1"/>
  <c r="M17" i="1"/>
  <c r="N17" i="1" s="1"/>
  <c r="M14" i="1"/>
  <c r="N14" i="1" s="1"/>
  <c r="M21" i="1"/>
  <c r="N21" i="1" l="1"/>
</calcChain>
</file>

<file path=xl/sharedStrings.xml><?xml version="1.0" encoding="utf-8"?>
<sst xmlns="http://schemas.openxmlformats.org/spreadsheetml/2006/main" count="148" uniqueCount="67">
  <si>
    <t>Sales Summary</t>
  </si>
  <si>
    <t>销售报告</t>
  </si>
  <si>
    <t>供应商 Supplier:</t>
  </si>
  <si>
    <t>OCHO FUEGOS SPA</t>
  </si>
  <si>
    <t>到货日期 Arrival Date:</t>
  </si>
  <si>
    <t>2023-12-24</t>
  </si>
  <si>
    <t>销售日期 Date of Sale:</t>
  </si>
  <si>
    <t>2023-12-25</t>
  </si>
  <si>
    <t>汇率 FX Rate:</t>
  </si>
  <si>
    <t>航班号Flight No:</t>
  </si>
  <si>
    <t>LH8265/LH5406</t>
  </si>
  <si>
    <t>提单号 AWB:</t>
  </si>
  <si>
    <t>020-30475093</t>
  </si>
  <si>
    <t>销售地点 Sales Location:</t>
  </si>
  <si>
    <t>BEIJING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</si>
  <si>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</si>
  <si>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</si>
  <si>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</si>
  <si>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</si>
  <si>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</si>
  <si>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</si>
  <si>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</si>
  <si>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</si>
  <si>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</si>
  <si>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</si>
  <si>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</si>
  <si>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</si>
  <si>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r>
      <t>每箱收益</t>
    </r>
    <r>
      <rPr>
        <sz val="12"/>
        <rFont val="Times New Roman"/>
        <family val="1"/>
      </rPr>
      <t xml:space="preserve"> CIF</t>
    </r>
  </si>
  <si>
    <r>
      <t>总收益</t>
    </r>
    <r>
      <rPr>
        <sz val="12"/>
        <rFont val="Times New Roman"/>
        <family val="1"/>
      </rPr>
      <t xml:space="preserve"> CIF</t>
    </r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</si>
  <si>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</si>
  <si>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</si>
  <si>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</si>
  <si>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</si>
  <si>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</si>
  <si>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</si>
  <si>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</si>
  <si>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</si>
  <si>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</si>
  <si>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</si>
  <si>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</si>
  <si>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CIF Return</t>
  </si>
  <si>
    <t>Total Return</t>
  </si>
  <si>
    <t>1511951</t>
  </si>
  <si>
    <t>LAPINS</t>
  </si>
  <si>
    <t>121064</t>
  </si>
  <si>
    <t>121944</t>
  </si>
  <si>
    <t>3J</t>
  </si>
  <si>
    <t>2.5kg</t>
  </si>
  <si>
    <t>1511953</t>
  </si>
  <si>
    <t>3JD</t>
  </si>
  <si>
    <t>1511957</t>
  </si>
  <si>
    <t>4J</t>
  </si>
  <si>
    <t>1512002</t>
  </si>
  <si>
    <t>1512017</t>
  </si>
  <si>
    <t>Damage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</si>
  <si>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</si>
  <si>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</si>
  <si>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</si>
  <si>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</si>
  <si>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</si>
  <si>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</si>
  <si>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>清关费 Clearance charge</t>
  </si>
  <si>
    <t>市场费用 Market Charges</t>
  </si>
  <si>
    <t>小计 Total Fees</t>
  </si>
  <si>
    <t>总费用 Total Charges</t>
  </si>
  <si>
    <t>每箱平均费用 Ave/box</t>
  </si>
  <si>
    <t>销售佣金 Commission (8%)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</si>
</sst>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\$#,##0.00;\-\$#,##0.00"/>
  </numFmts>
  <fonts count="4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left" vertical="top" wrapText="1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33"/>
  <sheetViews>
    <sheetView tabSelected="1" workbookViewId="0">
      <selection activeCell="N9" sqref="N9"/>
    </sheetView>
  </sheetViews>
  <sheetFormatPr baseColWidth="10" defaultColWidth="9" defaultRowHeight="15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>
      <c r="B3" s="19" t="s">
        <v>0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</row>
    <row r="4" spans="1:14" ht="23">
      <c r="B4" s="19" t="s">
        <v>1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8" spans="1:14" s="1" customFormat="1" ht="16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7.25</v>
      </c>
    </row>
    <row r="9" spans="1:14" s="1" customFormat="1" ht="16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16" t="s">
        <v>27</v>
      </c>
      <c r="N11" s="16" t="s">
        <v>28</v>
      </c>
    </row>
    <row r="12" spans="1:14" s="2" customFormat="1" ht="17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280</v>
      </c>
      <c r="I13" s="7" t="s">
        <v>47</v>
      </c>
      <c r="J13" s="11">
        <v>310</v>
      </c>
      <c r="K13" s="11">
        <f>J13*H13</f>
        <v>86800</v>
      </c>
      <c r="L13" s="12">
        <f>K13/N$8</f>
        <v>11972.413793103447</v>
      </c>
      <c r="M13" s="12">
        <f>L13/H13-F$32</f>
        <v>33.913827635538453</v>
      </c>
      <c r="N13" s="12">
        <f>M13*H13</f>
        <v>9495.8717379507671</v>
      </c>
    </row>
    <row r="14" spans="1:14" s="2" customFormat="1" ht="17">
      <c r="A14" s="2" t="s">
        <v>15</v>
      </c>
      <c r="B14" s="7" t="s">
        <v>7</v>
      </c>
      <c r="C14" s="7" t="s">
        <v>48</v>
      </c>
      <c r="D14" s="7" t="s">
        <v>43</v>
      </c>
      <c r="E14" s="7" t="s">
        <v>44</v>
      </c>
      <c r="F14" s="7" t="s">
        <v>45</v>
      </c>
      <c r="G14" s="7" t="s">
        <v>49</v>
      </c>
      <c r="H14" s="7">
        <v>280</v>
      </c>
      <c r="I14" s="7" t="s">
        <v>47</v>
      </c>
      <c r="J14" s="11">
        <v>330</v>
      </c>
      <c r="K14" s="11">
        <f>J14*H14</f>
        <v>92400</v>
      </c>
      <c r="L14" s="12">
        <f>K14/N$8</f>
        <v>12744.827586206897</v>
      </c>
      <c r="M14" s="12">
        <f>L14/H14-F$32</f>
        <v>36.672448325193628</v>
      </c>
      <c r="N14" s="12">
        <f>M14*H14</f>
        <v>10268.285531054216</v>
      </c>
    </row>
    <row r="15" spans="1:14" s="2" customFormat="1" ht="17">
      <c r="A15" s="2" t="s">
        <v>15</v>
      </c>
      <c r="B15" s="7" t="s">
        <v>7</v>
      </c>
      <c r="C15" s="7" t="s">
        <v>50</v>
      </c>
      <c r="D15" s="7" t="s">
        <v>43</v>
      </c>
      <c r="E15" s="7" t="s">
        <v>44</v>
      </c>
      <c r="F15" s="7" t="s">
        <v>45</v>
      </c>
      <c r="G15" s="7" t="s">
        <v>51</v>
      </c>
      <c r="H15" s="7">
        <v>280</v>
      </c>
      <c r="I15" s="7" t="s">
        <v>47</v>
      </c>
      <c r="J15" s="11">
        <v>340</v>
      </c>
      <c r="K15" s="11">
        <f>J15*H15</f>
        <v>95200</v>
      </c>
      <c r="L15" s="12">
        <f>K15/N$8</f>
        <v>13131.034482758621</v>
      </c>
      <c r="M15" s="12">
        <f>L15/H15-F$32</f>
        <v>38.051758670021215</v>
      </c>
      <c r="N15" s="12">
        <f>M15*H15</f>
        <v>10654.492427605941</v>
      </c>
    </row>
    <row r="16" spans="1:14" s="2" customFormat="1" ht="17">
      <c r="A16" s="2" t="s">
        <v>15</v>
      </c>
      <c r="B16" s="7" t="s">
        <v>7</v>
      </c>
      <c r="C16" s="7" t="s">
        <v>52</v>
      </c>
      <c r="D16" s="7" t="s">
        <v>43</v>
      </c>
      <c r="E16" s="7" t="s">
        <v>44</v>
      </c>
      <c r="F16" s="7" t="s">
        <v>45</v>
      </c>
      <c r="G16" s="7" t="s">
        <v>46</v>
      </c>
      <c r="H16" s="7">
        <v>280</v>
      </c>
      <c r="I16" s="7" t="s">
        <v>47</v>
      </c>
      <c r="J16" s="11">
        <v>305</v>
      </c>
      <c r="K16" s="11">
        <f>J16*H16</f>
        <v>85400</v>
      </c>
      <c r="L16" s="12">
        <f>K16/N$8</f>
        <v>11779.310344827587</v>
      </c>
      <c r="M16" s="12">
        <f>L16/H16-F$32</f>
        <v>33.22417246312466</v>
      </c>
      <c r="N16" s="12">
        <f>M16*H16</f>
        <v>9302.7682896749047</v>
      </c>
    </row>
    <row r="17" spans="1:14" s="2" customFormat="1" ht="17">
      <c r="A17" s="2" t="s">
        <v>15</v>
      </c>
      <c r="B17" s="7" t="s">
        <v>7</v>
      </c>
      <c r="C17" s="7" t="s">
        <v>53</v>
      </c>
      <c r="D17" s="7" t="s">
        <v>43</v>
      </c>
      <c r="E17" s="7" t="s">
        <v>44</v>
      </c>
      <c r="F17" s="7" t="s">
        <v>45</v>
      </c>
      <c r="G17" s="7" t="s">
        <v>46</v>
      </c>
      <c r="H17" s="7">
        <v>278</v>
      </c>
      <c r="I17" s="7" t="s">
        <v>47</v>
      </c>
      <c r="J17" s="11">
        <v>305</v>
      </c>
      <c r="K17" s="11">
        <f>J17*H17</f>
        <v>84790</v>
      </c>
      <c r="L17" s="12">
        <f>K17/N$8</f>
        <v>11695.172413793103</v>
      </c>
      <c r="M17" s="12">
        <f>L17/H17-F$32</f>
        <v>33.22417246312466</v>
      </c>
      <c r="N17" s="12">
        <f>M17*H17</f>
        <v>9236.319944748655</v>
      </c>
    </row>
    <row r="18" spans="1:14" s="2" customFormat="1" ht="17">
      <c r="A18" s="2" t="s">
        <v>15</v>
      </c>
      <c r="B18" s="7" t="s">
        <v>15</v>
      </c>
      <c r="C18" s="7" t="s">
        <v>15</v>
      </c>
      <c r="D18" s="7" t="s">
        <v>15</v>
      </c>
      <c r="E18" s="7" t="s">
        <v>15</v>
      </c>
      <c r="F18" s="7" t="s">
        <v>15</v>
      </c>
      <c r="G18" s="7" t="s">
        <v>15</v>
      </c>
      <c r="H18" s="7" t="s">
        <v>15</v>
      </c>
      <c r="I18" s="7" t="s">
        <v>15</v>
      </c>
      <c r="J18" s="11" t="s">
        <v>15</v>
      </c>
      <c r="K18" s="11"/>
      <c r="L18" s="12"/>
      <c r="M18" s="12"/>
      <c r="N18" s="12"/>
    </row>
    <row r="19" spans="1:14" s="2" customFormat="1" ht="17">
      <c r="A19" s="2" t="s">
        <v>15</v>
      </c>
      <c r="B19" s="7" t="s">
        <v>54</v>
      </c>
      <c r="C19" s="7" t="s">
        <v>53</v>
      </c>
      <c r="D19" s="7" t="s">
        <v>43</v>
      </c>
      <c r="E19" s="7" t="s">
        <v>44</v>
      </c>
      <c r="F19" s="7" t="s">
        <v>45</v>
      </c>
      <c r="G19" s="7" t="s">
        <v>46</v>
      </c>
      <c r="H19" s="7">
        <v>2</v>
      </c>
      <c r="I19" s="7" t="s">
        <v>47</v>
      </c>
      <c r="J19" s="11" t="s">
        <v>15</v>
      </c>
      <c r="K19" s="11"/>
      <c r="L19" s="12"/>
      <c r="M19" s="12"/>
      <c r="N19" s="12"/>
    </row>
    <row r="20" spans="1:14" s="2" customFormat="1" ht="17">
      <c r="A20" s="2" t="s">
        <v>15</v>
      </c>
      <c r="B20" s="7" t="s">
        <v>15</v>
      </c>
      <c r="C20" s="7" t="s">
        <v>15</v>
      </c>
      <c r="D20" s="7" t="s">
        <v>15</v>
      </c>
      <c r="E20" s="7" t="s">
        <v>15</v>
      </c>
      <c r="F20" s="7" t="s">
        <v>15</v>
      </c>
      <c r="G20" s="7" t="s">
        <v>15</v>
      </c>
      <c r="H20" s="7" t="s">
        <v>15</v>
      </c>
      <c r="I20" s="7" t="s">
        <v>15</v>
      </c>
      <c r="J20" s="11" t="s">
        <v>15</v>
      </c>
      <c r="K20" s="11"/>
      <c r="L20" s="12"/>
      <c r="M20" s="12"/>
      <c r="N20" s="12"/>
    </row>
    <row r="21" spans="1:14" s="2" customFormat="1" ht="17">
      <c r="A21" s="2" t="s">
        <v>15</v>
      </c>
      <c r="B21" s="8" t="s">
        <v>15</v>
      </c>
      <c r="C21" s="8" t="s">
        <v>15</v>
      </c>
      <c r="D21" s="8" t="s">
        <v>55</v>
      </c>
      <c r="E21" s="8" t="s">
        <v>15</v>
      </c>
      <c r="F21" s="8" t="s">
        <v>15</v>
      </c>
      <c r="G21" s="8" t="s">
        <v>15</v>
      </c>
      <c r="H21" s="9">
        <f>SUM(H13:H19)</f>
        <v>1400</v>
      </c>
      <c r="I21" s="8" t="s">
        <v>15</v>
      </c>
      <c r="J21" s="17" t="s">
        <v>15</v>
      </c>
      <c r="K21" s="17">
        <f>SUM(K13:K17)</f>
        <v>444590</v>
      </c>
      <c r="L21" s="18">
        <f>SUM(L13:L17)</f>
        <v>61322.758620689652</v>
      </c>
      <c r="M21" s="18">
        <f>L21/H21-F$32</f>
        <v>34.957177389233038</v>
      </c>
      <c r="N21" s="18">
        <f>SUM(N13:N17)</f>
        <v>48957.737931034484</v>
      </c>
    </row>
    <row r="23" spans="1:14" s="1" customFormat="1" ht="17">
      <c r="A23" s="1" t="s">
        <v>15</v>
      </c>
      <c r="B23" s="20" t="s">
        <v>56</v>
      </c>
      <c r="C23" s="20"/>
      <c r="D23" s="20"/>
      <c r="E23" s="10" t="s">
        <v>57</v>
      </c>
      <c r="F23" s="10" t="s">
        <v>58</v>
      </c>
      <c r="H23" s="21" t="s">
        <v>59</v>
      </c>
      <c r="I23" s="21"/>
      <c r="J23" s="21"/>
      <c r="K23" s="21"/>
      <c r="L23" s="21"/>
      <c r="M23" s="21"/>
      <c r="N23" s="21"/>
    </row>
    <row r="24" spans="1:14" s="1" customFormat="1" ht="16">
      <c r="A24" s="1" t="s">
        <v>15</v>
      </c>
      <c r="B24" s="20" t="s">
        <v>60</v>
      </c>
      <c r="C24" s="20"/>
      <c r="D24" s="20"/>
      <c r="E24" s="11">
        <f>K21*0.09</f>
        <v>40013.1</v>
      </c>
      <c r="F24" s="12">
        <f>E24/N$8</f>
        <v>5519.0482758620692</v>
      </c>
      <c r="H24" s="21"/>
      <c r="I24" s="21"/>
      <c r="J24" s="21"/>
      <c r="K24" s="21"/>
      <c r="L24" s="21"/>
      <c r="M24" s="21"/>
      <c r="N24" s="21"/>
    </row>
    <row r="25" spans="1:14" s="1" customFormat="1" ht="16">
      <c r="A25" s="1" t="s">
        <v>15</v>
      </c>
      <c r="B25" s="20" t="s">
        <v>61</v>
      </c>
      <c r="C25" s="20"/>
      <c r="D25" s="20"/>
      <c r="E25" s="11">
        <v>13002.1</v>
      </c>
      <c r="F25" s="12">
        <f>E25/N$8</f>
        <v>1793.393103448276</v>
      </c>
      <c r="H25" s="21"/>
      <c r="I25" s="21"/>
      <c r="J25" s="21"/>
      <c r="K25" s="21"/>
      <c r="L25" s="21"/>
      <c r="M25" s="21"/>
      <c r="N25" s="21"/>
    </row>
    <row r="26" spans="1:14" s="1" customFormat="1" ht="16">
      <c r="A26" s="1" t="s">
        <v>15</v>
      </c>
      <c r="B26" s="20" t="s">
        <v>62</v>
      </c>
      <c r="C26" s="20"/>
      <c r="D26" s="20"/>
      <c r="E26" s="11">
        <v>1064</v>
      </c>
      <c r="F26" s="12">
        <f>E26/N$8</f>
        <v>146.75862068965517</v>
      </c>
      <c r="H26" s="21"/>
      <c r="I26" s="21"/>
      <c r="J26" s="21"/>
      <c r="K26" s="21"/>
      <c r="L26" s="21"/>
      <c r="M26" s="21"/>
      <c r="N26" s="21"/>
    </row>
    <row r="27" spans="1:14" s="1" customFormat="1" ht="16">
      <c r="A27" s="1" t="s">
        <v>15</v>
      </c>
      <c r="B27" s="20" t="s">
        <v>63</v>
      </c>
      <c r="C27" s="20"/>
      <c r="D27" s="20"/>
      <c r="E27" s="11">
        <f>SUM(E24:E26)</f>
        <v>54079.199999999997</v>
      </c>
      <c r="F27" s="12">
        <f>E27/N$8</f>
        <v>7459.2</v>
      </c>
      <c r="H27" s="21"/>
      <c r="I27" s="21"/>
      <c r="J27" s="21"/>
      <c r="K27" s="21"/>
      <c r="L27" s="21"/>
      <c r="M27" s="21"/>
      <c r="N27" s="21"/>
    </row>
    <row r="28" spans="1:14" s="1" customFormat="1" ht="16">
      <c r="A28" s="1" t="s">
        <v>15</v>
      </c>
      <c r="B28" s="1" t="s">
        <v>15</v>
      </c>
      <c r="C28" s="1" t="s">
        <v>15</v>
      </c>
      <c r="D28" s="1" t="s">
        <v>15</v>
      </c>
      <c r="E28" s="13"/>
      <c r="F28" s="14"/>
      <c r="H28" s="21"/>
      <c r="I28" s="21"/>
      <c r="J28" s="21"/>
      <c r="K28" s="21"/>
      <c r="L28" s="21"/>
      <c r="M28" s="21"/>
      <c r="N28" s="21"/>
    </row>
    <row r="29" spans="1:14" s="1" customFormat="1" ht="16">
      <c r="A29" s="1" t="s">
        <v>15</v>
      </c>
      <c r="B29" s="20" t="s">
        <v>66</v>
      </c>
      <c r="C29" s="20"/>
      <c r="D29" s="20"/>
      <c r="E29" s="11">
        <f>K21*0.08</f>
        <v>35567.200000000004</v>
      </c>
      <c r="F29" s="12">
        <f>E29/N$8</f>
        <v>4905.8206896551728</v>
      </c>
      <c r="H29" s="21"/>
      <c r="I29" s="21"/>
      <c r="J29" s="21"/>
      <c r="K29" s="21"/>
      <c r="L29" s="21"/>
      <c r="M29" s="21"/>
      <c r="N29" s="21"/>
    </row>
    <row r="30" spans="1:14" s="1" customFormat="1" ht="16">
      <c r="A30" s="1" t="s">
        <v>15</v>
      </c>
      <c r="B30" s="1" t="s">
        <v>15</v>
      </c>
      <c r="C30" s="1" t="s">
        <v>15</v>
      </c>
      <c r="D30" s="1" t="s">
        <v>15</v>
      </c>
      <c r="E30" s="13"/>
      <c r="F30" s="14"/>
      <c r="H30" s="21"/>
      <c r="I30" s="21"/>
      <c r="J30" s="21"/>
      <c r="K30" s="21"/>
      <c r="L30" s="21"/>
      <c r="M30" s="21"/>
      <c r="N30" s="21"/>
    </row>
    <row r="31" spans="1:14" s="1" customFormat="1" ht="16">
      <c r="A31" s="1" t="s">
        <v>15</v>
      </c>
      <c r="B31" s="22" t="s">
        <v>64</v>
      </c>
      <c r="C31" s="22"/>
      <c r="D31" s="22"/>
      <c r="E31" s="11">
        <f>E27+E29</f>
        <v>89646.399999999994</v>
      </c>
      <c r="F31" s="12">
        <f>E31/N$8</f>
        <v>12365.020689655172</v>
      </c>
      <c r="H31" s="21"/>
      <c r="I31" s="21"/>
      <c r="J31" s="21"/>
      <c r="K31" s="21"/>
      <c r="L31" s="21"/>
      <c r="M31" s="21"/>
      <c r="N31" s="21"/>
    </row>
    <row r="32" spans="1:14" s="1" customFormat="1" ht="16">
      <c r="A32" s="1" t="s">
        <v>15</v>
      </c>
      <c r="B32" s="22" t="s">
        <v>65</v>
      </c>
      <c r="C32" s="22"/>
      <c r="D32" s="22"/>
      <c r="E32" s="11">
        <f>E31/(H21-H19)</f>
        <v>64.124749642346202</v>
      </c>
      <c r="F32" s="12">
        <f>E32/N$8</f>
        <v>8.8447930541167175</v>
      </c>
      <c r="H32" s="21"/>
      <c r="I32" s="21"/>
      <c r="J32" s="21"/>
      <c r="K32" s="21"/>
      <c r="L32" s="21"/>
      <c r="M32" s="21"/>
      <c r="N32" s="21"/>
    </row>
    <row r="33" spans="5:5">
      <c r="E33" s="15"/>
    </row>
  </sheetData>
  <mergeCells count="11">
    <mergeCell ref="B3:N3"/>
    <mergeCell ref="B4:N4"/>
    <mergeCell ref="B23:D23"/>
    <mergeCell ref="B24:D24"/>
    <mergeCell ref="B25:D25"/>
    <mergeCell ref="H23:N32"/>
    <mergeCell ref="B26:D26"/>
    <mergeCell ref="B27:D27"/>
    <mergeCell ref="B29:D29"/>
    <mergeCell ref="B31:D31"/>
    <mergeCell ref="B32:D32"/>
  </mergeCells>
  <pageMargins left="0.7" right="0.7" top="0.75" bottom="0.75" header="0.3" footer="0.3"/>
  <pageSetup paperSize="9" orientation="landscape" horizontalDpi="96" verticalDpi="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020-30475093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2024-01-08T03:43:00Z</dcterms:created>
  <dcterms:modified xsi:type="dcterms:W3CDTF">2024-03-21T19:56:34Z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3FE37179385343499CEC64E225A3A717_12</vt:lpwstr>
  </property>
  <property fmtid="{D5CDD505-2E9C-101B-9397-08002B2CF9AE}" pid="3" name="KSOProductBuildVer">
    <vt:lpwstr>2052-12.1.0.16388</vt:lpwstr>
  </property>
</Properties>
</file>