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37B7C05-3C95-2B41-84D4-1636ABCF79C6}" xr6:coauthVersionLast="47" xr6:coauthVersionMax="47" xr10:uidLastSave="{00000000-0000-0000-0000-000000000000}"/>
  <bookViews>
    <workbookView xWindow="0" yWindow="880" windowWidth="29400" windowHeight="15720" xr2:uid="{00000000-000D-0000-FFFF-FFFF00000000}"/>
  </bookViews>
  <sheets>
    <sheet name="020-304751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H23" i="1"/>
  <c r="L17" i="1"/>
  <c r="K17" i="1"/>
  <c r="L16" i="1"/>
  <c r="K16" i="1"/>
  <c r="L15" i="1"/>
  <c r="K15" i="1"/>
  <c r="L14" i="1"/>
  <c r="K14" i="1"/>
  <c r="K13" i="1"/>
  <c r="K23" i="1" s="1"/>
  <c r="E26" i="1" l="1"/>
  <c r="E31" i="1"/>
  <c r="F31" i="1" s="1"/>
  <c r="L13" i="1"/>
  <c r="L23" i="1" s="1"/>
  <c r="F26" i="1" l="1"/>
  <c r="E29" i="1"/>
  <c r="E33" i="1" l="1"/>
  <c r="F29" i="1"/>
  <c r="E34" i="1" l="1"/>
  <c r="F34" i="1" s="1"/>
  <c r="F33" i="1"/>
  <c r="M15" i="1" l="1"/>
  <c r="N15" i="1" s="1"/>
  <c r="M16" i="1"/>
  <c r="N16" i="1" s="1"/>
  <c r="M17" i="1"/>
  <c r="N17" i="1" s="1"/>
  <c r="M14" i="1"/>
  <c r="N14" i="1" s="1"/>
  <c r="N27" i="1" s="1"/>
  <c r="M13" i="1"/>
  <c r="N13" i="1" s="1"/>
  <c r="M23" i="1"/>
  <c r="N26" i="1" l="1"/>
  <c r="N23" i="1"/>
  <c r="N28" i="1"/>
</calcChain>
</file>

<file path=xl/sharedStrings.xml><?xml version="1.0" encoding="utf-8"?>
<sst xmlns="http://schemas.openxmlformats.org/spreadsheetml/2006/main" count="173" uniqueCount="75">
  <si>
    <t>Sales Summary</t>
  </si>
  <si>
    <t>销售报告</t>
  </si>
  <si>
    <t>供应商 Supplier:</t>
  </si>
  <si>
    <t>OCHO FUEGOS SPA</t>
  </si>
  <si>
    <t>到货日期 Arrival Date:</t>
  </si>
  <si>
    <t>2023-12-24</t>
  </si>
  <si>
    <t>销售日期 Date of Sale:</t>
  </si>
  <si>
    <t>2023-12-29</t>
  </si>
  <si>
    <t>汇率 FX Rate:</t>
  </si>
  <si>
    <t>航班号Flight No:</t>
  </si>
  <si>
    <t>LH8265/LH5406</t>
  </si>
  <si>
    <t>提单号 AWB:</t>
  </si>
  <si>
    <t>020-30475115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</si>
  <si>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</si>
  <si>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</si>
  <si>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</si>
  <si>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</si>
  <si>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</si>
  <si>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</si>
  <si>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</si>
  <si>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</si>
  <si>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</si>
  <si>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</si>
  <si>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</si>
  <si>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</si>
  <si>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</si>
  <si>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</si>
  <si>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t>每箱收益</t>
    </r>
    <r>
      <rPr>
        <sz val="12"/>
        <rFont val="Times New Roman"/>
        <family val="1"/>
      </rPr>
      <t xml:space="preserve"> CIF</t>
    </r>
  </si>
  <si>
    <r>
      <t>总收益</t>
    </r>
    <r>
      <rPr>
        <sz val="12"/>
        <rFont val="Times New Roman"/>
        <family val="1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</si>
  <si>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</si>
  <si>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</si>
  <si>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</si>
  <si>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</si>
  <si>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</si>
  <si>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</si>
  <si>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</si>
  <si>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</si>
  <si>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</si>
  <si>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</si>
  <si>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</si>
  <si>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</si>
  <si>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</si>
  <si>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1512113</t>
  </si>
  <si>
    <t>LAPINS</t>
  </si>
  <si>
    <t>121064</t>
  </si>
  <si>
    <t>121944</t>
  </si>
  <si>
    <t>4J</t>
  </si>
  <si>
    <t>2.5kg</t>
  </si>
  <si>
    <t>1512156</t>
  </si>
  <si>
    <t>114957</t>
  </si>
  <si>
    <t>4JD</t>
  </si>
  <si>
    <t>1512195</t>
  </si>
  <si>
    <t>BING</t>
  </si>
  <si>
    <t>105448</t>
  </si>
  <si>
    <t>3JD</t>
  </si>
  <si>
    <t>1512204</t>
  </si>
  <si>
    <t>2JD</t>
  </si>
  <si>
    <t>1512206</t>
  </si>
  <si>
    <t>Customs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</si>
  <si>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</si>
  <si>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</si>
  <si>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</si>
  <si>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</si>
  <si>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</si>
  <si>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</si>
  <si>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</si>
  <si>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121944 </t>
  </si>
  <si>
    <t>清关费 Clearance charge</t>
  </si>
  <si>
    <t xml:space="preserve">114957 </t>
  </si>
  <si>
    <t>市场费用 Market Charges</t>
  </si>
  <si>
    <t xml:space="preserve">105448 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</si>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</sst>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6"/>
  <sheetViews>
    <sheetView tabSelected="1" workbookViewId="0">
      <selection activeCell="J14" sqref="J14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>
      <c r="B3" s="26" t="s"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3"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8" spans="1:14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15" t="s">
        <v>27</v>
      </c>
      <c r="N11" s="15" t="s">
        <v>28</v>
      </c>
    </row>
    <row r="12" spans="1:14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279</v>
      </c>
      <c r="I13" s="7" t="s">
        <v>47</v>
      </c>
      <c r="J13" s="11">
        <v>310</v>
      </c>
      <c r="K13" s="11">
        <f>J13*H13</f>
        <v>86490</v>
      </c>
      <c r="L13" s="12">
        <f>K13/N$8</f>
        <v>11929.655172413793</v>
      </c>
      <c r="M13" s="12">
        <f>L13/H13-F$34</f>
        <v>34.401954928047786</v>
      </c>
      <c r="N13" s="12">
        <f>M13*H13</f>
        <v>9598.1454249253329</v>
      </c>
    </row>
    <row r="14" spans="1:14" s="2" customFormat="1" ht="17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49</v>
      </c>
      <c r="G14" s="7" t="s">
        <v>50</v>
      </c>
      <c r="H14" s="7">
        <v>280</v>
      </c>
      <c r="I14" s="7" t="s">
        <v>47</v>
      </c>
      <c r="J14" s="11">
        <v>320</v>
      </c>
      <c r="K14" s="11">
        <f>J14*H14</f>
        <v>89600</v>
      </c>
      <c r="L14" s="12">
        <f>K14/N$8</f>
        <v>12358.620689655172</v>
      </c>
      <c r="M14" s="12">
        <f t="shared" ref="M14:M23" si="0">L14/H14-F$34</f>
        <v>35.781265272875373</v>
      </c>
      <c r="N14" s="12">
        <f>M14*H14</f>
        <v>10018.754276405105</v>
      </c>
    </row>
    <row r="15" spans="1:14" s="2" customFormat="1" ht="17">
      <c r="A15" s="2" t="s">
        <v>15</v>
      </c>
      <c r="B15" s="7" t="s">
        <v>7</v>
      </c>
      <c r="C15" s="7" t="s">
        <v>51</v>
      </c>
      <c r="D15" s="7" t="s">
        <v>52</v>
      </c>
      <c r="E15" s="7" t="s">
        <v>44</v>
      </c>
      <c r="F15" s="7" t="s">
        <v>53</v>
      </c>
      <c r="G15" s="7" t="s">
        <v>54</v>
      </c>
      <c r="H15" s="7">
        <v>279</v>
      </c>
      <c r="I15" s="7" t="s">
        <v>47</v>
      </c>
      <c r="J15" s="11">
        <v>340</v>
      </c>
      <c r="K15" s="11">
        <f>J15*H15</f>
        <v>94860</v>
      </c>
      <c r="L15" s="12">
        <f>K15/N$8</f>
        <v>13084.137931034482</v>
      </c>
      <c r="M15" s="12">
        <f t="shared" si="0"/>
        <v>38.539885962530548</v>
      </c>
      <c r="N15" s="12">
        <f>M15*H15</f>
        <v>10752.628183546023</v>
      </c>
    </row>
    <row r="16" spans="1:14" s="2" customFormat="1" ht="17">
      <c r="A16" s="2" t="s">
        <v>15</v>
      </c>
      <c r="B16" s="7" t="s">
        <v>7</v>
      </c>
      <c r="C16" s="7" t="s">
        <v>55</v>
      </c>
      <c r="D16" s="7" t="s">
        <v>52</v>
      </c>
      <c r="E16" s="7" t="s">
        <v>44</v>
      </c>
      <c r="F16" s="7" t="s">
        <v>53</v>
      </c>
      <c r="G16" s="7" t="s">
        <v>56</v>
      </c>
      <c r="H16" s="7">
        <v>280</v>
      </c>
      <c r="I16" s="7" t="s">
        <v>47</v>
      </c>
      <c r="J16" s="11">
        <v>300</v>
      </c>
      <c r="K16" s="11">
        <f>J16*H16</f>
        <v>84000</v>
      </c>
      <c r="L16" s="12">
        <f>K16/N$8</f>
        <v>11586.206896551725</v>
      </c>
      <c r="M16" s="12">
        <f t="shared" si="0"/>
        <v>33.022644583220199</v>
      </c>
      <c r="N16" s="12">
        <f>M16*H16</f>
        <v>9246.3404833016557</v>
      </c>
    </row>
    <row r="17" spans="1:14" s="2" customFormat="1" ht="17">
      <c r="A17" s="2" t="s">
        <v>15</v>
      </c>
      <c r="B17" s="7" t="s">
        <v>7</v>
      </c>
      <c r="C17" s="7" t="s">
        <v>57</v>
      </c>
      <c r="D17" s="7" t="s">
        <v>52</v>
      </c>
      <c r="E17" s="7" t="s">
        <v>44</v>
      </c>
      <c r="F17" s="7" t="s">
        <v>53</v>
      </c>
      <c r="G17" s="7" t="s">
        <v>56</v>
      </c>
      <c r="H17" s="7">
        <v>279</v>
      </c>
      <c r="I17" s="7" t="s">
        <v>47</v>
      </c>
      <c r="J17" s="11">
        <v>300</v>
      </c>
      <c r="K17" s="11">
        <f>J17*H17</f>
        <v>83700</v>
      </c>
      <c r="L17" s="12">
        <f>K17/N$8</f>
        <v>11544.827586206897</v>
      </c>
      <c r="M17" s="12">
        <f t="shared" si="0"/>
        <v>33.022644583220199</v>
      </c>
      <c r="N17" s="12">
        <f>M17*H17</f>
        <v>9213.3178387184362</v>
      </c>
    </row>
    <row r="18" spans="1:14" s="2" customFormat="1" ht="17">
      <c r="A18" s="2" t="s">
        <v>15</v>
      </c>
      <c r="B18" s="7" t="s">
        <v>15</v>
      </c>
      <c r="C18" s="7" t="s">
        <v>15</v>
      </c>
      <c r="D18" s="7" t="s">
        <v>15</v>
      </c>
      <c r="E18" s="7" t="s">
        <v>15</v>
      </c>
      <c r="F18" s="7" t="s">
        <v>15</v>
      </c>
      <c r="G18" s="7" t="s">
        <v>15</v>
      </c>
      <c r="H18" s="7" t="s">
        <v>15</v>
      </c>
      <c r="I18" s="7" t="s">
        <v>15</v>
      </c>
      <c r="J18" s="11" t="s">
        <v>15</v>
      </c>
      <c r="K18" s="11"/>
      <c r="L18" s="12"/>
      <c r="M18" s="12"/>
      <c r="N18" s="12"/>
    </row>
    <row r="19" spans="1:14" s="2" customFormat="1" ht="17">
      <c r="A19" s="2" t="s">
        <v>15</v>
      </c>
      <c r="B19" s="7" t="s">
        <v>58</v>
      </c>
      <c r="C19" s="7" t="s">
        <v>42</v>
      </c>
      <c r="D19" s="7" t="s">
        <v>43</v>
      </c>
      <c r="E19" s="7" t="s">
        <v>44</v>
      </c>
      <c r="F19" s="7" t="s">
        <v>45</v>
      </c>
      <c r="G19" s="7" t="s">
        <v>46</v>
      </c>
      <c r="H19" s="7">
        <v>1</v>
      </c>
      <c r="I19" s="7" t="s">
        <v>47</v>
      </c>
      <c r="J19" s="11" t="s">
        <v>15</v>
      </c>
      <c r="K19" s="11"/>
      <c r="L19" s="12"/>
      <c r="M19" s="12"/>
      <c r="N19" s="12"/>
    </row>
    <row r="20" spans="1:14" s="2" customFormat="1" ht="17">
      <c r="A20" s="2" t="s">
        <v>15</v>
      </c>
      <c r="B20" s="7" t="s">
        <v>58</v>
      </c>
      <c r="C20" s="7" t="s">
        <v>51</v>
      </c>
      <c r="D20" s="7" t="s">
        <v>52</v>
      </c>
      <c r="E20" s="7" t="s">
        <v>44</v>
      </c>
      <c r="F20" s="7" t="s">
        <v>53</v>
      </c>
      <c r="G20" s="7" t="s">
        <v>54</v>
      </c>
      <c r="H20" s="7">
        <v>1</v>
      </c>
      <c r="I20" s="7" t="s">
        <v>47</v>
      </c>
      <c r="J20" s="11" t="s">
        <v>15</v>
      </c>
      <c r="K20" s="11"/>
      <c r="L20" s="12"/>
      <c r="M20" s="12"/>
      <c r="N20" s="12"/>
    </row>
    <row r="21" spans="1:14" s="2" customFormat="1" ht="17">
      <c r="A21" s="2" t="s">
        <v>15</v>
      </c>
      <c r="B21" s="7" t="s">
        <v>58</v>
      </c>
      <c r="C21" s="7" t="s">
        <v>57</v>
      </c>
      <c r="D21" s="7" t="s">
        <v>52</v>
      </c>
      <c r="E21" s="7" t="s">
        <v>44</v>
      </c>
      <c r="F21" s="7" t="s">
        <v>53</v>
      </c>
      <c r="G21" s="7" t="s">
        <v>56</v>
      </c>
      <c r="H21" s="7">
        <v>1</v>
      </c>
      <c r="I21" s="7" t="s">
        <v>47</v>
      </c>
      <c r="J21" s="11" t="s">
        <v>15</v>
      </c>
      <c r="K21" s="11"/>
      <c r="L21" s="12"/>
      <c r="M21" s="12"/>
      <c r="N21" s="12"/>
    </row>
    <row r="22" spans="1:14" s="2" customFormat="1" ht="17">
      <c r="A22" s="2" t="s">
        <v>15</v>
      </c>
      <c r="B22" s="7" t="s">
        <v>15</v>
      </c>
      <c r="C22" s="7" t="s">
        <v>15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11" t="s">
        <v>15</v>
      </c>
      <c r="K22" s="11"/>
      <c r="L22" s="12"/>
      <c r="M22" s="12"/>
      <c r="N22" s="12"/>
    </row>
    <row r="23" spans="1:14" s="2" customFormat="1" ht="17">
      <c r="A23" s="2" t="s">
        <v>15</v>
      </c>
      <c r="B23" s="8" t="s">
        <v>15</v>
      </c>
      <c r="C23" s="8" t="s">
        <v>15</v>
      </c>
      <c r="D23" s="8" t="s">
        <v>59</v>
      </c>
      <c r="E23" s="8" t="s">
        <v>15</v>
      </c>
      <c r="F23" s="8" t="s">
        <v>15</v>
      </c>
      <c r="G23" s="8" t="s">
        <v>15</v>
      </c>
      <c r="H23" s="9">
        <f>SUM(H13:H21)</f>
        <v>1400</v>
      </c>
      <c r="I23" s="8" t="s">
        <v>15</v>
      </c>
      <c r="J23" s="16" t="s">
        <v>15</v>
      </c>
      <c r="K23" s="16">
        <f>SUM(K13:K17)</f>
        <v>438650</v>
      </c>
      <c r="L23" s="17">
        <f>SUM(L13:L17)</f>
        <v>60503.448275862072</v>
      </c>
      <c r="M23" s="17">
        <f t="shared" si="0"/>
        <v>34.860083006865523</v>
      </c>
      <c r="N23" s="17">
        <f>SUM(N13:N17)</f>
        <v>48829.186206896557</v>
      </c>
    </row>
    <row r="25" spans="1:14" s="1" customFormat="1" ht="17">
      <c r="A25" s="1" t="s">
        <v>15</v>
      </c>
      <c r="B25" s="27" t="s">
        <v>60</v>
      </c>
      <c r="C25" s="27"/>
      <c r="D25" s="27"/>
      <c r="E25" s="10" t="s">
        <v>61</v>
      </c>
      <c r="F25" s="10" t="s">
        <v>62</v>
      </c>
      <c r="H25" s="29" t="s">
        <v>63</v>
      </c>
      <c r="I25" s="29"/>
      <c r="J25" s="29"/>
      <c r="K25" s="29"/>
      <c r="L25" s="29"/>
      <c r="M25" s="18" t="s">
        <v>33</v>
      </c>
      <c r="N25" s="19" t="s">
        <v>64</v>
      </c>
    </row>
    <row r="26" spans="1:14" s="1" customFormat="1" ht="17">
      <c r="A26" s="1" t="s">
        <v>15</v>
      </c>
      <c r="B26" s="27" t="s">
        <v>65</v>
      </c>
      <c r="C26" s="27"/>
      <c r="D26" s="27"/>
      <c r="E26" s="11">
        <f>K23*0.09</f>
        <v>39478.5</v>
      </c>
      <c r="F26" s="12">
        <f>E26/N$8</f>
        <v>5445.3103448275861</v>
      </c>
      <c r="H26" s="29"/>
      <c r="I26" s="29"/>
      <c r="J26" s="29"/>
      <c r="K26" s="29"/>
      <c r="L26" s="29"/>
      <c r="M26" s="20" t="s">
        <v>66</v>
      </c>
      <c r="N26" s="21">
        <f>N13</f>
        <v>9598.1454249253329</v>
      </c>
    </row>
    <row r="27" spans="1:14" s="1" customFormat="1" ht="17">
      <c r="A27" s="1" t="s">
        <v>15</v>
      </c>
      <c r="B27" s="27" t="s">
        <v>67</v>
      </c>
      <c r="C27" s="27"/>
      <c r="D27" s="27"/>
      <c r="E27" s="11">
        <v>8345.9</v>
      </c>
      <c r="F27" s="12">
        <f>E27/N$8</f>
        <v>1151.1586206896552</v>
      </c>
      <c r="H27" s="29"/>
      <c r="I27" s="29"/>
      <c r="J27" s="29"/>
      <c r="K27" s="29"/>
      <c r="L27" s="29"/>
      <c r="M27" s="20" t="s">
        <v>68</v>
      </c>
      <c r="N27" s="21">
        <f>N14</f>
        <v>10018.754276405105</v>
      </c>
    </row>
    <row r="28" spans="1:14" s="1" customFormat="1" ht="17">
      <c r="A28" s="1" t="s">
        <v>15</v>
      </c>
      <c r="B28" s="27" t="s">
        <v>69</v>
      </c>
      <c r="C28" s="27"/>
      <c r="D28" s="27"/>
      <c r="E28" s="11">
        <v>1722</v>
      </c>
      <c r="F28" s="12">
        <f>E28/N$8</f>
        <v>237.51724137931035</v>
      </c>
      <c r="H28" s="29"/>
      <c r="I28" s="29"/>
      <c r="J28" s="29"/>
      <c r="K28" s="29"/>
      <c r="L28" s="29"/>
      <c r="M28" s="20" t="s">
        <v>70</v>
      </c>
      <c r="N28" s="21">
        <f>SUM(N15:N17)</f>
        <v>29212.286505566117</v>
      </c>
    </row>
    <row r="29" spans="1:14" s="1" customFormat="1" ht="16">
      <c r="A29" s="1" t="s">
        <v>15</v>
      </c>
      <c r="B29" s="27" t="s">
        <v>71</v>
      </c>
      <c r="C29" s="27"/>
      <c r="D29" s="27"/>
      <c r="E29" s="11">
        <f>SUM(E26:E28)</f>
        <v>49546.400000000001</v>
      </c>
      <c r="F29" s="12">
        <f>E29/N$8</f>
        <v>6833.9862068965522</v>
      </c>
      <c r="H29" s="29"/>
      <c r="I29" s="29"/>
      <c r="J29" s="29"/>
      <c r="K29" s="29"/>
      <c r="L29" s="29"/>
      <c r="M29" s="22"/>
      <c r="N29" s="23"/>
    </row>
    <row r="30" spans="1:14" s="1" customFormat="1" ht="16">
      <c r="A30" s="1" t="s">
        <v>15</v>
      </c>
      <c r="B30" s="1" t="s">
        <v>15</v>
      </c>
      <c r="C30" s="1" t="s">
        <v>15</v>
      </c>
      <c r="D30" s="1" t="s">
        <v>15</v>
      </c>
      <c r="E30" s="13"/>
      <c r="F30" s="14"/>
      <c r="H30" s="29"/>
      <c r="I30" s="29"/>
      <c r="J30" s="29"/>
      <c r="K30" s="29"/>
      <c r="L30" s="29"/>
      <c r="M30" s="22"/>
      <c r="N30" s="23"/>
    </row>
    <row r="31" spans="1:14" s="1" customFormat="1" ht="16">
      <c r="A31" s="1" t="s">
        <v>15</v>
      </c>
      <c r="B31" s="27" t="s">
        <v>72</v>
      </c>
      <c r="C31" s="27"/>
      <c r="D31" s="27"/>
      <c r="E31" s="11">
        <f>K23*0.08</f>
        <v>35092</v>
      </c>
      <c r="F31" s="12">
        <f>E31/N$8</f>
        <v>4840.2758620689656</v>
      </c>
      <c r="H31" s="29"/>
      <c r="I31" s="29"/>
      <c r="J31" s="29"/>
      <c r="K31" s="29"/>
      <c r="L31" s="29"/>
      <c r="M31" s="22"/>
      <c r="N31" s="23"/>
    </row>
    <row r="32" spans="1:14" s="1" customFormat="1" ht="16">
      <c r="A32" s="1" t="s">
        <v>15</v>
      </c>
      <c r="B32" s="1" t="s">
        <v>15</v>
      </c>
      <c r="C32" s="1" t="s">
        <v>15</v>
      </c>
      <c r="D32" s="1" t="s">
        <v>15</v>
      </c>
      <c r="E32" s="13"/>
      <c r="F32" s="14"/>
      <c r="H32" s="29"/>
      <c r="I32" s="29"/>
      <c r="J32" s="29"/>
      <c r="K32" s="29"/>
      <c r="L32" s="29"/>
      <c r="M32" s="22"/>
      <c r="N32" s="23"/>
    </row>
    <row r="33" spans="1:14" s="1" customFormat="1" ht="16">
      <c r="A33" s="1" t="s">
        <v>15</v>
      </c>
      <c r="B33" s="28" t="s">
        <v>73</v>
      </c>
      <c r="C33" s="28"/>
      <c r="D33" s="28"/>
      <c r="E33" s="11">
        <f>E29+E31</f>
        <v>84638.399999999994</v>
      </c>
      <c r="F33" s="12">
        <f>E33/N$8</f>
        <v>11674.262068965516</v>
      </c>
      <c r="H33" s="29"/>
      <c r="I33" s="29"/>
      <c r="J33" s="29"/>
      <c r="K33" s="29"/>
      <c r="L33" s="29"/>
      <c r="M33" s="22"/>
      <c r="N33" s="23"/>
    </row>
    <row r="34" spans="1:14" s="1" customFormat="1" ht="16">
      <c r="A34" s="1" t="s">
        <v>15</v>
      </c>
      <c r="B34" s="28" t="s">
        <v>74</v>
      </c>
      <c r="C34" s="28"/>
      <c r="D34" s="28"/>
      <c r="E34" s="11">
        <f>E33/(H23-H19-H20-H21)</f>
        <v>60.585826771653537</v>
      </c>
      <c r="F34" s="12">
        <f>E34/N$8</f>
        <v>8.3566657616073847</v>
      </c>
      <c r="H34" s="29"/>
      <c r="I34" s="29"/>
      <c r="J34" s="29"/>
      <c r="K34" s="29"/>
      <c r="L34" s="29"/>
      <c r="M34" s="22"/>
      <c r="N34" s="23"/>
    </row>
    <row r="35" spans="1:14" s="1" customFormat="1" ht="16">
      <c r="A35" s="1" t="s">
        <v>15</v>
      </c>
      <c r="H35" s="29"/>
      <c r="I35" s="29"/>
      <c r="J35" s="29"/>
      <c r="K35" s="29"/>
      <c r="L35" s="29"/>
      <c r="M35" s="22"/>
      <c r="N35" s="23"/>
    </row>
    <row r="36" spans="1:14" s="1" customFormat="1" ht="16">
      <c r="A36" s="1" t="s">
        <v>15</v>
      </c>
      <c r="H36" s="29"/>
      <c r="I36" s="29"/>
      <c r="J36" s="29"/>
      <c r="K36" s="29"/>
      <c r="L36" s="29"/>
      <c r="M36" s="24"/>
      <c r="N36" s="25"/>
    </row>
  </sheetData>
  <mergeCells count="11">
    <mergeCell ref="B28:D28"/>
    <mergeCell ref="B29:D29"/>
    <mergeCell ref="B31:D31"/>
    <mergeCell ref="B33:D33"/>
    <mergeCell ref="B34:D34"/>
    <mergeCell ref="B3:N3"/>
    <mergeCell ref="B4:N4"/>
    <mergeCell ref="B25:D25"/>
    <mergeCell ref="B26:D26"/>
    <mergeCell ref="B27:D27"/>
    <mergeCell ref="H25:L36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020-30475115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2024-01-08T03:50:00Z</dcterms:created>
  <dcterms:modified xsi:type="dcterms:W3CDTF">2024-03-21T19:49:25Z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FE646A1DE18F4BE78879E20E745E7A41_12</vt:lpwstr>
  </property>
  <property fmtid="{D5CDD505-2E9C-101B-9397-08002B2CF9AE}" pid="3" name="KSOProductBuildVer">
    <vt:lpwstr>2052-12.1.0.16388</vt:lpwstr>
  </property>
</Properties>
</file>