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6C5C5015-DAEE-FC46-81EF-DBDD7CA91A57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514" sheetId="2" r:id="rId1"/>
  </sheets>
  <definedNames>
    <definedName name="_xlnm._FilterDatabase" localSheetId="0" hidden="1">'157-95432514'!$A$12:$M$34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G36" i="2"/>
  <c r="J34" i="2"/>
  <c r="K34" i="2" s="1"/>
  <c r="J33" i="2"/>
  <c r="K33" i="2" s="1"/>
  <c r="J32" i="2"/>
  <c r="K32" i="2" s="1"/>
  <c r="J31" i="2"/>
  <c r="K31" i="2" s="1"/>
  <c r="K30" i="2"/>
  <c r="J30" i="2"/>
  <c r="J29" i="2"/>
  <c r="K29" i="2" s="1"/>
  <c r="J28" i="2"/>
  <c r="K28" i="2" s="1"/>
  <c r="J27" i="2"/>
  <c r="K27" i="2" s="1"/>
  <c r="J26" i="2"/>
  <c r="K26" i="2" s="1"/>
  <c r="K25" i="2"/>
  <c r="J25" i="2"/>
  <c r="J24" i="2"/>
  <c r="K24" i="2" s="1"/>
  <c r="J23" i="2"/>
  <c r="K23" i="2" s="1"/>
  <c r="J22" i="2"/>
  <c r="K22" i="2" s="1"/>
  <c r="J21" i="2"/>
  <c r="K21" i="2" s="1"/>
  <c r="K20" i="2"/>
  <c r="J20" i="2"/>
  <c r="J19" i="2"/>
  <c r="K19" i="2" s="1"/>
  <c r="J18" i="2"/>
  <c r="K18" i="2" s="1"/>
  <c r="J17" i="2"/>
  <c r="K17" i="2" s="1"/>
  <c r="J16" i="2"/>
  <c r="K16" i="2" s="1"/>
  <c r="K15" i="2"/>
  <c r="J15" i="2"/>
  <c r="J14" i="2"/>
  <c r="J13" i="2"/>
  <c r="K13" i="2" s="1"/>
  <c r="J36" i="2" l="1"/>
  <c r="D39" i="2" s="1"/>
  <c r="D49" i="2"/>
  <c r="E49" i="2" s="1"/>
  <c r="K14" i="2"/>
  <c r="D47" i="2" l="1"/>
  <c r="E39" i="2"/>
  <c r="K36" i="2"/>
  <c r="D51" i="2" l="1"/>
  <c r="E47" i="2"/>
  <c r="D52" i="2" l="1"/>
  <c r="E52" i="2" s="1"/>
  <c r="E51" i="2"/>
  <c r="L16" i="2" l="1"/>
  <c r="M16" i="2" s="1"/>
  <c r="L20" i="2"/>
  <c r="M20" i="2" s="1"/>
  <c r="L31" i="2"/>
  <c r="M31" i="2" s="1"/>
  <c r="L33" i="2"/>
  <c r="M33" i="2" s="1"/>
  <c r="L29" i="2"/>
  <c r="M29" i="2" s="1"/>
  <c r="L15" i="2"/>
  <c r="M15" i="2" s="1"/>
  <c r="L17" i="2"/>
  <c r="M17" i="2" s="1"/>
  <c r="L24" i="2"/>
  <c r="M24" i="2" s="1"/>
  <c r="L25" i="2"/>
  <c r="M25" i="2" s="1"/>
  <c r="L13" i="2"/>
  <c r="M13" i="2" s="1"/>
  <c r="L32" i="2"/>
  <c r="M32" i="2" s="1"/>
  <c r="L34" i="2"/>
  <c r="M34" i="2" s="1"/>
  <c r="L21" i="2"/>
  <c r="M21" i="2" s="1"/>
  <c r="L18" i="2"/>
  <c r="M18" i="2" s="1"/>
  <c r="L26" i="2"/>
  <c r="M26" i="2" s="1"/>
  <c r="L22" i="2"/>
  <c r="M22" i="2" s="1"/>
  <c r="L27" i="2"/>
  <c r="M27" i="2" s="1"/>
  <c r="L30" i="2"/>
  <c r="M30" i="2" s="1"/>
  <c r="L28" i="2"/>
  <c r="M28" i="2" s="1"/>
  <c r="L23" i="2"/>
  <c r="M23" i="2" s="1"/>
  <c r="L19" i="2"/>
  <c r="M19" i="2" s="1"/>
  <c r="L14" i="2"/>
  <c r="M14" i="2" s="1"/>
  <c r="L36" i="2"/>
  <c r="M36" i="2" l="1"/>
  <c r="M39" i="2"/>
  <c r="M40" i="2"/>
</calcChain>
</file>

<file path=xl/sharedStrings.xml><?xml version="1.0" encoding="utf-8"?>
<sst xmlns="http://schemas.openxmlformats.org/spreadsheetml/2006/main" count="137" uniqueCount="66">
  <si>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</si>
  <si>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</si>
  <si>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</si>
  <si>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</si>
  <si>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</si>
  <si>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</si>
  <si>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</si>
  <si>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</si>
  <si>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</si>
  <si>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</si>
  <si>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157-95432514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</si>
  <si>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</si>
  <si>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</si>
  <si>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</si>
  <si>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</si>
  <si>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</si>
  <si>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</si>
  <si>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</si>
  <si>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</si>
  <si>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</si>
  <si>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</si>
  <si>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</si>
  <si>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</si>
  <si>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</si>
  <si>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</si>
  <si>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</si>
  <si>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</si>
  <si>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</si>
  <si>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</si>
  <si>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</si>
  <si>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</si>
  <si>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</si>
  <si>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</si>
  <si>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</si>
  <si>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</si>
  <si>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</si>
  <si>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</si>
  <si>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</si>
  <si>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</si>
  <si>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BING</t>
  </si>
  <si>
    <t>3J</t>
  </si>
  <si>
    <t>2.5kg</t>
  </si>
  <si>
    <t>2JD</t>
  </si>
  <si>
    <t>LAPINS</t>
  </si>
  <si>
    <t>3JD</t>
  </si>
  <si>
    <t>4J</t>
  </si>
  <si>
    <t>2J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</si>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</sst>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A3" zoomScale="108" workbookViewId="0">
      <selection activeCell="I22" sqref="I22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45276</v>
      </c>
      <c r="G8" s="16"/>
      <c r="H8" s="32" t="s">
        <v>5</v>
      </c>
      <c r="I8" s="32"/>
      <c r="J8" s="15">
        <v>45277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1" t="s">
        <v>8</v>
      </c>
      <c r="C9" s="31"/>
      <c r="E9" s="14" t="s">
        <v>9</v>
      </c>
      <c r="F9" s="5" t="s">
        <v>10</v>
      </c>
      <c r="G9" s="17"/>
      <c r="H9" s="32" t="s">
        <v>11</v>
      </c>
      <c r="I9" s="32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8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45277</v>
      </c>
      <c r="B13" s="9">
        <v>1511048</v>
      </c>
      <c r="C13" s="9" t="s">
        <v>39</v>
      </c>
      <c r="D13" s="9">
        <v>121064</v>
      </c>
      <c r="E13" s="9">
        <v>105448</v>
      </c>
      <c r="F13" s="9" t="s">
        <v>40</v>
      </c>
      <c r="G13" s="9">
        <v>3</v>
      </c>
      <c r="H13" s="9" t="s">
        <v>41</v>
      </c>
      <c r="I13" s="20">
        <v>300</v>
      </c>
      <c r="J13" s="20">
        <f>G13*I13</f>
        <v>900</v>
      </c>
      <c r="K13" s="18">
        <f>J13/$M$8</f>
        <v>124.13793103448276</v>
      </c>
      <c r="L13" s="18">
        <f>K13/G13-$E$52</f>
        <v>17.633969205590862</v>
      </c>
      <c r="M13" s="18">
        <f>L13*G13</f>
        <v>52.90190761677259</v>
      </c>
    </row>
    <row r="14" spans="1:13" s="2" customFormat="1" ht="24" customHeight="1">
      <c r="A14" s="8">
        <v>45277</v>
      </c>
      <c r="B14" s="9">
        <v>1511048</v>
      </c>
      <c r="C14" s="9" t="s">
        <v>39</v>
      </c>
      <c r="D14" s="9">
        <v>121064</v>
      </c>
      <c r="E14" s="9">
        <v>105448</v>
      </c>
      <c r="F14" s="9" t="s">
        <v>42</v>
      </c>
      <c r="G14" s="9">
        <v>277</v>
      </c>
      <c r="H14" s="9" t="s">
        <v>41</v>
      </c>
      <c r="I14" s="20">
        <v>300</v>
      </c>
      <c r="J14" s="20">
        <f>G14*I14</f>
        <v>83100</v>
      </c>
      <c r="K14" s="18">
        <f>J14/$M$8</f>
        <v>11462.068965517241</v>
      </c>
      <c r="L14" s="18">
        <f>K14/G14-$E$52</f>
        <v>17.633969205590862</v>
      </c>
      <c r="M14" s="18">
        <f>L14*G14</f>
        <v>4884.6094699486684</v>
      </c>
    </row>
    <row r="15" spans="1:13" s="2" customFormat="1" ht="24" customHeight="1">
      <c r="A15" s="8">
        <v>45277</v>
      </c>
      <c r="B15" s="9">
        <v>1511060</v>
      </c>
      <c r="C15" s="9" t="s">
        <v>43</v>
      </c>
      <c r="D15" s="9">
        <v>121064</v>
      </c>
      <c r="E15" s="9">
        <v>114957</v>
      </c>
      <c r="F15" s="9" t="s">
        <v>44</v>
      </c>
      <c r="G15" s="9">
        <v>262</v>
      </c>
      <c r="H15" s="9" t="s">
        <v>41</v>
      </c>
      <c r="I15" s="20">
        <v>320</v>
      </c>
      <c r="J15" s="20">
        <f t="shared" ref="J15:J34" si="0">G15*I15</f>
        <v>83840</v>
      </c>
      <c r="K15" s="18">
        <f t="shared" ref="K15:K34" si="1">J15/$M$8</f>
        <v>11564.137931034482</v>
      </c>
      <c r="L15" s="18">
        <f t="shared" ref="L15:L34" si="2">K15/G15-$E$52</f>
        <v>20.392589895246029</v>
      </c>
      <c r="M15" s="18">
        <f t="shared" ref="M15:M34" si="3">L15*G15</f>
        <v>5342.8585525544595</v>
      </c>
    </row>
    <row r="16" spans="1:13" s="2" customFormat="1" ht="24" customHeight="1">
      <c r="A16" s="8">
        <v>45277</v>
      </c>
      <c r="B16" s="9">
        <v>1511060</v>
      </c>
      <c r="C16" s="9" t="s">
        <v>43</v>
      </c>
      <c r="D16" s="9">
        <v>121064</v>
      </c>
      <c r="E16" s="9">
        <v>114957</v>
      </c>
      <c r="F16" s="9" t="s">
        <v>45</v>
      </c>
      <c r="G16" s="9">
        <v>18</v>
      </c>
      <c r="H16" s="9" t="s">
        <v>41</v>
      </c>
      <c r="I16" s="20">
        <v>320</v>
      </c>
      <c r="J16" s="20">
        <f t="shared" si="0"/>
        <v>5760</v>
      </c>
      <c r="K16" s="18">
        <f t="shared" si="1"/>
        <v>794.48275862068965</v>
      </c>
      <c r="L16" s="18">
        <f t="shared" si="2"/>
        <v>20.392589895246036</v>
      </c>
      <c r="M16" s="18">
        <f t="shared" si="3"/>
        <v>367.06661811442865</v>
      </c>
    </row>
    <row r="17" spans="1:13" s="2" customFormat="1" ht="24" customHeight="1">
      <c r="A17" s="8">
        <v>45277</v>
      </c>
      <c r="B17" s="9">
        <v>1511074</v>
      </c>
      <c r="C17" s="9" t="s">
        <v>43</v>
      </c>
      <c r="D17" s="9">
        <v>121064</v>
      </c>
      <c r="E17" s="9">
        <v>114957</v>
      </c>
      <c r="F17" s="9" t="s">
        <v>40</v>
      </c>
      <c r="G17" s="9">
        <v>280</v>
      </c>
      <c r="H17" s="9" t="s">
        <v>41</v>
      </c>
      <c r="I17" s="20">
        <v>300</v>
      </c>
      <c r="J17" s="20">
        <f t="shared" si="0"/>
        <v>84000</v>
      </c>
      <c r="K17" s="18">
        <f t="shared" si="1"/>
        <v>11586.206896551725</v>
      </c>
      <c r="L17" s="18">
        <f t="shared" si="2"/>
        <v>17.633969205590862</v>
      </c>
      <c r="M17" s="18">
        <f t="shared" si="3"/>
        <v>4937.5113775654418</v>
      </c>
    </row>
    <row r="18" spans="1:13" s="2" customFormat="1" ht="24" customHeight="1">
      <c r="A18" s="8">
        <v>45277</v>
      </c>
      <c r="B18" s="9">
        <v>1511075</v>
      </c>
      <c r="C18" s="9" t="s">
        <v>43</v>
      </c>
      <c r="D18" s="9">
        <v>121064</v>
      </c>
      <c r="E18" s="9">
        <v>114957</v>
      </c>
      <c r="F18" s="9" t="s">
        <v>40</v>
      </c>
      <c r="G18" s="9">
        <v>280</v>
      </c>
      <c r="H18" s="9" t="s">
        <v>41</v>
      </c>
      <c r="I18" s="20">
        <v>300</v>
      </c>
      <c r="J18" s="20">
        <f t="shared" si="0"/>
        <v>84000</v>
      </c>
      <c r="K18" s="18">
        <f t="shared" si="1"/>
        <v>11586.206896551725</v>
      </c>
      <c r="L18" s="18">
        <f t="shared" si="2"/>
        <v>17.633969205590862</v>
      </c>
      <c r="M18" s="18">
        <f t="shared" si="3"/>
        <v>4937.5113775654418</v>
      </c>
    </row>
    <row r="19" spans="1:13" s="2" customFormat="1" ht="24" customHeight="1">
      <c r="A19" s="8">
        <v>45277</v>
      </c>
      <c r="B19" s="9">
        <v>1511076</v>
      </c>
      <c r="C19" s="9" t="s">
        <v>43</v>
      </c>
      <c r="D19" s="9">
        <v>121064</v>
      </c>
      <c r="E19" s="9">
        <v>114957</v>
      </c>
      <c r="F19" s="9" t="s">
        <v>46</v>
      </c>
      <c r="G19" s="9">
        <v>280</v>
      </c>
      <c r="H19" s="9" t="s">
        <v>41</v>
      </c>
      <c r="I19" s="20">
        <v>270</v>
      </c>
      <c r="J19" s="20">
        <f t="shared" si="0"/>
        <v>75600</v>
      </c>
      <c r="K19" s="18">
        <f t="shared" si="1"/>
        <v>10427.586206896553</v>
      </c>
      <c r="L19" s="18">
        <f t="shared" si="2"/>
        <v>13.496038171108108</v>
      </c>
      <c r="M19" s="18">
        <f t="shared" si="3"/>
        <v>3778.8906879102701</v>
      </c>
    </row>
    <row r="20" spans="1:13" s="2" customFormat="1" ht="24" customHeight="1">
      <c r="A20" s="8">
        <v>45277</v>
      </c>
      <c r="B20" s="9">
        <v>1511077</v>
      </c>
      <c r="C20" s="9" t="s">
        <v>43</v>
      </c>
      <c r="D20" s="9">
        <v>121064</v>
      </c>
      <c r="E20" s="9">
        <v>114957</v>
      </c>
      <c r="F20" s="9" t="s">
        <v>40</v>
      </c>
      <c r="G20" s="9">
        <v>280</v>
      </c>
      <c r="H20" s="9" t="s">
        <v>41</v>
      </c>
      <c r="I20" s="20">
        <v>290</v>
      </c>
      <c r="J20" s="20">
        <f t="shared" si="0"/>
        <v>81200</v>
      </c>
      <c r="K20" s="18">
        <f t="shared" si="1"/>
        <v>11200</v>
      </c>
      <c r="L20" s="18">
        <f t="shared" si="2"/>
        <v>16.254658860763275</v>
      </c>
      <c r="M20" s="18">
        <f t="shared" si="3"/>
        <v>4551.3044810137171</v>
      </c>
    </row>
    <row r="21" spans="1:13" s="2" customFormat="1" ht="24" customHeight="1">
      <c r="A21" s="8">
        <v>45277</v>
      </c>
      <c r="B21" s="9">
        <v>1511078</v>
      </c>
      <c r="C21" s="9" t="s">
        <v>43</v>
      </c>
      <c r="D21" s="9">
        <v>121064</v>
      </c>
      <c r="E21" s="9">
        <v>114957</v>
      </c>
      <c r="F21" s="9" t="s">
        <v>44</v>
      </c>
      <c r="G21" s="9">
        <v>280</v>
      </c>
      <c r="H21" s="9" t="s">
        <v>41</v>
      </c>
      <c r="I21" s="20">
        <v>310</v>
      </c>
      <c r="J21" s="20">
        <f t="shared" si="0"/>
        <v>86800</v>
      </c>
      <c r="K21" s="18">
        <f t="shared" si="1"/>
        <v>11972.413793103447</v>
      </c>
      <c r="L21" s="18">
        <f t="shared" si="2"/>
        <v>19.013279550418442</v>
      </c>
      <c r="M21" s="18">
        <f t="shared" si="3"/>
        <v>5323.7182741171637</v>
      </c>
    </row>
    <row r="22" spans="1:13" s="2" customFormat="1" ht="24" customHeight="1">
      <c r="A22" s="8">
        <v>45277</v>
      </c>
      <c r="B22" s="9">
        <v>1511079</v>
      </c>
      <c r="C22" s="9" t="s">
        <v>43</v>
      </c>
      <c r="D22" s="9">
        <v>121064</v>
      </c>
      <c r="E22" s="9">
        <v>114957</v>
      </c>
      <c r="F22" s="9" t="s">
        <v>45</v>
      </c>
      <c r="G22" s="9">
        <v>280</v>
      </c>
      <c r="H22" s="9" t="s">
        <v>41</v>
      </c>
      <c r="I22" s="20">
        <v>320</v>
      </c>
      <c r="J22" s="20">
        <f t="shared" si="0"/>
        <v>89600</v>
      </c>
      <c r="K22" s="18">
        <f t="shared" si="1"/>
        <v>12358.620689655172</v>
      </c>
      <c r="L22" s="18">
        <f t="shared" si="2"/>
        <v>20.392589895246029</v>
      </c>
      <c r="M22" s="18">
        <f t="shared" si="3"/>
        <v>5709.9251706688883</v>
      </c>
    </row>
    <row r="23" spans="1:13" s="2" customFormat="1" ht="24" customHeight="1">
      <c r="A23" s="8">
        <v>45277</v>
      </c>
      <c r="B23" s="9">
        <v>1511080</v>
      </c>
      <c r="C23" s="9" t="s">
        <v>43</v>
      </c>
      <c r="D23" s="9">
        <v>121064</v>
      </c>
      <c r="E23" s="9">
        <v>114957</v>
      </c>
      <c r="F23" s="9" t="s">
        <v>40</v>
      </c>
      <c r="G23" s="9">
        <v>280</v>
      </c>
      <c r="H23" s="9" t="s">
        <v>41</v>
      </c>
      <c r="I23" s="20">
        <v>290</v>
      </c>
      <c r="J23" s="20">
        <f t="shared" si="0"/>
        <v>81200</v>
      </c>
      <c r="K23" s="18">
        <f t="shared" si="1"/>
        <v>11200</v>
      </c>
      <c r="L23" s="18">
        <f t="shared" si="2"/>
        <v>16.254658860763275</v>
      </c>
      <c r="M23" s="18">
        <f t="shared" si="3"/>
        <v>4551.3044810137171</v>
      </c>
    </row>
    <row r="24" spans="1:13" s="2" customFormat="1" ht="24" customHeight="1">
      <c r="A24" s="8">
        <v>45277</v>
      </c>
      <c r="B24" s="9">
        <v>1511081</v>
      </c>
      <c r="C24" s="9" t="s">
        <v>43</v>
      </c>
      <c r="D24" s="9">
        <v>121064</v>
      </c>
      <c r="E24" s="9">
        <v>114957</v>
      </c>
      <c r="F24" s="9" t="s">
        <v>46</v>
      </c>
      <c r="G24" s="9">
        <v>280</v>
      </c>
      <c r="H24" s="9" t="s">
        <v>41</v>
      </c>
      <c r="I24" s="20">
        <v>270</v>
      </c>
      <c r="J24" s="20">
        <f t="shared" si="0"/>
        <v>75600</v>
      </c>
      <c r="K24" s="18">
        <f t="shared" si="1"/>
        <v>10427.586206896553</v>
      </c>
      <c r="L24" s="18">
        <f t="shared" si="2"/>
        <v>13.496038171108108</v>
      </c>
      <c r="M24" s="18">
        <f t="shared" si="3"/>
        <v>3778.8906879102701</v>
      </c>
    </row>
    <row r="25" spans="1:13" s="2" customFormat="1" ht="24" customHeight="1">
      <c r="A25" s="8">
        <v>45277</v>
      </c>
      <c r="B25" s="9">
        <v>1511082</v>
      </c>
      <c r="C25" s="9" t="s">
        <v>43</v>
      </c>
      <c r="D25" s="9">
        <v>121064</v>
      </c>
      <c r="E25" s="9">
        <v>114957</v>
      </c>
      <c r="F25" s="9" t="s">
        <v>44</v>
      </c>
      <c r="G25" s="9">
        <v>280</v>
      </c>
      <c r="H25" s="9" t="s">
        <v>41</v>
      </c>
      <c r="I25" s="20">
        <v>320</v>
      </c>
      <c r="J25" s="20">
        <f t="shared" si="0"/>
        <v>89600</v>
      </c>
      <c r="K25" s="18">
        <f t="shared" si="1"/>
        <v>12358.620689655172</v>
      </c>
      <c r="L25" s="18">
        <f t="shared" si="2"/>
        <v>20.392589895246029</v>
      </c>
      <c r="M25" s="18">
        <f t="shared" si="3"/>
        <v>5709.9251706688883</v>
      </c>
    </row>
    <row r="26" spans="1:13" s="2" customFormat="1" ht="24" customHeight="1">
      <c r="A26" s="8">
        <v>45277</v>
      </c>
      <c r="B26" s="9">
        <v>1511083</v>
      </c>
      <c r="C26" s="9" t="s">
        <v>43</v>
      </c>
      <c r="D26" s="9">
        <v>121064</v>
      </c>
      <c r="E26" s="9">
        <v>114957</v>
      </c>
      <c r="F26" s="9" t="s">
        <v>45</v>
      </c>
      <c r="G26" s="9">
        <v>280</v>
      </c>
      <c r="H26" s="9" t="s">
        <v>41</v>
      </c>
      <c r="I26" s="20">
        <v>320</v>
      </c>
      <c r="J26" s="20">
        <f t="shared" si="0"/>
        <v>89600</v>
      </c>
      <c r="K26" s="18">
        <f t="shared" si="1"/>
        <v>12358.620689655172</v>
      </c>
      <c r="L26" s="18">
        <f t="shared" si="2"/>
        <v>20.392589895246029</v>
      </c>
      <c r="M26" s="18">
        <f t="shared" si="3"/>
        <v>5709.9251706688883</v>
      </c>
    </row>
    <row r="27" spans="1:13" s="2" customFormat="1" ht="24" customHeight="1">
      <c r="A27" s="8">
        <v>45277</v>
      </c>
      <c r="B27" s="9">
        <v>1511084</v>
      </c>
      <c r="C27" s="9" t="s">
        <v>43</v>
      </c>
      <c r="D27" s="9">
        <v>121064</v>
      </c>
      <c r="E27" s="9">
        <v>114957</v>
      </c>
      <c r="F27" s="9" t="s">
        <v>40</v>
      </c>
      <c r="G27" s="9">
        <v>280</v>
      </c>
      <c r="H27" s="9" t="s">
        <v>41</v>
      </c>
      <c r="I27" s="20">
        <v>300</v>
      </c>
      <c r="J27" s="20">
        <f t="shared" si="0"/>
        <v>84000</v>
      </c>
      <c r="K27" s="18">
        <f t="shared" si="1"/>
        <v>11586.206896551725</v>
      </c>
      <c r="L27" s="18">
        <f t="shared" si="2"/>
        <v>17.633969205590862</v>
      </c>
      <c r="M27" s="18">
        <f t="shared" si="3"/>
        <v>4937.5113775654418</v>
      </c>
    </row>
    <row r="28" spans="1:13" s="2" customFormat="1" ht="24" customHeight="1">
      <c r="A28" s="8">
        <v>45277</v>
      </c>
      <c r="B28" s="9">
        <v>1511085</v>
      </c>
      <c r="C28" s="9" t="s">
        <v>43</v>
      </c>
      <c r="D28" s="9">
        <v>121064</v>
      </c>
      <c r="E28" s="9">
        <v>114957</v>
      </c>
      <c r="F28" s="9" t="s">
        <v>40</v>
      </c>
      <c r="G28" s="9">
        <v>280</v>
      </c>
      <c r="H28" s="9" t="s">
        <v>41</v>
      </c>
      <c r="I28" s="20">
        <v>300</v>
      </c>
      <c r="J28" s="20">
        <f t="shared" si="0"/>
        <v>84000</v>
      </c>
      <c r="K28" s="18">
        <f t="shared" si="1"/>
        <v>11586.206896551725</v>
      </c>
      <c r="L28" s="18">
        <f t="shared" si="2"/>
        <v>17.633969205590862</v>
      </c>
      <c r="M28" s="18">
        <f t="shared" si="3"/>
        <v>4937.5113775654418</v>
      </c>
    </row>
    <row r="29" spans="1:13" s="2" customFormat="1" ht="24" customHeight="1">
      <c r="A29" s="8">
        <v>45277</v>
      </c>
      <c r="B29" s="9">
        <v>1511087</v>
      </c>
      <c r="C29" s="9" t="s">
        <v>43</v>
      </c>
      <c r="D29" s="9">
        <v>121064</v>
      </c>
      <c r="E29" s="9">
        <v>114957</v>
      </c>
      <c r="F29" s="9" t="s">
        <v>46</v>
      </c>
      <c r="G29" s="9">
        <v>280</v>
      </c>
      <c r="H29" s="9" t="s">
        <v>41</v>
      </c>
      <c r="I29" s="20">
        <v>270</v>
      </c>
      <c r="J29" s="20">
        <f t="shared" si="0"/>
        <v>75600</v>
      </c>
      <c r="K29" s="18">
        <f t="shared" si="1"/>
        <v>10427.586206896553</v>
      </c>
      <c r="L29" s="18">
        <f t="shared" si="2"/>
        <v>13.496038171108108</v>
      </c>
      <c r="M29" s="18">
        <f t="shared" si="3"/>
        <v>3778.8906879102701</v>
      </c>
    </row>
    <row r="30" spans="1:13" s="2" customFormat="1" ht="24" customHeight="1">
      <c r="A30" s="8">
        <v>45277</v>
      </c>
      <c r="B30" s="9">
        <v>1511088</v>
      </c>
      <c r="C30" s="9" t="s">
        <v>43</v>
      </c>
      <c r="D30" s="9">
        <v>121064</v>
      </c>
      <c r="E30" s="9">
        <v>114957</v>
      </c>
      <c r="F30" s="9" t="s">
        <v>40</v>
      </c>
      <c r="G30" s="9">
        <v>280</v>
      </c>
      <c r="H30" s="9" t="s">
        <v>41</v>
      </c>
      <c r="I30" s="20">
        <v>300</v>
      </c>
      <c r="J30" s="20">
        <f t="shared" si="0"/>
        <v>84000</v>
      </c>
      <c r="K30" s="18">
        <f t="shared" si="1"/>
        <v>11586.206896551725</v>
      </c>
      <c r="L30" s="18">
        <f t="shared" si="2"/>
        <v>17.633969205590862</v>
      </c>
      <c r="M30" s="18">
        <f t="shared" si="3"/>
        <v>4937.5113775654418</v>
      </c>
    </row>
    <row r="31" spans="1:13" s="2" customFormat="1" ht="24" customHeight="1">
      <c r="A31" s="8">
        <v>45277</v>
      </c>
      <c r="B31" s="9">
        <v>1511089</v>
      </c>
      <c r="C31" s="9" t="s">
        <v>43</v>
      </c>
      <c r="D31" s="9">
        <v>121064</v>
      </c>
      <c r="E31" s="9">
        <v>114957</v>
      </c>
      <c r="F31" s="9" t="s">
        <v>45</v>
      </c>
      <c r="G31" s="9">
        <v>280</v>
      </c>
      <c r="H31" s="9" t="s">
        <v>41</v>
      </c>
      <c r="I31" s="20">
        <v>320</v>
      </c>
      <c r="J31" s="20">
        <f t="shared" si="0"/>
        <v>89600</v>
      </c>
      <c r="K31" s="18">
        <f t="shared" si="1"/>
        <v>12358.620689655172</v>
      </c>
      <c r="L31" s="18">
        <f t="shared" si="2"/>
        <v>20.392589895246029</v>
      </c>
      <c r="M31" s="18">
        <f t="shared" si="3"/>
        <v>5709.9251706688883</v>
      </c>
    </row>
    <row r="32" spans="1:13" s="2" customFormat="1" ht="24" customHeight="1">
      <c r="A32" s="8">
        <v>45277</v>
      </c>
      <c r="B32" s="9">
        <v>1511090</v>
      </c>
      <c r="C32" s="9" t="s">
        <v>43</v>
      </c>
      <c r="D32" s="9">
        <v>121064</v>
      </c>
      <c r="E32" s="9">
        <v>114957</v>
      </c>
      <c r="F32" s="9" t="s">
        <v>40</v>
      </c>
      <c r="G32" s="9">
        <v>280</v>
      </c>
      <c r="H32" s="9" t="s">
        <v>41</v>
      </c>
      <c r="I32" s="20">
        <v>300</v>
      </c>
      <c r="J32" s="20">
        <f t="shared" si="0"/>
        <v>84000</v>
      </c>
      <c r="K32" s="18">
        <f t="shared" si="1"/>
        <v>11586.206896551725</v>
      </c>
      <c r="L32" s="18">
        <f t="shared" si="2"/>
        <v>17.633969205590862</v>
      </c>
      <c r="M32" s="18">
        <f t="shared" si="3"/>
        <v>4937.5113775654418</v>
      </c>
    </row>
    <row r="33" spans="1:15" s="2" customFormat="1" ht="24" customHeight="1">
      <c r="A33" s="8">
        <v>45277</v>
      </c>
      <c r="B33" s="9">
        <v>1511091</v>
      </c>
      <c r="C33" s="9" t="s">
        <v>43</v>
      </c>
      <c r="D33" s="9">
        <v>121064</v>
      </c>
      <c r="E33" s="9">
        <v>114957</v>
      </c>
      <c r="F33" s="9" t="s">
        <v>46</v>
      </c>
      <c r="G33" s="9">
        <v>280</v>
      </c>
      <c r="H33" s="9" t="s">
        <v>41</v>
      </c>
      <c r="I33" s="20">
        <v>270</v>
      </c>
      <c r="J33" s="20">
        <f t="shared" si="0"/>
        <v>75600</v>
      </c>
      <c r="K33" s="18">
        <f t="shared" si="1"/>
        <v>10427.586206896553</v>
      </c>
      <c r="L33" s="18">
        <f t="shared" si="2"/>
        <v>13.496038171108108</v>
      </c>
      <c r="M33" s="18">
        <f t="shared" si="3"/>
        <v>3778.8906879102701</v>
      </c>
    </row>
    <row r="34" spans="1:15" s="2" customFormat="1" ht="24" customHeight="1">
      <c r="A34" s="8">
        <v>45277</v>
      </c>
      <c r="B34" s="9">
        <v>1511093</v>
      </c>
      <c r="C34" s="9" t="s">
        <v>43</v>
      </c>
      <c r="D34" s="9">
        <v>121064</v>
      </c>
      <c r="E34" s="9">
        <v>114957</v>
      </c>
      <c r="F34" s="9" t="s">
        <v>40</v>
      </c>
      <c r="G34" s="9">
        <v>280</v>
      </c>
      <c r="H34" s="9" t="s">
        <v>41</v>
      </c>
      <c r="I34" s="20">
        <v>290</v>
      </c>
      <c r="J34" s="20">
        <f t="shared" si="0"/>
        <v>81200</v>
      </c>
      <c r="K34" s="18">
        <f t="shared" si="1"/>
        <v>11200</v>
      </c>
      <c r="L34" s="18">
        <f t="shared" si="2"/>
        <v>16.254658860763275</v>
      </c>
      <c r="M34" s="18">
        <f t="shared" si="3"/>
        <v>4551.3044810137171</v>
      </c>
    </row>
    <row r="35" spans="1:15" s="2" customFormat="1" ht="24" customHeight="1">
      <c r="A35" s="9"/>
      <c r="B35" s="9"/>
      <c r="C35" s="9"/>
      <c r="D35" s="9"/>
      <c r="E35" s="9"/>
      <c r="F35" s="9"/>
      <c r="G35" s="9"/>
      <c r="H35" s="9"/>
      <c r="I35" s="21"/>
      <c r="J35" s="20"/>
      <c r="K35" s="22"/>
      <c r="L35" s="22"/>
      <c r="M35" s="22"/>
    </row>
    <row r="36" spans="1:15" s="2" customFormat="1" ht="24" customHeight="1">
      <c r="A36" s="10" t="s">
        <v>47</v>
      </c>
      <c r="B36" s="10" t="s">
        <v>47</v>
      </c>
      <c r="C36" s="10" t="s">
        <v>48</v>
      </c>
      <c r="D36" s="10" t="s">
        <v>47</v>
      </c>
      <c r="E36" s="10" t="s">
        <v>47</v>
      </c>
      <c r="F36" s="10" t="s">
        <v>47</v>
      </c>
      <c r="G36" s="10">
        <f>SUM(G13:G34)</f>
        <v>5600</v>
      </c>
      <c r="H36" s="10"/>
      <c r="I36" s="23"/>
      <c r="J36" s="24">
        <f>SUM(J13:J34)</f>
        <v>1668800</v>
      </c>
      <c r="K36" s="25">
        <f>SUM(K13:K34)</f>
        <v>230179.31034482757</v>
      </c>
      <c r="L36" s="25">
        <f>K36/G36-E52</f>
        <v>17.358107136625339</v>
      </c>
      <c r="M36" s="25">
        <f>SUM(M13:M34)</f>
        <v>97205.39996510194</v>
      </c>
    </row>
    <row r="37" spans="1:15" ht="16">
      <c r="J37" s="26"/>
      <c r="K37" s="26"/>
      <c r="L37" s="26"/>
      <c r="M37" s="26"/>
      <c r="O37" s="2"/>
    </row>
    <row r="38" spans="1:15" s="1" customFormat="1" ht="22" customHeight="1">
      <c r="A38" s="33" t="s">
        <v>49</v>
      </c>
      <c r="B38" s="33"/>
      <c r="C38" s="33"/>
      <c r="D38" s="11" t="s">
        <v>50</v>
      </c>
      <c r="E38" s="11" t="s">
        <v>51</v>
      </c>
      <c r="G38" s="37" t="s">
        <v>52</v>
      </c>
      <c r="H38" s="37"/>
      <c r="I38" s="37"/>
      <c r="J38" s="37"/>
      <c r="K38" s="37"/>
      <c r="L38" s="27" t="s">
        <v>30</v>
      </c>
      <c r="M38" s="29" t="s">
        <v>53</v>
      </c>
      <c r="O38" s="2"/>
    </row>
    <row r="39" spans="1:15" s="1" customFormat="1" ht="22" customHeight="1">
      <c r="A39" s="33" t="s">
        <v>54</v>
      </c>
      <c r="B39" s="33"/>
      <c r="C39" s="33"/>
      <c r="D39" s="12">
        <f>J36*0.09</f>
        <v>150192</v>
      </c>
      <c r="E39" s="18">
        <f>D39/$M$8</f>
        <v>20716.137931034482</v>
      </c>
      <c r="G39" s="37"/>
      <c r="H39" s="37"/>
      <c r="I39" s="37"/>
      <c r="J39" s="37"/>
      <c r="K39" s="37"/>
      <c r="L39" s="27">
        <v>105448</v>
      </c>
      <c r="M39" s="18">
        <f>SUMIF($E$13:$E$34,105448,$M$13:$M$34)</f>
        <v>4937.5113775654409</v>
      </c>
      <c r="O39" s="2"/>
    </row>
    <row r="40" spans="1:15" s="1" customFormat="1" ht="22" customHeight="1">
      <c r="A40" s="33" t="s">
        <v>55</v>
      </c>
      <c r="B40" s="33"/>
      <c r="C40" s="33"/>
      <c r="D40" s="12">
        <v>608748.41125301097</v>
      </c>
      <c r="E40" s="18">
        <f t="shared" ref="E40:E47" si="4">D40/$M$8</f>
        <v>83965.298103863577</v>
      </c>
      <c r="G40" s="37"/>
      <c r="H40" s="37"/>
      <c r="I40" s="37"/>
      <c r="J40" s="37"/>
      <c r="K40" s="37"/>
      <c r="L40" s="27">
        <v>114957</v>
      </c>
      <c r="M40" s="18">
        <f>SUMIF($E$13:$E$34,114957,$M$13:$M$34)</f>
        <v>92267.888587536494</v>
      </c>
      <c r="O40" s="2"/>
    </row>
    <row r="41" spans="1:15" s="1" customFormat="1" ht="22" customHeight="1">
      <c r="A41" s="33" t="s">
        <v>56</v>
      </c>
      <c r="B41" s="33"/>
      <c r="C41" s="33"/>
      <c r="D41" s="12">
        <v>37532.438999999998</v>
      </c>
      <c r="E41" s="18">
        <f t="shared" si="4"/>
        <v>5176.8881379310342</v>
      </c>
      <c r="G41" s="37"/>
      <c r="H41" s="37"/>
      <c r="I41" s="37"/>
      <c r="J41" s="37"/>
      <c r="K41" s="37"/>
      <c r="L41" s="27"/>
      <c r="M41" s="27"/>
      <c r="O41" s="2"/>
    </row>
    <row r="42" spans="1:15" s="1" customFormat="1" ht="22" customHeight="1">
      <c r="A42" s="33" t="s">
        <v>57</v>
      </c>
      <c r="B42" s="33"/>
      <c r="C42" s="33"/>
      <c r="D42" s="12">
        <v>17356</v>
      </c>
      <c r="E42" s="18">
        <f t="shared" si="4"/>
        <v>2393.9310344827586</v>
      </c>
      <c r="G42" s="37"/>
      <c r="H42" s="37"/>
      <c r="I42" s="37"/>
      <c r="J42" s="37"/>
      <c r="K42" s="37"/>
      <c r="L42" s="27"/>
      <c r="M42" s="27"/>
      <c r="O42" s="2"/>
    </row>
    <row r="43" spans="1:15" s="1" customFormat="1" ht="22" customHeight="1">
      <c r="A43" s="33" t="s">
        <v>58</v>
      </c>
      <c r="B43" s="33"/>
      <c r="C43" s="33"/>
      <c r="D43" s="12">
        <v>10766</v>
      </c>
      <c r="E43" s="18">
        <f t="shared" si="4"/>
        <v>1484.9655172413793</v>
      </c>
      <c r="G43" s="37"/>
      <c r="H43" s="37"/>
      <c r="I43" s="37"/>
      <c r="J43" s="37"/>
      <c r="K43" s="37"/>
      <c r="L43" s="27"/>
      <c r="M43" s="27"/>
      <c r="O43" s="2"/>
    </row>
    <row r="44" spans="1:15" s="1" customFormat="1" ht="22" customHeight="1">
      <c r="A44" s="33" t="s">
        <v>59</v>
      </c>
      <c r="B44" s="33"/>
      <c r="C44" s="33"/>
      <c r="D44" s="12">
        <v>1200</v>
      </c>
      <c r="E44" s="18">
        <f t="shared" si="4"/>
        <v>165.51724137931035</v>
      </c>
      <c r="G44" s="37"/>
      <c r="H44" s="37"/>
      <c r="I44" s="37"/>
      <c r="J44" s="37"/>
      <c r="K44" s="37"/>
      <c r="L44" s="27"/>
      <c r="M44" s="27"/>
      <c r="O44" s="2"/>
    </row>
    <row r="45" spans="1:15" s="1" customFormat="1" ht="22" customHeight="1">
      <c r="A45" s="33" t="s">
        <v>60</v>
      </c>
      <c r="B45" s="33"/>
      <c r="C45" s="33"/>
      <c r="D45" s="12">
        <v>3258</v>
      </c>
      <c r="E45" s="18">
        <f t="shared" si="4"/>
        <v>449.37931034482756</v>
      </c>
      <c r="G45" s="37"/>
      <c r="H45" s="37"/>
      <c r="I45" s="37"/>
      <c r="J45" s="37"/>
      <c r="K45" s="37"/>
      <c r="L45" s="27"/>
      <c r="M45" s="27"/>
      <c r="O45" s="2"/>
    </row>
    <row r="46" spans="1:15" s="1" customFormat="1" ht="22" customHeight="1">
      <c r="A46" s="33" t="s">
        <v>61</v>
      </c>
      <c r="B46" s="33"/>
      <c r="C46" s="33"/>
      <c r="D46" s="12">
        <v>1504</v>
      </c>
      <c r="E46" s="18">
        <f t="shared" si="4"/>
        <v>207.44827586206895</v>
      </c>
      <c r="G46" s="37"/>
      <c r="H46" s="37"/>
      <c r="I46" s="37"/>
      <c r="J46" s="37"/>
      <c r="K46" s="37"/>
      <c r="L46" s="27"/>
      <c r="M46" s="27"/>
      <c r="O46" s="2"/>
    </row>
    <row r="47" spans="1:15" s="1" customFormat="1" ht="22" customHeight="1">
      <c r="A47" s="33" t="s">
        <v>62</v>
      </c>
      <c r="B47" s="33"/>
      <c r="C47" s="33"/>
      <c r="D47" s="12">
        <f>SUM(D39:D46)</f>
        <v>830556.85025301098</v>
      </c>
      <c r="E47" s="18">
        <f t="shared" si="4"/>
        <v>114559.56555213945</v>
      </c>
      <c r="G47" s="37"/>
      <c r="H47" s="37"/>
      <c r="I47" s="37"/>
      <c r="J47" s="37"/>
      <c r="K47" s="37"/>
      <c r="L47" s="27"/>
      <c r="M47" s="27"/>
      <c r="O47" s="2"/>
    </row>
    <row r="48" spans="1:15" s="1" customFormat="1" ht="22" customHeight="1">
      <c r="A48" s="1" t="s">
        <v>47</v>
      </c>
      <c r="B48" s="1" t="s">
        <v>47</v>
      </c>
      <c r="C48" s="1" t="s">
        <v>47</v>
      </c>
      <c r="D48" s="13"/>
      <c r="E48" s="19" t="s">
        <v>47</v>
      </c>
      <c r="G48" s="37"/>
      <c r="H48" s="37"/>
      <c r="I48" s="37"/>
      <c r="J48" s="37"/>
      <c r="K48" s="37"/>
      <c r="L48" s="27"/>
      <c r="M48" s="27"/>
      <c r="O48" s="2"/>
    </row>
    <row r="49" spans="1:15" s="1" customFormat="1" ht="22" customHeight="1">
      <c r="A49" s="33" t="s">
        <v>63</v>
      </c>
      <c r="B49" s="33"/>
      <c r="C49" s="33"/>
      <c r="D49" s="12">
        <f>J36*0.08</f>
        <v>133504</v>
      </c>
      <c r="E49" s="18">
        <f>D49/$M$8</f>
        <v>18414.344827586207</v>
      </c>
      <c r="G49" s="37"/>
      <c r="H49" s="37"/>
      <c r="I49" s="37"/>
      <c r="J49" s="37"/>
      <c r="K49" s="37"/>
      <c r="L49" s="27"/>
      <c r="M49" s="27"/>
      <c r="O49" s="2"/>
    </row>
    <row r="50" spans="1:15" s="1" customFormat="1" ht="22" customHeight="1">
      <c r="A50" s="1" t="s">
        <v>47</v>
      </c>
      <c r="B50" s="1" t="s">
        <v>47</v>
      </c>
      <c r="C50" s="1" t="s">
        <v>47</v>
      </c>
      <c r="D50" s="13"/>
      <c r="E50" s="19" t="s">
        <v>47</v>
      </c>
      <c r="G50" s="37"/>
      <c r="H50" s="37"/>
      <c r="I50" s="37"/>
      <c r="J50" s="37"/>
      <c r="K50" s="37"/>
      <c r="L50" s="27"/>
      <c r="M50" s="27"/>
      <c r="O50" s="2"/>
    </row>
    <row r="51" spans="1:15" s="1" customFormat="1" ht="22" customHeight="1">
      <c r="A51" s="34" t="s">
        <v>64</v>
      </c>
      <c r="B51" s="34"/>
      <c r="C51" s="34"/>
      <c r="D51" s="12">
        <f>D47+D49</f>
        <v>964060.85025301098</v>
      </c>
      <c r="E51" s="18">
        <f>D51/$M$8</f>
        <v>132973.91037972565</v>
      </c>
      <c r="G51" s="37"/>
      <c r="H51" s="37"/>
      <c r="I51" s="37"/>
      <c r="J51" s="37"/>
      <c r="K51" s="37"/>
      <c r="L51" s="27"/>
      <c r="M51" s="27"/>
      <c r="O51" s="2"/>
    </row>
    <row r="52" spans="1:15" s="1" customFormat="1" ht="22" customHeight="1">
      <c r="A52" s="34" t="s">
        <v>65</v>
      </c>
      <c r="B52" s="34"/>
      <c r="C52" s="34"/>
      <c r="D52" s="12">
        <f>D51/G36</f>
        <v>172.15372325946626</v>
      </c>
      <c r="E52" s="18">
        <f>D52/$M$8</f>
        <v>23.745341139236725</v>
      </c>
      <c r="G52" s="37"/>
      <c r="H52" s="37"/>
      <c r="I52" s="37"/>
      <c r="J52" s="37"/>
      <c r="K52" s="37"/>
      <c r="L52" s="27"/>
      <c r="M52" s="27"/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</sheetData>
  <autoFilter ref="A12:M34" xr:uid="{00000000-0009-0000-0000-000000000000}"/>
  <sortState xmlns:xlrd2="http://schemas.microsoft.com/office/spreadsheetml/2017/richdata2" ref="B13:M32">
    <sortCondition ref="B13"/>
  </sortState>
  <mergeCells count="21">
    <mergeCell ref="A49:C49"/>
    <mergeCell ref="A51:C51"/>
    <mergeCell ref="A52:C52"/>
    <mergeCell ref="A1:M3"/>
    <mergeCell ref="A4:M6"/>
    <mergeCell ref="G38:K52"/>
    <mergeCell ref="A43:C43"/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157-95432514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2023-12-02T11:12:00Z</dcterms:created>
  <dcterms:modified xsi:type="dcterms:W3CDTF">2024-03-21T22:52:48Z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