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8D325CF5-F051-5C46-9B35-1F42635CAB31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536" sheetId="2" r:id="rId1"/>
  </sheets>
  <definedNames>
    <definedName name="_xlnm._FilterDatabase" localSheetId="0" hidden="1">'157-95432536'!$A$12:$M$67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2" l="1"/>
  <c r="E78" i="2"/>
  <c r="E77" i="2"/>
  <c r="E76" i="2"/>
  <c r="E75" i="2"/>
  <c r="E74" i="2"/>
  <c r="E73" i="2"/>
  <c r="G69" i="2"/>
  <c r="J65" i="2"/>
  <c r="K65" i="2" s="1"/>
  <c r="J64" i="2"/>
  <c r="K64" i="2" s="1"/>
  <c r="J63" i="2"/>
  <c r="K63" i="2" s="1"/>
  <c r="K62" i="2"/>
  <c r="J62" i="2"/>
  <c r="K61" i="2"/>
  <c r="J61" i="2"/>
  <c r="J60" i="2"/>
  <c r="K60" i="2" s="1"/>
  <c r="J59" i="2"/>
  <c r="K59" i="2" s="1"/>
  <c r="J58" i="2"/>
  <c r="K58" i="2" s="1"/>
  <c r="K57" i="2"/>
  <c r="J57" i="2"/>
  <c r="K56" i="2"/>
  <c r="J56" i="2"/>
  <c r="J55" i="2"/>
  <c r="K55" i="2" s="1"/>
  <c r="J54" i="2"/>
  <c r="K54" i="2" s="1"/>
  <c r="J53" i="2"/>
  <c r="K53" i="2" s="1"/>
  <c r="K52" i="2"/>
  <c r="J52" i="2"/>
  <c r="K51" i="2"/>
  <c r="J51" i="2"/>
  <c r="J50" i="2"/>
  <c r="K50" i="2" s="1"/>
  <c r="J49" i="2"/>
  <c r="K49" i="2" s="1"/>
  <c r="J48" i="2"/>
  <c r="K48" i="2" s="1"/>
  <c r="K47" i="2"/>
  <c r="J47" i="2"/>
  <c r="K46" i="2"/>
  <c r="J46" i="2"/>
  <c r="J45" i="2"/>
  <c r="K45" i="2" s="1"/>
  <c r="J44" i="2"/>
  <c r="K44" i="2" s="1"/>
  <c r="J43" i="2"/>
  <c r="K43" i="2" s="1"/>
  <c r="K42" i="2"/>
  <c r="J42" i="2"/>
  <c r="K41" i="2"/>
  <c r="J41" i="2"/>
  <c r="J40" i="2"/>
  <c r="K40" i="2" s="1"/>
  <c r="J39" i="2"/>
  <c r="K39" i="2" s="1"/>
  <c r="J38" i="2"/>
  <c r="K38" i="2" s="1"/>
  <c r="K37" i="2"/>
  <c r="J37" i="2"/>
  <c r="K36" i="2"/>
  <c r="J36" i="2"/>
  <c r="J35" i="2"/>
  <c r="K35" i="2" s="1"/>
  <c r="J34" i="2"/>
  <c r="K34" i="2" s="1"/>
  <c r="J33" i="2"/>
  <c r="K33" i="2" s="1"/>
  <c r="K32" i="2"/>
  <c r="J32" i="2"/>
  <c r="K31" i="2"/>
  <c r="J31" i="2"/>
  <c r="J30" i="2"/>
  <c r="K30" i="2" s="1"/>
  <c r="J29" i="2"/>
  <c r="K29" i="2" s="1"/>
  <c r="J28" i="2"/>
  <c r="K28" i="2" s="1"/>
  <c r="K27" i="2"/>
  <c r="J27" i="2"/>
  <c r="K26" i="2"/>
  <c r="J26" i="2"/>
  <c r="J25" i="2"/>
  <c r="K25" i="2" s="1"/>
  <c r="J24" i="2"/>
  <c r="K24" i="2" s="1"/>
  <c r="J23" i="2"/>
  <c r="K23" i="2" s="1"/>
  <c r="K22" i="2"/>
  <c r="J22" i="2"/>
  <c r="K21" i="2"/>
  <c r="J21" i="2"/>
  <c r="J20" i="2"/>
  <c r="K20" i="2" s="1"/>
  <c r="J19" i="2"/>
  <c r="K19" i="2" s="1"/>
  <c r="J18" i="2"/>
  <c r="K18" i="2" s="1"/>
  <c r="K17" i="2"/>
  <c r="J17" i="2"/>
  <c r="K16" i="2"/>
  <c r="J16" i="2"/>
  <c r="J15" i="2"/>
  <c r="K15" i="2" s="1"/>
  <c r="J14" i="2"/>
  <c r="K14" i="2" s="1"/>
  <c r="J13" i="2"/>
  <c r="J69" i="2" s="1"/>
  <c r="D72" i="2" l="1"/>
  <c r="D82" i="2"/>
  <c r="E82" i="2" s="1"/>
  <c r="K13" i="2"/>
  <c r="E72" i="2" l="1"/>
  <c r="D80" i="2"/>
  <c r="K69" i="2"/>
  <c r="D84" i="2" l="1"/>
  <c r="E80" i="2"/>
  <c r="D85" i="2" l="1"/>
  <c r="E85" i="2" s="1"/>
  <c r="E84" i="2"/>
  <c r="L14" i="2" l="1"/>
  <c r="M14" i="2" s="1"/>
  <c r="L38" i="2"/>
  <c r="M38" i="2" s="1"/>
  <c r="L40" i="2"/>
  <c r="M40" i="2" s="1"/>
  <c r="L44" i="2"/>
  <c r="M44" i="2" s="1"/>
  <c r="L47" i="2"/>
  <c r="M47" i="2" s="1"/>
  <c r="L35" i="2"/>
  <c r="M35" i="2" s="1"/>
  <c r="L42" i="2"/>
  <c r="M42" i="2" s="1"/>
  <c r="L52" i="2"/>
  <c r="M52" i="2" s="1"/>
  <c r="L54" i="2"/>
  <c r="M54" i="2" s="1"/>
  <c r="L51" i="2"/>
  <c r="M51" i="2" s="1"/>
  <c r="L55" i="2"/>
  <c r="M55" i="2" s="1"/>
  <c r="L49" i="2"/>
  <c r="M49" i="2" s="1"/>
  <c r="L21" i="2"/>
  <c r="M21" i="2" s="1"/>
  <c r="L60" i="2"/>
  <c r="M60" i="2" s="1"/>
  <c r="L61" i="2"/>
  <c r="M61" i="2" s="1"/>
  <c r="L58" i="2"/>
  <c r="M58" i="2" s="1"/>
  <c r="L20" i="2"/>
  <c r="M20" i="2" s="1"/>
  <c r="L56" i="2"/>
  <c r="M56" i="2" s="1"/>
  <c r="L50" i="2"/>
  <c r="M50" i="2" s="1"/>
  <c r="L17" i="2"/>
  <c r="M17" i="2" s="1"/>
  <c r="L28" i="2"/>
  <c r="M28" i="2" s="1"/>
  <c r="L16" i="2"/>
  <c r="M16" i="2" s="1"/>
  <c r="L34" i="2"/>
  <c r="M34" i="2" s="1"/>
  <c r="L63" i="2"/>
  <c r="M63" i="2" s="1"/>
  <c r="L15" i="2"/>
  <c r="M15" i="2" s="1"/>
  <c r="L25" i="2"/>
  <c r="M25" i="2" s="1"/>
  <c r="L64" i="2"/>
  <c r="M64" i="2" s="1"/>
  <c r="L23" i="2"/>
  <c r="M23" i="2" s="1"/>
  <c r="L41" i="2"/>
  <c r="M41" i="2" s="1"/>
  <c r="L36" i="2"/>
  <c r="M36" i="2" s="1"/>
  <c r="L39" i="2"/>
  <c r="M39" i="2" s="1"/>
  <c r="L29" i="2"/>
  <c r="M29" i="2" s="1"/>
  <c r="L45" i="2"/>
  <c r="M45" i="2" s="1"/>
  <c r="L48" i="2"/>
  <c r="M48" i="2" s="1"/>
  <c r="L57" i="2"/>
  <c r="M57" i="2" s="1"/>
  <c r="L46" i="2"/>
  <c r="M46" i="2" s="1"/>
  <c r="L43" i="2"/>
  <c r="M43" i="2" s="1"/>
  <c r="L59" i="2"/>
  <c r="M59" i="2" s="1"/>
  <c r="L62" i="2"/>
  <c r="M62" i="2" s="1"/>
  <c r="L37" i="2"/>
  <c r="M37" i="2" s="1"/>
  <c r="L53" i="2"/>
  <c r="M53" i="2" s="1"/>
  <c r="L65" i="2"/>
  <c r="M65" i="2" s="1"/>
  <c r="L19" i="2"/>
  <c r="M19" i="2" s="1"/>
  <c r="L24" i="2"/>
  <c r="M24" i="2" s="1"/>
  <c r="L18" i="2"/>
  <c r="M18" i="2" s="1"/>
  <c r="L22" i="2"/>
  <c r="M22" i="2" s="1"/>
  <c r="L26" i="2"/>
  <c r="M26" i="2" s="1"/>
  <c r="L31" i="2"/>
  <c r="M31" i="2" s="1"/>
  <c r="L32" i="2"/>
  <c r="M32" i="2" s="1"/>
  <c r="L30" i="2"/>
  <c r="M30" i="2" s="1"/>
  <c r="L33" i="2"/>
  <c r="M33" i="2" s="1"/>
  <c r="L27" i="2"/>
  <c r="M27" i="2" s="1"/>
  <c r="L13" i="2"/>
  <c r="M13" i="2" s="1"/>
  <c r="L69" i="2"/>
  <c r="M72" i="2" l="1"/>
  <c r="M73" i="2"/>
  <c r="M69" i="2"/>
</calcChain>
</file>

<file path=xl/sharedStrings.xml><?xml version="1.0" encoding="utf-8"?>
<sst xmlns="http://schemas.openxmlformats.org/spreadsheetml/2006/main" count="245" uniqueCount="69">
  <si>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</si>
  <si>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</si>
  <si>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</si>
  <si>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</si>
  <si>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</si>
  <si>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</si>
  <si>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2023/12/16-2023/12/19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</si>
  <si>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</si>
  <si>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</si>
  <si>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</si>
  <si>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</si>
  <si>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157-95432536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</si>
  <si>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</si>
  <si>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</si>
  <si>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</si>
  <si>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</si>
  <si>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</si>
  <si>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</si>
  <si>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</si>
  <si>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</si>
  <si>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</si>
  <si>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</si>
  <si>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</si>
  <si>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</si>
  <si>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</si>
  <si>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</si>
  <si>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</si>
  <si>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</si>
  <si>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</si>
  <si>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</si>
  <si>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</si>
  <si>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</si>
  <si>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</si>
  <si>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</si>
  <si>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</si>
  <si>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</si>
  <si>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</si>
  <si>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</si>
  <si>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</si>
  <si>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</si>
  <si>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BING</t>
  </si>
  <si>
    <t>3JDD</t>
  </si>
  <si>
    <t>2.5kg</t>
  </si>
  <si>
    <t>2JD</t>
  </si>
  <si>
    <t>2JDD</t>
  </si>
  <si>
    <t>2J</t>
  </si>
  <si>
    <t>JD</t>
  </si>
  <si>
    <t>3JD</t>
  </si>
  <si>
    <t>SANTINA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</si>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</sst>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US$&quot;#,##0.00;\-&quot;US$&quot;#,##0.00"/>
    <numFmt numFmtId="170" formatCode="&quot;￥&quot;#,##0.00_);[Red]\(&quot;￥&quot;#,##0.00\)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9" fontId="1" fillId="0" borderId="0" xfId="0" applyNumberFormat="1" applyFont="1"/>
    <xf numFmtId="0" fontId="6" fillId="0" borderId="3" xfId="0" applyFont="1" applyBorder="1" applyAlignment="1">
      <alignment horizontal="right" vertical="center"/>
    </xf>
    <xf numFmtId="169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workbookViewId="0">
      <selection activeCell="M9" sqref="M9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22" style="3" customWidth="1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0" t="s">
        <v>4</v>
      </c>
      <c r="F8" s="11">
        <v>45276</v>
      </c>
      <c r="G8" s="12"/>
      <c r="H8" s="33" t="s">
        <v>5</v>
      </c>
      <c r="I8" s="33"/>
      <c r="J8" s="11" t="s">
        <v>6</v>
      </c>
      <c r="L8" s="10" t="s">
        <v>7</v>
      </c>
      <c r="M8" s="5">
        <v>7.25</v>
      </c>
    </row>
    <row r="9" spans="1:13" s="1" customFormat="1" ht="24" customHeight="1">
      <c r="A9" s="4" t="s">
        <v>8</v>
      </c>
      <c r="B9" s="32" t="s">
        <v>9</v>
      </c>
      <c r="C9" s="32"/>
      <c r="E9" s="10" t="s">
        <v>10</v>
      </c>
      <c r="F9" s="5" t="s">
        <v>11</v>
      </c>
      <c r="G9" s="13"/>
      <c r="H9" s="33" t="s">
        <v>12</v>
      </c>
      <c r="I9" s="33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1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45276</v>
      </c>
      <c r="B13" s="9">
        <v>1511046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75</v>
      </c>
      <c r="H13" s="9" t="s">
        <v>42</v>
      </c>
      <c r="I13" s="14">
        <v>340</v>
      </c>
      <c r="J13" s="14">
        <f t="shared" ref="J13:J65" si="0">G13*I13</f>
        <v>25500</v>
      </c>
      <c r="K13" s="15">
        <f t="shared" ref="K13:K65" si="1">J13/$M$8</f>
        <v>3517.2413793103447</v>
      </c>
      <c r="L13" s="15">
        <f t="shared" ref="L13:L65" si="2">K13/G13-$E$85</f>
        <v>24.043435324363557</v>
      </c>
      <c r="M13" s="15">
        <f t="shared" ref="M13:M65" si="3">L13*G13</f>
        <v>1803.2576493272668</v>
      </c>
    </row>
    <row r="14" spans="1:13" s="2" customFormat="1" ht="24" customHeight="1">
      <c r="A14" s="8">
        <v>45276</v>
      </c>
      <c r="B14" s="9">
        <v>1511046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3</v>
      </c>
      <c r="H14" s="9" t="s">
        <v>42</v>
      </c>
      <c r="I14" s="14">
        <v>305</v>
      </c>
      <c r="J14" s="14">
        <f t="shared" si="0"/>
        <v>915</v>
      </c>
      <c r="K14" s="15">
        <f t="shared" si="1"/>
        <v>126.20689655172414</v>
      </c>
      <c r="L14" s="15">
        <f t="shared" si="2"/>
        <v>19.215849117467009</v>
      </c>
      <c r="M14" s="15">
        <f t="shared" si="3"/>
        <v>57.647547352401027</v>
      </c>
    </row>
    <row r="15" spans="1:13" s="2" customFormat="1" ht="24" customHeight="1">
      <c r="A15" s="8">
        <v>45276</v>
      </c>
      <c r="B15" s="9">
        <v>1511046</v>
      </c>
      <c r="C15" s="9" t="s">
        <v>40</v>
      </c>
      <c r="D15" s="9">
        <v>121064</v>
      </c>
      <c r="E15" s="9">
        <v>105448</v>
      </c>
      <c r="F15" s="9" t="s">
        <v>43</v>
      </c>
      <c r="G15" s="9">
        <v>100</v>
      </c>
      <c r="H15" s="9" t="s">
        <v>42</v>
      </c>
      <c r="I15" s="14">
        <v>300</v>
      </c>
      <c r="J15" s="14">
        <f t="shared" si="0"/>
        <v>30000</v>
      </c>
      <c r="K15" s="15">
        <f t="shared" si="1"/>
        <v>4137.9310344827591</v>
      </c>
      <c r="L15" s="15">
        <f t="shared" si="2"/>
        <v>18.526193945053215</v>
      </c>
      <c r="M15" s="15">
        <f t="shared" si="3"/>
        <v>1852.6193945053215</v>
      </c>
    </row>
    <row r="16" spans="1:13" s="2" customFormat="1" ht="24" customHeight="1">
      <c r="A16" s="8">
        <v>45276</v>
      </c>
      <c r="B16" s="9">
        <v>1511046</v>
      </c>
      <c r="C16" s="9" t="s">
        <v>40</v>
      </c>
      <c r="D16" s="9">
        <v>121064</v>
      </c>
      <c r="E16" s="9">
        <v>105448</v>
      </c>
      <c r="F16" s="9" t="s">
        <v>41</v>
      </c>
      <c r="G16" s="9">
        <v>6</v>
      </c>
      <c r="H16" s="9" t="s">
        <v>42</v>
      </c>
      <c r="I16" s="14">
        <v>350</v>
      </c>
      <c r="J16" s="14">
        <f t="shared" si="0"/>
        <v>2100</v>
      </c>
      <c r="K16" s="15">
        <f t="shared" si="1"/>
        <v>289.65517241379308</v>
      </c>
      <c r="L16" s="15">
        <f t="shared" si="2"/>
        <v>25.422745669191144</v>
      </c>
      <c r="M16" s="15">
        <f t="shared" si="3"/>
        <v>152.53647401514687</v>
      </c>
    </row>
    <row r="17" spans="1:13" s="2" customFormat="1" ht="24" customHeight="1">
      <c r="A17" s="8">
        <v>45276</v>
      </c>
      <c r="B17" s="9">
        <v>1511047</v>
      </c>
      <c r="C17" s="9" t="s">
        <v>40</v>
      </c>
      <c r="D17" s="9">
        <v>121064</v>
      </c>
      <c r="E17" s="9">
        <v>105448</v>
      </c>
      <c r="F17" s="9" t="s">
        <v>44</v>
      </c>
      <c r="G17" s="9">
        <v>277</v>
      </c>
      <c r="H17" s="9" t="s">
        <v>42</v>
      </c>
      <c r="I17" s="14">
        <v>320</v>
      </c>
      <c r="J17" s="14">
        <f t="shared" si="0"/>
        <v>88640</v>
      </c>
      <c r="K17" s="15">
        <f t="shared" si="1"/>
        <v>12226.206896551725</v>
      </c>
      <c r="L17" s="15">
        <f t="shared" si="2"/>
        <v>21.28481463470839</v>
      </c>
      <c r="M17" s="15">
        <f t="shared" si="3"/>
        <v>5895.8936538142243</v>
      </c>
    </row>
    <row r="18" spans="1:13" s="2" customFormat="1" ht="24" customHeight="1">
      <c r="A18" s="8">
        <v>45276</v>
      </c>
      <c r="B18" s="9">
        <v>1511047</v>
      </c>
      <c r="C18" s="9" t="s">
        <v>40</v>
      </c>
      <c r="D18" s="9">
        <v>121064</v>
      </c>
      <c r="E18" s="9">
        <v>105448</v>
      </c>
      <c r="F18" s="9" t="s">
        <v>41</v>
      </c>
      <c r="G18" s="9">
        <v>1</v>
      </c>
      <c r="H18" s="9" t="s">
        <v>42</v>
      </c>
      <c r="I18" s="14">
        <v>320</v>
      </c>
      <c r="J18" s="14">
        <f t="shared" si="0"/>
        <v>320</v>
      </c>
      <c r="K18" s="15">
        <f t="shared" si="1"/>
        <v>44.137931034482762</v>
      </c>
      <c r="L18" s="15">
        <f t="shared" si="2"/>
        <v>21.28481463470839</v>
      </c>
      <c r="M18" s="15">
        <f t="shared" si="3"/>
        <v>21.28481463470839</v>
      </c>
    </row>
    <row r="19" spans="1:13" s="2" customFormat="1" ht="24" customHeight="1">
      <c r="A19" s="8">
        <v>45276</v>
      </c>
      <c r="B19" s="9">
        <v>1511100</v>
      </c>
      <c r="C19" s="9" t="s">
        <v>40</v>
      </c>
      <c r="D19" s="9">
        <v>121064</v>
      </c>
      <c r="E19" s="9">
        <v>105448</v>
      </c>
      <c r="F19" s="9" t="s">
        <v>45</v>
      </c>
      <c r="G19" s="9">
        <v>280</v>
      </c>
      <c r="H19" s="9" t="s">
        <v>42</v>
      </c>
      <c r="I19" s="14">
        <v>290</v>
      </c>
      <c r="J19" s="14">
        <f t="shared" si="0"/>
        <v>81200</v>
      </c>
      <c r="K19" s="15">
        <f t="shared" si="1"/>
        <v>11200</v>
      </c>
      <c r="L19" s="15">
        <f t="shared" si="2"/>
        <v>17.146883600225628</v>
      </c>
      <c r="M19" s="15">
        <f t="shared" si="3"/>
        <v>4801.1274080631756</v>
      </c>
    </row>
    <row r="20" spans="1:13" s="2" customFormat="1" ht="24" customHeight="1">
      <c r="A20" s="8">
        <v>45276</v>
      </c>
      <c r="B20" s="9">
        <v>1511101</v>
      </c>
      <c r="C20" s="9" t="s">
        <v>40</v>
      </c>
      <c r="D20" s="9">
        <v>121064</v>
      </c>
      <c r="E20" s="9">
        <v>105448</v>
      </c>
      <c r="F20" s="9" t="s">
        <v>43</v>
      </c>
      <c r="G20" s="9">
        <v>280</v>
      </c>
      <c r="H20" s="9" t="s">
        <v>42</v>
      </c>
      <c r="I20" s="14">
        <v>293</v>
      </c>
      <c r="J20" s="14">
        <f t="shared" si="0"/>
        <v>82040</v>
      </c>
      <c r="K20" s="15">
        <f t="shared" si="1"/>
        <v>11315.862068965518</v>
      </c>
      <c r="L20" s="15">
        <f t="shared" si="2"/>
        <v>17.560676703673906</v>
      </c>
      <c r="M20" s="15">
        <f t="shared" si="3"/>
        <v>4916.9894770286937</v>
      </c>
    </row>
    <row r="21" spans="1:13" s="2" customFormat="1" ht="24" customHeight="1">
      <c r="A21" s="8">
        <v>45276</v>
      </c>
      <c r="B21" s="9">
        <v>1511111</v>
      </c>
      <c r="C21" s="9" t="s">
        <v>40</v>
      </c>
      <c r="D21" s="9">
        <v>121064</v>
      </c>
      <c r="E21" s="9">
        <v>105448</v>
      </c>
      <c r="F21" s="9" t="s">
        <v>43</v>
      </c>
      <c r="G21" s="9">
        <v>15</v>
      </c>
      <c r="H21" s="9" t="s">
        <v>42</v>
      </c>
      <c r="I21" s="14">
        <v>305</v>
      </c>
      <c r="J21" s="14">
        <f t="shared" si="0"/>
        <v>4575</v>
      </c>
      <c r="K21" s="15">
        <f t="shared" si="1"/>
        <v>631.0344827586207</v>
      </c>
      <c r="L21" s="15">
        <f t="shared" si="2"/>
        <v>19.215849117467009</v>
      </c>
      <c r="M21" s="15">
        <f t="shared" si="3"/>
        <v>288.23773676200511</v>
      </c>
    </row>
    <row r="22" spans="1:13" s="2" customFormat="1" ht="24" customHeight="1">
      <c r="A22" s="8">
        <v>45276</v>
      </c>
      <c r="B22" s="9">
        <v>1511111</v>
      </c>
      <c r="C22" s="9" t="s">
        <v>40</v>
      </c>
      <c r="D22" s="9">
        <v>121064</v>
      </c>
      <c r="E22" s="9">
        <v>105448</v>
      </c>
      <c r="F22" s="9" t="s">
        <v>43</v>
      </c>
      <c r="G22" s="9">
        <v>1</v>
      </c>
      <c r="H22" s="9" t="s">
        <v>42</v>
      </c>
      <c r="I22" s="14">
        <v>310</v>
      </c>
      <c r="J22" s="14">
        <f t="shared" si="0"/>
        <v>310</v>
      </c>
      <c r="K22" s="15">
        <f t="shared" si="1"/>
        <v>42.758620689655174</v>
      </c>
      <c r="L22" s="15">
        <f t="shared" si="2"/>
        <v>19.905504289880803</v>
      </c>
      <c r="M22" s="15">
        <f t="shared" si="3"/>
        <v>19.905504289880803</v>
      </c>
    </row>
    <row r="23" spans="1:13" s="2" customFormat="1" ht="24" customHeight="1">
      <c r="A23" s="8">
        <v>45276</v>
      </c>
      <c r="B23" s="9">
        <v>1511111</v>
      </c>
      <c r="C23" s="9" t="s">
        <v>40</v>
      </c>
      <c r="D23" s="9">
        <v>121064</v>
      </c>
      <c r="E23" s="9">
        <v>105448</v>
      </c>
      <c r="F23" s="9" t="s">
        <v>43</v>
      </c>
      <c r="G23" s="9">
        <v>1</v>
      </c>
      <c r="H23" s="9" t="s">
        <v>42</v>
      </c>
      <c r="I23" s="14">
        <v>325</v>
      </c>
      <c r="J23" s="14">
        <f t="shared" si="0"/>
        <v>325</v>
      </c>
      <c r="K23" s="15">
        <f t="shared" si="1"/>
        <v>44.827586206896555</v>
      </c>
      <c r="L23" s="15">
        <f t="shared" si="2"/>
        <v>21.974469807122183</v>
      </c>
      <c r="M23" s="15">
        <f t="shared" si="3"/>
        <v>21.974469807122183</v>
      </c>
    </row>
    <row r="24" spans="1:13" s="2" customFormat="1" ht="24" customHeight="1">
      <c r="A24" s="8">
        <v>45276</v>
      </c>
      <c r="B24" s="9">
        <v>1511240</v>
      </c>
      <c r="C24" s="9" t="s">
        <v>40</v>
      </c>
      <c r="D24" s="9">
        <v>121064</v>
      </c>
      <c r="E24" s="9">
        <v>105448</v>
      </c>
      <c r="F24" s="9" t="s">
        <v>46</v>
      </c>
      <c r="G24" s="9">
        <v>280</v>
      </c>
      <c r="H24" s="9" t="s">
        <v>42</v>
      </c>
      <c r="I24" s="14">
        <v>270</v>
      </c>
      <c r="J24" s="14">
        <f t="shared" si="0"/>
        <v>75600</v>
      </c>
      <c r="K24" s="15">
        <f t="shared" si="1"/>
        <v>10427.586206896553</v>
      </c>
      <c r="L24" s="15">
        <f t="shared" si="2"/>
        <v>14.388262910570461</v>
      </c>
      <c r="M24" s="15">
        <f t="shared" si="3"/>
        <v>4028.7136149597291</v>
      </c>
    </row>
    <row r="25" spans="1:13" s="2" customFormat="1" ht="24" customHeight="1">
      <c r="A25" s="8">
        <v>45276</v>
      </c>
      <c r="B25" s="9">
        <v>1511241</v>
      </c>
      <c r="C25" s="9" t="s">
        <v>40</v>
      </c>
      <c r="D25" s="9">
        <v>121064</v>
      </c>
      <c r="E25" s="9">
        <v>105448</v>
      </c>
      <c r="F25" s="9" t="s">
        <v>46</v>
      </c>
      <c r="G25" s="9">
        <v>20</v>
      </c>
      <c r="H25" s="9" t="s">
        <v>42</v>
      </c>
      <c r="I25" s="14">
        <v>280</v>
      </c>
      <c r="J25" s="14">
        <f t="shared" si="0"/>
        <v>5600</v>
      </c>
      <c r="K25" s="15">
        <f t="shared" si="1"/>
        <v>772.41379310344826</v>
      </c>
      <c r="L25" s="15">
        <f t="shared" si="2"/>
        <v>15.767573255398041</v>
      </c>
      <c r="M25" s="15">
        <f t="shared" si="3"/>
        <v>315.35146510796085</v>
      </c>
    </row>
    <row r="26" spans="1:13" s="2" customFormat="1" ht="24" customHeight="1">
      <c r="A26" s="8">
        <v>45276</v>
      </c>
      <c r="B26" s="9">
        <v>1511242</v>
      </c>
      <c r="C26" s="9" t="s">
        <v>40</v>
      </c>
      <c r="D26" s="9">
        <v>121064</v>
      </c>
      <c r="E26" s="9">
        <v>105448</v>
      </c>
      <c r="F26" s="9" t="s">
        <v>46</v>
      </c>
      <c r="G26" s="9">
        <v>1</v>
      </c>
      <c r="H26" s="9" t="s">
        <v>42</v>
      </c>
      <c r="I26" s="14">
        <v>280</v>
      </c>
      <c r="J26" s="14">
        <f t="shared" si="0"/>
        <v>280</v>
      </c>
      <c r="K26" s="15">
        <f t="shared" si="1"/>
        <v>38.620689655172413</v>
      </c>
      <c r="L26" s="15">
        <f t="shared" si="2"/>
        <v>15.767573255398041</v>
      </c>
      <c r="M26" s="15">
        <f t="shared" si="3"/>
        <v>15.767573255398041</v>
      </c>
    </row>
    <row r="27" spans="1:13" s="2" customFormat="1" ht="24" customHeight="1">
      <c r="A27" s="8">
        <v>45277</v>
      </c>
      <c r="B27" s="9">
        <v>1511046</v>
      </c>
      <c r="C27" s="9" t="s">
        <v>40</v>
      </c>
      <c r="D27" s="9">
        <v>121064</v>
      </c>
      <c r="E27" s="9">
        <v>105448</v>
      </c>
      <c r="F27" s="9" t="s">
        <v>47</v>
      </c>
      <c r="G27" s="9">
        <v>40</v>
      </c>
      <c r="H27" s="9" t="s">
        <v>42</v>
      </c>
      <c r="I27" s="14">
        <v>330</v>
      </c>
      <c r="J27" s="14">
        <f t="shared" si="0"/>
        <v>13200</v>
      </c>
      <c r="K27" s="15">
        <f t="shared" si="1"/>
        <v>1820.6896551724137</v>
      </c>
      <c r="L27" s="15">
        <f t="shared" si="2"/>
        <v>22.66412497953597</v>
      </c>
      <c r="M27" s="15">
        <f t="shared" si="3"/>
        <v>906.56499918143879</v>
      </c>
    </row>
    <row r="28" spans="1:13" s="2" customFormat="1" ht="24" customHeight="1">
      <c r="A28" s="8">
        <v>45277</v>
      </c>
      <c r="B28" s="9">
        <v>1511049</v>
      </c>
      <c r="C28" s="9" t="s">
        <v>48</v>
      </c>
      <c r="D28" s="9">
        <v>121064</v>
      </c>
      <c r="E28" s="9">
        <v>91329</v>
      </c>
      <c r="F28" s="9" t="s">
        <v>43</v>
      </c>
      <c r="G28" s="9">
        <v>73</v>
      </c>
      <c r="H28" s="9" t="s">
        <v>42</v>
      </c>
      <c r="I28" s="14">
        <v>285</v>
      </c>
      <c r="J28" s="14">
        <f t="shared" si="0"/>
        <v>20805</v>
      </c>
      <c r="K28" s="15">
        <f t="shared" si="1"/>
        <v>2869.655172413793</v>
      </c>
      <c r="L28" s="15">
        <f t="shared" si="2"/>
        <v>16.457228427811835</v>
      </c>
      <c r="M28" s="15">
        <f t="shared" si="3"/>
        <v>1201.377675230264</v>
      </c>
    </row>
    <row r="29" spans="1:13" s="2" customFormat="1" ht="24" customHeight="1">
      <c r="A29" s="8">
        <v>45277</v>
      </c>
      <c r="B29" s="9">
        <v>1511049</v>
      </c>
      <c r="C29" s="9" t="s">
        <v>48</v>
      </c>
      <c r="D29" s="9">
        <v>121064</v>
      </c>
      <c r="E29" s="9">
        <v>105448</v>
      </c>
      <c r="F29" s="9" t="s">
        <v>47</v>
      </c>
      <c r="G29" s="9">
        <v>21</v>
      </c>
      <c r="H29" s="9" t="s">
        <v>42</v>
      </c>
      <c r="I29" s="14">
        <v>320</v>
      </c>
      <c r="J29" s="14">
        <f t="shared" si="0"/>
        <v>6720</v>
      </c>
      <c r="K29" s="15">
        <f t="shared" si="1"/>
        <v>926.89655172413791</v>
      </c>
      <c r="L29" s="15">
        <f t="shared" si="2"/>
        <v>21.284814634708383</v>
      </c>
      <c r="M29" s="15">
        <f t="shared" si="3"/>
        <v>446.98110732887602</v>
      </c>
    </row>
    <row r="30" spans="1:13" s="2" customFormat="1" ht="24" customHeight="1">
      <c r="A30" s="8">
        <v>45277</v>
      </c>
      <c r="B30" s="9">
        <v>1511111</v>
      </c>
      <c r="C30" s="9" t="s">
        <v>40</v>
      </c>
      <c r="D30" s="9">
        <v>121064</v>
      </c>
      <c r="E30" s="9">
        <v>105448</v>
      </c>
      <c r="F30" s="9" t="s">
        <v>43</v>
      </c>
      <c r="G30" s="9">
        <v>88</v>
      </c>
      <c r="H30" s="9" t="s">
        <v>42</v>
      </c>
      <c r="I30" s="14">
        <v>285</v>
      </c>
      <c r="J30" s="14">
        <f t="shared" si="0"/>
        <v>25080</v>
      </c>
      <c r="K30" s="15">
        <f t="shared" si="1"/>
        <v>3459.3103448275861</v>
      </c>
      <c r="L30" s="15">
        <f t="shared" si="2"/>
        <v>16.457228427811835</v>
      </c>
      <c r="M30" s="15">
        <f t="shared" si="3"/>
        <v>1448.2361016474415</v>
      </c>
    </row>
    <row r="31" spans="1:13" s="2" customFormat="1" ht="24" customHeight="1">
      <c r="A31" s="8">
        <v>45277</v>
      </c>
      <c r="B31" s="9">
        <v>1511111</v>
      </c>
      <c r="C31" s="9" t="s">
        <v>40</v>
      </c>
      <c r="D31" s="9">
        <v>121064</v>
      </c>
      <c r="E31" s="9">
        <v>105448</v>
      </c>
      <c r="F31" s="9" t="s">
        <v>43</v>
      </c>
      <c r="G31" s="9">
        <v>90</v>
      </c>
      <c r="H31" s="9" t="s">
        <v>42</v>
      </c>
      <c r="I31" s="14">
        <v>290</v>
      </c>
      <c r="J31" s="14">
        <f t="shared" si="0"/>
        <v>26100</v>
      </c>
      <c r="K31" s="15">
        <f t="shared" si="1"/>
        <v>3600</v>
      </c>
      <c r="L31" s="15">
        <f t="shared" si="2"/>
        <v>17.146883600225628</v>
      </c>
      <c r="M31" s="15">
        <f t="shared" si="3"/>
        <v>1543.2195240203066</v>
      </c>
    </row>
    <row r="32" spans="1:13" s="2" customFormat="1" ht="24" customHeight="1">
      <c r="A32" s="8">
        <v>45277</v>
      </c>
      <c r="B32" s="9">
        <v>1511111</v>
      </c>
      <c r="C32" s="9" t="s">
        <v>40</v>
      </c>
      <c r="D32" s="9">
        <v>121064</v>
      </c>
      <c r="E32" s="9">
        <v>105448</v>
      </c>
      <c r="F32" s="9" t="s">
        <v>43</v>
      </c>
      <c r="G32" s="9">
        <v>3</v>
      </c>
      <c r="H32" s="9" t="s">
        <v>42</v>
      </c>
      <c r="I32" s="14">
        <v>300</v>
      </c>
      <c r="J32" s="14">
        <f t="shared" si="0"/>
        <v>900</v>
      </c>
      <c r="K32" s="15">
        <f t="shared" si="1"/>
        <v>124.13793103448276</v>
      </c>
      <c r="L32" s="15">
        <f t="shared" si="2"/>
        <v>18.526193945053215</v>
      </c>
      <c r="M32" s="15">
        <f t="shared" si="3"/>
        <v>55.578581835159646</v>
      </c>
    </row>
    <row r="33" spans="1:13" s="2" customFormat="1" ht="24" customHeight="1">
      <c r="A33" s="8">
        <v>45277</v>
      </c>
      <c r="B33" s="9">
        <v>1511235</v>
      </c>
      <c r="C33" s="9" t="s">
        <v>40</v>
      </c>
      <c r="D33" s="9">
        <v>121064</v>
      </c>
      <c r="E33" s="9">
        <v>105448</v>
      </c>
      <c r="F33" s="9" t="s">
        <v>46</v>
      </c>
      <c r="G33" s="9">
        <v>1</v>
      </c>
      <c r="H33" s="9" t="s">
        <v>42</v>
      </c>
      <c r="I33" s="14">
        <v>265</v>
      </c>
      <c r="J33" s="14">
        <f t="shared" si="0"/>
        <v>265</v>
      </c>
      <c r="K33" s="15">
        <f t="shared" si="1"/>
        <v>36.551724137931032</v>
      </c>
      <c r="L33" s="15">
        <f t="shared" si="2"/>
        <v>13.69860773815666</v>
      </c>
      <c r="M33" s="15">
        <f t="shared" si="3"/>
        <v>13.69860773815666</v>
      </c>
    </row>
    <row r="34" spans="1:13" s="2" customFormat="1" ht="24" customHeight="1">
      <c r="A34" s="8">
        <v>45277</v>
      </c>
      <c r="B34" s="9">
        <v>1511235</v>
      </c>
      <c r="C34" s="9" t="s">
        <v>40</v>
      </c>
      <c r="D34" s="9">
        <v>121064</v>
      </c>
      <c r="E34" s="9">
        <v>105448</v>
      </c>
      <c r="F34" s="9" t="s">
        <v>46</v>
      </c>
      <c r="G34" s="9">
        <v>3</v>
      </c>
      <c r="H34" s="9" t="s">
        <v>42</v>
      </c>
      <c r="I34" s="14">
        <v>260</v>
      </c>
      <c r="J34" s="14">
        <f t="shared" si="0"/>
        <v>780</v>
      </c>
      <c r="K34" s="15">
        <f t="shared" si="1"/>
        <v>107.58620689655173</v>
      </c>
      <c r="L34" s="15">
        <f t="shared" si="2"/>
        <v>13.008952565742874</v>
      </c>
      <c r="M34" s="15">
        <f t="shared" si="3"/>
        <v>39.026857697228621</v>
      </c>
    </row>
    <row r="35" spans="1:13" s="2" customFormat="1" ht="24" customHeight="1">
      <c r="A35" s="8">
        <v>45277</v>
      </c>
      <c r="B35" s="9">
        <v>1511241</v>
      </c>
      <c r="C35" s="9" t="s">
        <v>40</v>
      </c>
      <c r="D35" s="9">
        <v>121064</v>
      </c>
      <c r="E35" s="9">
        <v>105448</v>
      </c>
      <c r="F35" s="9" t="s">
        <v>46</v>
      </c>
      <c r="G35" s="9">
        <v>10</v>
      </c>
      <c r="H35" s="9" t="s">
        <v>42</v>
      </c>
      <c r="I35" s="14">
        <v>260</v>
      </c>
      <c r="J35" s="14">
        <f t="shared" si="0"/>
        <v>2600</v>
      </c>
      <c r="K35" s="15">
        <f t="shared" si="1"/>
        <v>358.62068965517244</v>
      </c>
      <c r="L35" s="15">
        <f t="shared" si="2"/>
        <v>13.008952565742874</v>
      </c>
      <c r="M35" s="15">
        <f t="shared" si="3"/>
        <v>130.08952565742874</v>
      </c>
    </row>
    <row r="36" spans="1:13" s="2" customFormat="1" ht="24" customHeight="1">
      <c r="A36" s="8">
        <v>45278</v>
      </c>
      <c r="B36" s="9">
        <v>1511046</v>
      </c>
      <c r="C36" s="9" t="s">
        <v>40</v>
      </c>
      <c r="D36" s="9">
        <v>121064</v>
      </c>
      <c r="E36" s="9">
        <v>105448</v>
      </c>
      <c r="F36" s="9" t="s">
        <v>41</v>
      </c>
      <c r="G36" s="9">
        <v>35</v>
      </c>
      <c r="H36" s="9" t="s">
        <v>42</v>
      </c>
      <c r="I36" s="14">
        <v>315</v>
      </c>
      <c r="J36" s="14">
        <f t="shared" si="0"/>
        <v>11025</v>
      </c>
      <c r="K36" s="15">
        <f t="shared" si="1"/>
        <v>1520.6896551724137</v>
      </c>
      <c r="L36" s="15">
        <f t="shared" si="2"/>
        <v>20.595159462294589</v>
      </c>
      <c r="M36" s="15">
        <f t="shared" si="3"/>
        <v>720.83058118031067</v>
      </c>
    </row>
    <row r="37" spans="1:13" s="2" customFormat="1" ht="24" customHeight="1">
      <c r="A37" s="8">
        <v>45278</v>
      </c>
      <c r="B37" s="9">
        <v>1511046</v>
      </c>
      <c r="C37" s="9" t="s">
        <v>40</v>
      </c>
      <c r="D37" s="9">
        <v>121064</v>
      </c>
      <c r="E37" s="9">
        <v>105448</v>
      </c>
      <c r="F37" s="9" t="s">
        <v>47</v>
      </c>
      <c r="G37" s="9">
        <v>4</v>
      </c>
      <c r="H37" s="9" t="s">
        <v>42</v>
      </c>
      <c r="I37" s="14">
        <v>315</v>
      </c>
      <c r="J37" s="14">
        <f t="shared" si="0"/>
        <v>1260</v>
      </c>
      <c r="K37" s="15">
        <f t="shared" si="1"/>
        <v>173.79310344827587</v>
      </c>
      <c r="L37" s="15">
        <f t="shared" si="2"/>
        <v>20.595159462294596</v>
      </c>
      <c r="M37" s="15">
        <f t="shared" si="3"/>
        <v>82.380637849178385</v>
      </c>
    </row>
    <row r="38" spans="1:13" s="2" customFormat="1" ht="24" customHeight="1">
      <c r="A38" s="8">
        <v>45278</v>
      </c>
      <c r="B38" s="9">
        <v>1511047</v>
      </c>
      <c r="C38" s="9" t="s">
        <v>40</v>
      </c>
      <c r="D38" s="9">
        <v>121064</v>
      </c>
      <c r="E38" s="9">
        <v>105448</v>
      </c>
      <c r="F38" s="9" t="s">
        <v>44</v>
      </c>
      <c r="G38" s="9">
        <v>2</v>
      </c>
      <c r="H38" s="9" t="s">
        <v>42</v>
      </c>
      <c r="I38" s="14">
        <v>290</v>
      </c>
      <c r="J38" s="14">
        <f t="shared" si="0"/>
        <v>580</v>
      </c>
      <c r="K38" s="15">
        <f t="shared" si="1"/>
        <v>80</v>
      </c>
      <c r="L38" s="15">
        <f t="shared" si="2"/>
        <v>17.146883600225628</v>
      </c>
      <c r="M38" s="15">
        <f t="shared" si="3"/>
        <v>34.293767200451256</v>
      </c>
    </row>
    <row r="39" spans="1:13" s="2" customFormat="1" ht="24" customHeight="1">
      <c r="A39" s="8">
        <v>45278</v>
      </c>
      <c r="B39" s="9">
        <v>1511049</v>
      </c>
      <c r="C39" s="9" t="s">
        <v>40</v>
      </c>
      <c r="D39" s="9">
        <v>121064</v>
      </c>
      <c r="E39" s="9">
        <v>105448</v>
      </c>
      <c r="F39" s="9" t="s">
        <v>43</v>
      </c>
      <c r="G39" s="9">
        <v>16</v>
      </c>
      <c r="H39" s="9" t="s">
        <v>42</v>
      </c>
      <c r="I39" s="14">
        <v>280</v>
      </c>
      <c r="J39" s="14">
        <f t="shared" si="0"/>
        <v>4480</v>
      </c>
      <c r="K39" s="15">
        <f t="shared" si="1"/>
        <v>617.93103448275861</v>
      </c>
      <c r="L39" s="15">
        <f t="shared" si="2"/>
        <v>15.767573255398041</v>
      </c>
      <c r="M39" s="15">
        <f t="shared" si="3"/>
        <v>252.28117208636866</v>
      </c>
    </row>
    <row r="40" spans="1:13" s="2" customFormat="1" ht="24" customHeight="1">
      <c r="A40" s="8">
        <v>45278</v>
      </c>
      <c r="B40" s="9">
        <v>1511049</v>
      </c>
      <c r="C40" s="9" t="s">
        <v>40</v>
      </c>
      <c r="D40" s="9">
        <v>121064</v>
      </c>
      <c r="E40" s="9">
        <v>105448</v>
      </c>
      <c r="F40" s="9" t="s">
        <v>43</v>
      </c>
      <c r="G40" s="9">
        <v>1</v>
      </c>
      <c r="H40" s="9" t="s">
        <v>42</v>
      </c>
      <c r="I40" s="14">
        <v>270</v>
      </c>
      <c r="J40" s="14">
        <f t="shared" si="0"/>
        <v>270</v>
      </c>
      <c r="K40" s="15">
        <f t="shared" si="1"/>
        <v>37.241379310344826</v>
      </c>
      <c r="L40" s="15">
        <f t="shared" si="2"/>
        <v>14.388262910570454</v>
      </c>
      <c r="M40" s="15">
        <f t="shared" si="3"/>
        <v>14.388262910570454</v>
      </c>
    </row>
    <row r="41" spans="1:13" s="2" customFormat="1" ht="24" customHeight="1">
      <c r="A41" s="8">
        <v>45278</v>
      </c>
      <c r="B41" s="9">
        <v>1511049</v>
      </c>
      <c r="C41" s="9" t="s">
        <v>48</v>
      </c>
      <c r="D41" s="9">
        <v>121064</v>
      </c>
      <c r="E41" s="9">
        <v>105448</v>
      </c>
      <c r="F41" s="9" t="s">
        <v>47</v>
      </c>
      <c r="G41" s="9">
        <v>12</v>
      </c>
      <c r="H41" s="9" t="s">
        <v>42</v>
      </c>
      <c r="I41" s="14">
        <v>320</v>
      </c>
      <c r="J41" s="14">
        <f t="shared" si="0"/>
        <v>3840</v>
      </c>
      <c r="K41" s="15">
        <f t="shared" si="1"/>
        <v>529.65517241379314</v>
      </c>
      <c r="L41" s="15">
        <f t="shared" si="2"/>
        <v>21.28481463470839</v>
      </c>
      <c r="M41" s="15">
        <f t="shared" si="3"/>
        <v>255.41777561650068</v>
      </c>
    </row>
    <row r="42" spans="1:13" s="2" customFormat="1" ht="24" customHeight="1">
      <c r="A42" s="8">
        <v>45278</v>
      </c>
      <c r="B42" s="9">
        <v>1511049</v>
      </c>
      <c r="C42" s="9" t="s">
        <v>48</v>
      </c>
      <c r="D42" s="9">
        <v>121064</v>
      </c>
      <c r="E42" s="9">
        <v>91329</v>
      </c>
      <c r="F42" s="9" t="s">
        <v>47</v>
      </c>
      <c r="G42" s="9">
        <v>3</v>
      </c>
      <c r="H42" s="9" t="s">
        <v>42</v>
      </c>
      <c r="I42" s="14">
        <v>320</v>
      </c>
      <c r="J42" s="14">
        <f t="shared" si="0"/>
        <v>960</v>
      </c>
      <c r="K42" s="15">
        <f t="shared" si="1"/>
        <v>132.41379310344828</v>
      </c>
      <c r="L42" s="15">
        <f t="shared" si="2"/>
        <v>21.28481463470839</v>
      </c>
      <c r="M42" s="15">
        <f t="shared" si="3"/>
        <v>63.854443904125169</v>
      </c>
    </row>
    <row r="43" spans="1:13" s="2" customFormat="1" ht="24" customHeight="1">
      <c r="A43" s="8">
        <v>45278</v>
      </c>
      <c r="B43" s="9">
        <v>1511049</v>
      </c>
      <c r="C43" s="9" t="s">
        <v>40</v>
      </c>
      <c r="D43" s="9">
        <v>121064</v>
      </c>
      <c r="E43" s="9">
        <v>105448</v>
      </c>
      <c r="F43" s="9" t="s">
        <v>43</v>
      </c>
      <c r="G43" s="9">
        <v>1</v>
      </c>
      <c r="H43" s="9" t="s">
        <v>42</v>
      </c>
      <c r="I43" s="14">
        <v>100</v>
      </c>
      <c r="J43" s="14">
        <f t="shared" si="0"/>
        <v>100</v>
      </c>
      <c r="K43" s="15">
        <f t="shared" si="1"/>
        <v>13.793103448275861</v>
      </c>
      <c r="L43" s="15">
        <f t="shared" si="2"/>
        <v>-9.0600129514985106</v>
      </c>
      <c r="M43" s="15">
        <f t="shared" si="3"/>
        <v>-9.0600129514985106</v>
      </c>
    </row>
    <row r="44" spans="1:13" s="2" customFormat="1" ht="24" customHeight="1">
      <c r="A44" s="8">
        <v>45278</v>
      </c>
      <c r="B44" s="9">
        <v>1511111</v>
      </c>
      <c r="C44" s="9" t="s">
        <v>40</v>
      </c>
      <c r="D44" s="9">
        <v>121064</v>
      </c>
      <c r="E44" s="9">
        <v>105448</v>
      </c>
      <c r="F44" s="9" t="s">
        <v>43</v>
      </c>
      <c r="G44" s="9">
        <v>48</v>
      </c>
      <c r="H44" s="9" t="s">
        <v>42</v>
      </c>
      <c r="I44" s="14">
        <v>270</v>
      </c>
      <c r="J44" s="14">
        <f t="shared" si="0"/>
        <v>12960</v>
      </c>
      <c r="K44" s="15">
        <f t="shared" si="1"/>
        <v>1787.5862068965516</v>
      </c>
      <c r="L44" s="15">
        <f t="shared" si="2"/>
        <v>14.388262910570454</v>
      </c>
      <c r="M44" s="15">
        <f t="shared" si="3"/>
        <v>690.63661970738178</v>
      </c>
    </row>
    <row r="45" spans="1:13" s="2" customFormat="1" ht="24" customHeight="1">
      <c r="A45" s="8">
        <v>45278</v>
      </c>
      <c r="B45" s="9">
        <v>1511235</v>
      </c>
      <c r="C45" s="9" t="s">
        <v>40</v>
      </c>
      <c r="D45" s="9">
        <v>121064</v>
      </c>
      <c r="E45" s="9">
        <v>105448</v>
      </c>
      <c r="F45" s="9" t="s">
        <v>46</v>
      </c>
      <c r="G45" s="9">
        <v>276</v>
      </c>
      <c r="H45" s="9" t="s">
        <v>42</v>
      </c>
      <c r="I45" s="14">
        <v>230</v>
      </c>
      <c r="J45" s="14">
        <f t="shared" si="0"/>
        <v>63480</v>
      </c>
      <c r="K45" s="15">
        <f t="shared" si="1"/>
        <v>8755.8620689655181</v>
      </c>
      <c r="L45" s="15">
        <f t="shared" si="2"/>
        <v>8.8710215312601157</v>
      </c>
      <c r="M45" s="15">
        <f t="shared" si="3"/>
        <v>2448.4019426277919</v>
      </c>
    </row>
    <row r="46" spans="1:13" s="2" customFormat="1" ht="24" customHeight="1">
      <c r="A46" s="8">
        <v>45278</v>
      </c>
      <c r="B46" s="9">
        <v>1511236</v>
      </c>
      <c r="C46" s="9" t="s">
        <v>40</v>
      </c>
      <c r="D46" s="9">
        <v>121064</v>
      </c>
      <c r="E46" s="9">
        <v>105448</v>
      </c>
      <c r="F46" s="9" t="s">
        <v>46</v>
      </c>
      <c r="G46" s="9">
        <v>260</v>
      </c>
      <c r="H46" s="9" t="s">
        <v>42</v>
      </c>
      <c r="I46" s="14">
        <v>235</v>
      </c>
      <c r="J46" s="14">
        <f t="shared" si="0"/>
        <v>61100</v>
      </c>
      <c r="K46" s="15">
        <f t="shared" si="1"/>
        <v>8427.5862068965525</v>
      </c>
      <c r="L46" s="15">
        <f t="shared" si="2"/>
        <v>9.5606767036739058</v>
      </c>
      <c r="M46" s="15">
        <f t="shared" si="3"/>
        <v>2485.7759429552157</v>
      </c>
    </row>
    <row r="47" spans="1:13" s="2" customFormat="1" ht="24" customHeight="1">
      <c r="A47" s="8">
        <v>45278</v>
      </c>
      <c r="B47" s="9">
        <v>1511236</v>
      </c>
      <c r="C47" s="9" t="s">
        <v>40</v>
      </c>
      <c r="D47" s="9">
        <v>121064</v>
      </c>
      <c r="E47" s="9">
        <v>105448</v>
      </c>
      <c r="F47" s="9" t="s">
        <v>46</v>
      </c>
      <c r="G47" s="9">
        <v>19</v>
      </c>
      <c r="H47" s="9" t="s">
        <v>42</v>
      </c>
      <c r="I47" s="14">
        <v>230</v>
      </c>
      <c r="J47" s="14">
        <f t="shared" si="0"/>
        <v>4370</v>
      </c>
      <c r="K47" s="15">
        <f t="shared" si="1"/>
        <v>602.75862068965512</v>
      </c>
      <c r="L47" s="15">
        <f t="shared" si="2"/>
        <v>8.8710215312601086</v>
      </c>
      <c r="M47" s="15">
        <f t="shared" si="3"/>
        <v>168.54940909394207</v>
      </c>
    </row>
    <row r="48" spans="1:13" s="2" customFormat="1" ht="24" customHeight="1">
      <c r="A48" s="8">
        <v>45278</v>
      </c>
      <c r="B48" s="9">
        <v>1511236</v>
      </c>
      <c r="C48" s="9" t="s">
        <v>40</v>
      </c>
      <c r="D48" s="9">
        <v>121064</v>
      </c>
      <c r="E48" s="9">
        <v>105448</v>
      </c>
      <c r="F48" s="9" t="s">
        <v>46</v>
      </c>
      <c r="G48" s="9">
        <v>1</v>
      </c>
      <c r="H48" s="9" t="s">
        <v>42</v>
      </c>
      <c r="I48" s="14">
        <v>100</v>
      </c>
      <c r="J48" s="14">
        <f t="shared" si="0"/>
        <v>100</v>
      </c>
      <c r="K48" s="15">
        <f t="shared" si="1"/>
        <v>13.793103448275861</v>
      </c>
      <c r="L48" s="15">
        <f t="shared" si="2"/>
        <v>-9.0600129514985106</v>
      </c>
      <c r="M48" s="15">
        <f t="shared" si="3"/>
        <v>-9.0600129514985106</v>
      </c>
    </row>
    <row r="49" spans="1:14" s="2" customFormat="1" ht="24" customHeight="1">
      <c r="A49" s="8">
        <v>45278</v>
      </c>
      <c r="B49" s="9">
        <v>1511237</v>
      </c>
      <c r="C49" s="9" t="s">
        <v>40</v>
      </c>
      <c r="D49" s="9">
        <v>121064</v>
      </c>
      <c r="E49" s="9">
        <v>105448</v>
      </c>
      <c r="F49" s="9" t="s">
        <v>46</v>
      </c>
      <c r="G49" s="9">
        <v>280</v>
      </c>
      <c r="H49" s="9" t="s">
        <v>42</v>
      </c>
      <c r="I49" s="14">
        <v>230</v>
      </c>
      <c r="J49" s="14">
        <f t="shared" si="0"/>
        <v>64400</v>
      </c>
      <c r="K49" s="15">
        <f t="shared" si="1"/>
        <v>8882.7586206896558</v>
      </c>
      <c r="L49" s="15">
        <f t="shared" si="2"/>
        <v>8.8710215312601122</v>
      </c>
      <c r="M49" s="15">
        <f t="shared" si="3"/>
        <v>2483.8860287528314</v>
      </c>
    </row>
    <row r="50" spans="1:14" s="2" customFormat="1" ht="24" customHeight="1">
      <c r="A50" s="8">
        <v>45278</v>
      </c>
      <c r="B50" s="9">
        <v>1511238</v>
      </c>
      <c r="C50" s="9" t="s">
        <v>40</v>
      </c>
      <c r="D50" s="9">
        <v>121064</v>
      </c>
      <c r="E50" s="9">
        <v>105448</v>
      </c>
      <c r="F50" s="9" t="s">
        <v>46</v>
      </c>
      <c r="G50" s="9">
        <v>280</v>
      </c>
      <c r="H50" s="9" t="s">
        <v>42</v>
      </c>
      <c r="I50" s="14">
        <v>230</v>
      </c>
      <c r="J50" s="14">
        <f t="shared" si="0"/>
        <v>64400</v>
      </c>
      <c r="K50" s="15">
        <f t="shared" si="1"/>
        <v>8882.7586206896558</v>
      </c>
      <c r="L50" s="15">
        <f t="shared" si="2"/>
        <v>8.8710215312601122</v>
      </c>
      <c r="M50" s="15">
        <f t="shared" si="3"/>
        <v>2483.8860287528314</v>
      </c>
    </row>
    <row r="51" spans="1:14" s="2" customFormat="1" ht="24" customHeight="1">
      <c r="A51" s="8">
        <v>45278</v>
      </c>
      <c r="B51" s="9">
        <v>1511241</v>
      </c>
      <c r="C51" s="9" t="s">
        <v>40</v>
      </c>
      <c r="D51" s="9">
        <v>121064</v>
      </c>
      <c r="E51" s="9">
        <v>105448</v>
      </c>
      <c r="F51" s="9" t="s">
        <v>46</v>
      </c>
      <c r="G51" s="9">
        <v>250</v>
      </c>
      <c r="H51" s="9" t="s">
        <v>42</v>
      </c>
      <c r="I51" s="14">
        <v>230</v>
      </c>
      <c r="J51" s="14">
        <f t="shared" si="0"/>
        <v>57500</v>
      </c>
      <c r="K51" s="15">
        <f t="shared" si="1"/>
        <v>7931.0344827586205</v>
      </c>
      <c r="L51" s="15">
        <f t="shared" si="2"/>
        <v>8.8710215312601086</v>
      </c>
      <c r="M51" s="15">
        <f t="shared" si="3"/>
        <v>2217.7553828150271</v>
      </c>
    </row>
    <row r="52" spans="1:14" s="2" customFormat="1" ht="24" customHeight="1">
      <c r="A52" s="8">
        <v>45278</v>
      </c>
      <c r="B52" s="9">
        <v>1511242</v>
      </c>
      <c r="C52" s="9" t="s">
        <v>40</v>
      </c>
      <c r="D52" s="9">
        <v>121064</v>
      </c>
      <c r="E52" s="9">
        <v>105448</v>
      </c>
      <c r="F52" s="9" t="s">
        <v>46</v>
      </c>
      <c r="G52" s="9">
        <v>278</v>
      </c>
      <c r="H52" s="9" t="s">
        <v>42</v>
      </c>
      <c r="I52" s="14">
        <v>230</v>
      </c>
      <c r="J52" s="14">
        <f t="shared" si="0"/>
        <v>63940</v>
      </c>
      <c r="K52" s="15">
        <f t="shared" si="1"/>
        <v>8819.310344827587</v>
      </c>
      <c r="L52" s="15">
        <f t="shared" si="2"/>
        <v>8.8710215312601122</v>
      </c>
      <c r="M52" s="15">
        <f t="shared" si="3"/>
        <v>2466.1439856903112</v>
      </c>
    </row>
    <row r="53" spans="1:14" s="2" customFormat="1" ht="24" customHeight="1">
      <c r="A53" s="8">
        <v>45279</v>
      </c>
      <c r="B53" s="9">
        <v>1511046</v>
      </c>
      <c r="C53" s="9" t="s">
        <v>40</v>
      </c>
      <c r="D53" s="9">
        <v>121064</v>
      </c>
      <c r="E53" s="9">
        <v>105448</v>
      </c>
      <c r="F53" s="9" t="s">
        <v>47</v>
      </c>
      <c r="G53" s="9">
        <v>16</v>
      </c>
      <c r="H53" s="9" t="s">
        <v>42</v>
      </c>
      <c r="I53" s="14">
        <v>270</v>
      </c>
      <c r="J53" s="14">
        <f t="shared" si="0"/>
        <v>4320</v>
      </c>
      <c r="K53" s="15">
        <f t="shared" si="1"/>
        <v>595.86206896551721</v>
      </c>
      <c r="L53" s="15">
        <f t="shared" si="2"/>
        <v>14.388262910570454</v>
      </c>
      <c r="M53" s="15">
        <f t="shared" si="3"/>
        <v>230.21220656912726</v>
      </c>
    </row>
    <row r="54" spans="1:14" s="2" customFormat="1" ht="24" customHeight="1">
      <c r="A54" s="8">
        <v>45279</v>
      </c>
      <c r="B54" s="9">
        <v>1511049</v>
      </c>
      <c r="C54" s="9" t="s">
        <v>48</v>
      </c>
      <c r="D54" s="9">
        <v>121064</v>
      </c>
      <c r="E54" s="9">
        <v>91329</v>
      </c>
      <c r="F54" s="9" t="s">
        <v>43</v>
      </c>
      <c r="G54" s="9">
        <v>3</v>
      </c>
      <c r="H54" s="9" t="s">
        <v>42</v>
      </c>
      <c r="I54" s="14">
        <v>280</v>
      </c>
      <c r="J54" s="14">
        <f t="shared" si="0"/>
        <v>840</v>
      </c>
      <c r="K54" s="15">
        <f t="shared" si="1"/>
        <v>115.86206896551724</v>
      </c>
      <c r="L54" s="15">
        <f t="shared" si="2"/>
        <v>15.767573255398041</v>
      </c>
      <c r="M54" s="15">
        <f t="shared" si="3"/>
        <v>47.302719766194123</v>
      </c>
    </row>
    <row r="55" spans="1:14" s="2" customFormat="1" ht="24" customHeight="1">
      <c r="A55" s="8">
        <v>45279</v>
      </c>
      <c r="B55" s="9">
        <v>1511049</v>
      </c>
      <c r="C55" s="9" t="s">
        <v>48</v>
      </c>
      <c r="D55" s="9">
        <v>121064</v>
      </c>
      <c r="E55" s="9">
        <v>91329</v>
      </c>
      <c r="F55" s="9" t="s">
        <v>43</v>
      </c>
      <c r="G55" s="9">
        <v>16</v>
      </c>
      <c r="H55" s="9" t="s">
        <v>42</v>
      </c>
      <c r="I55" s="14">
        <v>270</v>
      </c>
      <c r="J55" s="14">
        <f t="shared" si="0"/>
        <v>4320</v>
      </c>
      <c r="K55" s="15">
        <f t="shared" si="1"/>
        <v>595.86206896551721</v>
      </c>
      <c r="L55" s="15">
        <f t="shared" si="2"/>
        <v>14.388262910570454</v>
      </c>
      <c r="M55" s="15">
        <f t="shared" si="3"/>
        <v>230.21220656912726</v>
      </c>
    </row>
    <row r="56" spans="1:14" s="2" customFormat="1" ht="24" customHeight="1">
      <c r="A56" s="8">
        <v>45279</v>
      </c>
      <c r="B56" s="9">
        <v>1511049</v>
      </c>
      <c r="C56" s="9" t="s">
        <v>48</v>
      </c>
      <c r="D56" s="9">
        <v>121064</v>
      </c>
      <c r="E56" s="9">
        <v>105448</v>
      </c>
      <c r="F56" s="9" t="s">
        <v>43</v>
      </c>
      <c r="G56" s="9">
        <v>116</v>
      </c>
      <c r="H56" s="9" t="s">
        <v>42</v>
      </c>
      <c r="I56" s="14">
        <v>270</v>
      </c>
      <c r="J56" s="14">
        <f t="shared" si="0"/>
        <v>31320</v>
      </c>
      <c r="K56" s="15">
        <f t="shared" si="1"/>
        <v>4320</v>
      </c>
      <c r="L56" s="15">
        <f t="shared" si="2"/>
        <v>14.388262910570454</v>
      </c>
      <c r="M56" s="15">
        <f t="shared" si="3"/>
        <v>1669.0384976261726</v>
      </c>
    </row>
    <row r="57" spans="1:14" s="2" customFormat="1" ht="24" customHeight="1">
      <c r="A57" s="8">
        <v>45279</v>
      </c>
      <c r="B57" s="9">
        <v>1511049</v>
      </c>
      <c r="C57" s="9" t="s">
        <v>48</v>
      </c>
      <c r="D57" s="9">
        <v>121064</v>
      </c>
      <c r="E57" s="9">
        <v>105448</v>
      </c>
      <c r="F57" s="9" t="s">
        <v>43</v>
      </c>
      <c r="G57" s="9">
        <v>3</v>
      </c>
      <c r="H57" s="9" t="s">
        <v>42</v>
      </c>
      <c r="I57" s="14">
        <v>275</v>
      </c>
      <c r="J57" s="14">
        <f t="shared" si="0"/>
        <v>825</v>
      </c>
      <c r="K57" s="15">
        <f t="shared" si="1"/>
        <v>113.79310344827586</v>
      </c>
      <c r="L57" s="15">
        <f t="shared" si="2"/>
        <v>15.077918082984247</v>
      </c>
      <c r="M57" s="15">
        <f t="shared" si="3"/>
        <v>45.233754248952742</v>
      </c>
    </row>
    <row r="58" spans="1:14" s="2" customFormat="1" ht="24" customHeight="1">
      <c r="A58" s="8">
        <v>45279</v>
      </c>
      <c r="B58" s="9">
        <v>1511049</v>
      </c>
      <c r="C58" s="9" t="s">
        <v>48</v>
      </c>
      <c r="D58" s="9">
        <v>121064</v>
      </c>
      <c r="E58" s="9">
        <v>105448</v>
      </c>
      <c r="F58" s="9" t="s">
        <v>43</v>
      </c>
      <c r="G58" s="9">
        <v>2</v>
      </c>
      <c r="H58" s="9" t="s">
        <v>42</v>
      </c>
      <c r="I58" s="14">
        <v>280</v>
      </c>
      <c r="J58" s="14">
        <f t="shared" si="0"/>
        <v>560</v>
      </c>
      <c r="K58" s="15">
        <f t="shared" si="1"/>
        <v>77.241379310344826</v>
      </c>
      <c r="L58" s="15">
        <f t="shared" si="2"/>
        <v>15.767573255398041</v>
      </c>
      <c r="M58" s="15">
        <f t="shared" si="3"/>
        <v>31.535146510796082</v>
      </c>
    </row>
    <row r="59" spans="1:14" s="2" customFormat="1" ht="24" customHeight="1">
      <c r="A59" s="8">
        <v>45279</v>
      </c>
      <c r="B59" s="9">
        <v>1511049</v>
      </c>
      <c r="C59" s="9" t="s">
        <v>48</v>
      </c>
      <c r="D59" s="9">
        <v>121064</v>
      </c>
      <c r="E59" s="9">
        <v>91329</v>
      </c>
      <c r="F59" s="9" t="s">
        <v>47</v>
      </c>
      <c r="G59" s="9">
        <v>13</v>
      </c>
      <c r="H59" s="9" t="s">
        <v>42</v>
      </c>
      <c r="I59" s="14">
        <v>280</v>
      </c>
      <c r="J59" s="14">
        <f t="shared" si="0"/>
        <v>3640</v>
      </c>
      <c r="K59" s="15">
        <f t="shared" si="1"/>
        <v>502.06896551724139</v>
      </c>
      <c r="L59" s="15">
        <f t="shared" si="2"/>
        <v>15.767573255398041</v>
      </c>
      <c r="M59" s="15">
        <f t="shared" si="3"/>
        <v>204.97845232017454</v>
      </c>
    </row>
    <row r="60" spans="1:14" s="2" customFormat="1" ht="24" customHeight="1">
      <c r="A60" s="8">
        <v>45279</v>
      </c>
      <c r="B60" s="9">
        <v>1511071</v>
      </c>
      <c r="C60" s="9" t="s">
        <v>40</v>
      </c>
      <c r="D60" s="9">
        <v>121064</v>
      </c>
      <c r="E60" s="9">
        <v>105448</v>
      </c>
      <c r="F60" s="9" t="s">
        <v>43</v>
      </c>
      <c r="G60" s="9">
        <v>280</v>
      </c>
      <c r="H60" s="9" t="s">
        <v>42</v>
      </c>
      <c r="I60" s="14">
        <v>280</v>
      </c>
      <c r="J60" s="14">
        <f t="shared" si="0"/>
        <v>78400</v>
      </c>
      <c r="K60" s="15">
        <f t="shared" si="1"/>
        <v>10813.793103448275</v>
      </c>
      <c r="L60" s="15">
        <f t="shared" si="2"/>
        <v>15.767573255398041</v>
      </c>
      <c r="M60" s="15">
        <f t="shared" si="3"/>
        <v>4414.9205115114519</v>
      </c>
    </row>
    <row r="61" spans="1:14" s="2" customFormat="1" ht="24" customHeight="1">
      <c r="A61" s="8">
        <v>45279</v>
      </c>
      <c r="B61" s="9">
        <v>1511095</v>
      </c>
      <c r="C61" s="9" t="s">
        <v>40</v>
      </c>
      <c r="D61" s="9">
        <v>121064</v>
      </c>
      <c r="E61" s="9">
        <v>105448</v>
      </c>
      <c r="F61" s="9" t="s">
        <v>43</v>
      </c>
      <c r="G61" s="9">
        <v>280</v>
      </c>
      <c r="H61" s="9" t="s">
        <v>42</v>
      </c>
      <c r="I61" s="14">
        <v>280</v>
      </c>
      <c r="J61" s="14">
        <f t="shared" si="0"/>
        <v>78400</v>
      </c>
      <c r="K61" s="15">
        <f t="shared" si="1"/>
        <v>10813.793103448275</v>
      </c>
      <c r="L61" s="15">
        <f t="shared" si="2"/>
        <v>15.767573255398041</v>
      </c>
      <c r="M61" s="15">
        <f t="shared" si="3"/>
        <v>4414.9205115114519</v>
      </c>
    </row>
    <row r="62" spans="1:14" s="2" customFormat="1" ht="24" customHeight="1">
      <c r="A62" s="8">
        <v>45279</v>
      </c>
      <c r="B62" s="9">
        <v>1511111</v>
      </c>
      <c r="C62" s="9" t="s">
        <v>40</v>
      </c>
      <c r="D62" s="9">
        <v>121064</v>
      </c>
      <c r="E62" s="9">
        <v>105448</v>
      </c>
      <c r="F62" s="9" t="s">
        <v>43</v>
      </c>
      <c r="G62" s="9">
        <v>34</v>
      </c>
      <c r="H62" s="9" t="s">
        <v>42</v>
      </c>
      <c r="I62" s="14">
        <v>270</v>
      </c>
      <c r="J62" s="14">
        <f t="shared" si="0"/>
        <v>9180</v>
      </c>
      <c r="K62" s="15">
        <f t="shared" si="1"/>
        <v>1266.2068965517242</v>
      </c>
      <c r="L62" s="15">
        <f t="shared" si="2"/>
        <v>14.388262910570454</v>
      </c>
      <c r="M62" s="15">
        <f t="shared" si="3"/>
        <v>489.20093895939544</v>
      </c>
    </row>
    <row r="63" spans="1:14" s="2" customFormat="1" ht="24" customHeight="1">
      <c r="A63" s="8">
        <v>45279</v>
      </c>
      <c r="B63" s="9">
        <v>1511234</v>
      </c>
      <c r="C63" s="9" t="s">
        <v>40</v>
      </c>
      <c r="D63" s="9">
        <v>121064</v>
      </c>
      <c r="E63" s="9">
        <v>105448</v>
      </c>
      <c r="F63" s="9" t="s">
        <v>46</v>
      </c>
      <c r="G63" s="9">
        <v>280</v>
      </c>
      <c r="H63" s="9" t="s">
        <v>42</v>
      </c>
      <c r="I63" s="14">
        <v>240</v>
      </c>
      <c r="J63" s="14">
        <f t="shared" si="0"/>
        <v>67200</v>
      </c>
      <c r="K63" s="15">
        <f t="shared" si="1"/>
        <v>9268.9655172413786</v>
      </c>
      <c r="L63" s="15">
        <f t="shared" si="2"/>
        <v>10.250331876087692</v>
      </c>
      <c r="M63" s="15">
        <f t="shared" si="3"/>
        <v>2870.0929253045538</v>
      </c>
      <c r="N63" s="17"/>
    </row>
    <row r="64" spans="1:14" s="2" customFormat="1" ht="24" customHeight="1">
      <c r="A64" s="8">
        <v>45279</v>
      </c>
      <c r="B64" s="9">
        <v>1511239</v>
      </c>
      <c r="C64" s="9" t="s">
        <v>40</v>
      </c>
      <c r="D64" s="9">
        <v>121064</v>
      </c>
      <c r="E64" s="9">
        <v>105448</v>
      </c>
      <c r="F64" s="9" t="s">
        <v>46</v>
      </c>
      <c r="G64" s="9">
        <v>280</v>
      </c>
      <c r="H64" s="9" t="s">
        <v>42</v>
      </c>
      <c r="I64" s="14">
        <v>240</v>
      </c>
      <c r="J64" s="14">
        <f t="shared" si="0"/>
        <v>67200</v>
      </c>
      <c r="K64" s="15">
        <f t="shared" si="1"/>
        <v>9268.9655172413786</v>
      </c>
      <c r="L64" s="15">
        <f t="shared" si="2"/>
        <v>10.250331876087692</v>
      </c>
      <c r="M64" s="15">
        <f t="shared" si="3"/>
        <v>2870.0929253045538</v>
      </c>
      <c r="N64" s="17"/>
    </row>
    <row r="65" spans="1:15" s="2" customFormat="1" ht="24" customHeight="1">
      <c r="A65" s="8">
        <v>45279</v>
      </c>
      <c r="B65" s="9">
        <v>1511242</v>
      </c>
      <c r="C65" s="9" t="s">
        <v>40</v>
      </c>
      <c r="D65" s="9">
        <v>121064</v>
      </c>
      <c r="E65" s="9">
        <v>105448</v>
      </c>
      <c r="F65" s="9" t="s">
        <v>46</v>
      </c>
      <c r="G65" s="9">
        <v>1</v>
      </c>
      <c r="H65" s="9" t="s">
        <v>42</v>
      </c>
      <c r="I65" s="14">
        <v>120</v>
      </c>
      <c r="J65" s="14">
        <f t="shared" si="0"/>
        <v>120</v>
      </c>
      <c r="K65" s="15">
        <f t="shared" si="1"/>
        <v>16.551724137931036</v>
      </c>
      <c r="L65" s="15">
        <f t="shared" si="2"/>
        <v>-6.3013922618433362</v>
      </c>
      <c r="M65" s="15">
        <f t="shared" si="3"/>
        <v>-6.3013922618433362</v>
      </c>
      <c r="N65" s="17"/>
    </row>
    <row r="66" spans="1:15" s="2" customFormat="1" ht="24" customHeight="1">
      <c r="A66" s="9" t="s">
        <v>49</v>
      </c>
      <c r="B66" s="9" t="s">
        <v>49</v>
      </c>
      <c r="C66" s="9" t="s">
        <v>49</v>
      </c>
      <c r="D66" s="9" t="s">
        <v>49</v>
      </c>
      <c r="E66" s="9" t="s">
        <v>49</v>
      </c>
      <c r="F66" s="9" t="s">
        <v>49</v>
      </c>
      <c r="G66" s="9" t="s">
        <v>49</v>
      </c>
      <c r="H66" s="9" t="s">
        <v>49</v>
      </c>
      <c r="I66" s="14" t="s">
        <v>49</v>
      </c>
      <c r="J66" s="14"/>
      <c r="K66" s="15"/>
      <c r="L66" s="15"/>
      <c r="M66" s="15"/>
    </row>
    <row r="67" spans="1:15" s="2" customFormat="1" ht="24" customHeight="1">
      <c r="A67" s="9" t="s">
        <v>50</v>
      </c>
      <c r="B67" s="9">
        <v>1511046</v>
      </c>
      <c r="C67" s="9" t="s">
        <v>40</v>
      </c>
      <c r="D67" s="9">
        <v>121064</v>
      </c>
      <c r="E67" s="9">
        <v>105448</v>
      </c>
      <c r="F67" s="9" t="s">
        <v>47</v>
      </c>
      <c r="G67" s="9">
        <v>1</v>
      </c>
      <c r="H67" s="9" t="s">
        <v>42</v>
      </c>
      <c r="I67" s="14" t="s">
        <v>49</v>
      </c>
      <c r="J67" s="14"/>
      <c r="K67" s="15"/>
      <c r="L67" s="15"/>
      <c r="M67" s="15"/>
    </row>
    <row r="68" spans="1:15" s="2" customFormat="1" ht="24" customHeight="1">
      <c r="A68" s="9"/>
      <c r="B68" s="9"/>
      <c r="C68" s="9"/>
      <c r="D68" s="9"/>
      <c r="E68" s="9"/>
      <c r="F68" s="9"/>
      <c r="G68" s="9"/>
      <c r="H68" s="9"/>
      <c r="I68" s="23"/>
      <c r="J68" s="14"/>
      <c r="K68" s="24"/>
      <c r="L68" s="24"/>
      <c r="M68" s="24"/>
    </row>
    <row r="69" spans="1:15" s="2" customFormat="1" ht="24" customHeight="1">
      <c r="A69" s="18" t="s">
        <v>49</v>
      </c>
      <c r="B69" s="18" t="s">
        <v>49</v>
      </c>
      <c r="C69" s="18" t="s">
        <v>51</v>
      </c>
      <c r="D69" s="18" t="s">
        <v>49</v>
      </c>
      <c r="E69" s="18" t="s">
        <v>49</v>
      </c>
      <c r="F69" s="18" t="s">
        <v>49</v>
      </c>
      <c r="G69" s="18">
        <f>SUM(G13:G67)</f>
        <v>4760</v>
      </c>
      <c r="H69" s="18"/>
      <c r="I69" s="25"/>
      <c r="J69" s="26">
        <f>SUM(J13:J65)</f>
        <v>1254945</v>
      </c>
      <c r="K69" s="27">
        <f>SUM(K13:K65)</f>
        <v>173095.86206896559</v>
      </c>
      <c r="L69" s="27">
        <f>K69/G69-E85</f>
        <v>13.511560505470499</v>
      </c>
      <c r="M69" s="27">
        <f>SUM(M13:M65)</f>
        <v>64337.881122439292</v>
      </c>
    </row>
    <row r="70" spans="1:15" ht="16">
      <c r="J70" s="28"/>
      <c r="K70" s="28"/>
      <c r="L70" s="28"/>
      <c r="M70" s="28"/>
      <c r="O70" s="2"/>
    </row>
    <row r="71" spans="1:15" s="1" customFormat="1" ht="22" customHeight="1">
      <c r="A71" s="34" t="s">
        <v>52</v>
      </c>
      <c r="B71" s="34"/>
      <c r="C71" s="34"/>
      <c r="D71" s="19" t="s">
        <v>53</v>
      </c>
      <c r="E71" s="19" t="s">
        <v>54</v>
      </c>
      <c r="G71" s="38" t="s">
        <v>55</v>
      </c>
      <c r="H71" s="38"/>
      <c r="I71" s="38"/>
      <c r="J71" s="38"/>
      <c r="K71" s="38"/>
      <c r="L71" s="29" t="s">
        <v>31</v>
      </c>
      <c r="M71" s="30" t="s">
        <v>56</v>
      </c>
      <c r="O71" s="2"/>
    </row>
    <row r="72" spans="1:15" s="1" customFormat="1" ht="22" customHeight="1">
      <c r="A72" s="34" t="s">
        <v>57</v>
      </c>
      <c r="B72" s="34"/>
      <c r="C72" s="34"/>
      <c r="D72" s="20">
        <f>J69*0.09</f>
        <v>112945.05</v>
      </c>
      <c r="E72" s="15">
        <f>D72/$M$8</f>
        <v>15578.627586206898</v>
      </c>
      <c r="G72" s="38"/>
      <c r="H72" s="38"/>
      <c r="I72" s="38"/>
      <c r="J72" s="38"/>
      <c r="K72" s="38"/>
      <c r="L72" s="29">
        <v>91329</v>
      </c>
      <c r="M72" s="15">
        <f>SUMIF($E$13:$E$65,91329,$M$13:$M$65)</f>
        <v>1747.7254977898849</v>
      </c>
      <c r="O72" s="2"/>
    </row>
    <row r="73" spans="1:15" s="1" customFormat="1" ht="22" customHeight="1">
      <c r="A73" s="34" t="s">
        <v>58</v>
      </c>
      <c r="B73" s="34"/>
      <c r="C73" s="34"/>
      <c r="D73" s="20">
        <v>518357.80886231503</v>
      </c>
      <c r="E73" s="15">
        <f t="shared" ref="E73:E80" si="4">D73/$M$8</f>
        <v>71497.628808595182</v>
      </c>
      <c r="G73" s="38"/>
      <c r="H73" s="38"/>
      <c r="I73" s="38"/>
      <c r="J73" s="38"/>
      <c r="K73" s="38"/>
      <c r="L73" s="29">
        <v>105448</v>
      </c>
      <c r="M73" s="15">
        <f>SUMIF($E$13:$E$65,105448,$M$13:$M$65)</f>
        <v>62590.1556246494</v>
      </c>
      <c r="O73" s="2"/>
    </row>
    <row r="74" spans="1:15" s="1" customFormat="1" ht="22" customHeight="1">
      <c r="A74" s="34" t="s">
        <v>59</v>
      </c>
      <c r="B74" s="34"/>
      <c r="C74" s="34"/>
      <c r="D74" s="20">
        <v>32098.902999999998</v>
      </c>
      <c r="E74" s="15">
        <f t="shared" si="4"/>
        <v>4427.4348965517238</v>
      </c>
      <c r="G74" s="38"/>
      <c r="H74" s="38"/>
      <c r="I74" s="38"/>
      <c r="J74" s="38"/>
      <c r="K74" s="38"/>
      <c r="L74" s="29"/>
      <c r="M74" s="29"/>
      <c r="O74" s="2"/>
    </row>
    <row r="75" spans="1:15" s="1" customFormat="1" ht="22" customHeight="1">
      <c r="A75" s="34" t="s">
        <v>60</v>
      </c>
      <c r="B75" s="34"/>
      <c r="C75" s="34"/>
      <c r="D75" s="20">
        <v>15553</v>
      </c>
      <c r="E75" s="15">
        <f t="shared" si="4"/>
        <v>2145.2413793103447</v>
      </c>
      <c r="G75" s="38"/>
      <c r="H75" s="38"/>
      <c r="I75" s="38"/>
      <c r="J75" s="38"/>
      <c r="K75" s="38"/>
      <c r="L75" s="29"/>
      <c r="M75" s="29"/>
      <c r="O75" s="2"/>
    </row>
    <row r="76" spans="1:15" s="1" customFormat="1" ht="22" customHeight="1">
      <c r="A76" s="34" t="s">
        <v>61</v>
      </c>
      <c r="B76" s="34"/>
      <c r="C76" s="34"/>
      <c r="D76" s="20">
        <v>1105</v>
      </c>
      <c r="E76" s="15">
        <f t="shared" si="4"/>
        <v>152.41379310344828</v>
      </c>
      <c r="G76" s="38"/>
      <c r="H76" s="38"/>
      <c r="I76" s="38"/>
      <c r="J76" s="38"/>
      <c r="K76" s="38"/>
      <c r="L76" s="29"/>
      <c r="M76" s="29"/>
      <c r="O76" s="2"/>
    </row>
    <row r="77" spans="1:15" s="1" customFormat="1" ht="22" customHeight="1">
      <c r="A77" s="34" t="s">
        <v>62</v>
      </c>
      <c r="B77" s="34"/>
      <c r="C77" s="34"/>
      <c r="D77" s="20">
        <v>1200</v>
      </c>
      <c r="E77" s="15">
        <f t="shared" si="4"/>
        <v>165.51724137931035</v>
      </c>
      <c r="G77" s="38"/>
      <c r="H77" s="38"/>
      <c r="I77" s="38"/>
      <c r="J77" s="38"/>
      <c r="K77" s="38"/>
      <c r="L77" s="29"/>
      <c r="M77" s="29"/>
      <c r="O77" s="2"/>
    </row>
    <row r="78" spans="1:15" s="1" customFormat="1" ht="22" customHeight="1">
      <c r="A78" s="34" t="s">
        <v>63</v>
      </c>
      <c r="B78" s="34"/>
      <c r="C78" s="34"/>
      <c r="D78" s="20">
        <v>4930</v>
      </c>
      <c r="E78" s="15">
        <f t="shared" si="4"/>
        <v>680</v>
      </c>
      <c r="G78" s="38"/>
      <c r="H78" s="38"/>
      <c r="I78" s="38"/>
      <c r="J78" s="38"/>
      <c r="K78" s="38"/>
      <c r="L78" s="29"/>
      <c r="M78" s="29"/>
      <c r="O78" s="2"/>
    </row>
    <row r="79" spans="1:15" s="1" customFormat="1" ht="22" customHeight="1">
      <c r="A79" s="34" t="s">
        <v>64</v>
      </c>
      <c r="B79" s="34"/>
      <c r="C79" s="34"/>
      <c r="D79" s="20">
        <v>1910</v>
      </c>
      <c r="E79" s="15">
        <f t="shared" si="4"/>
        <v>263.44827586206895</v>
      </c>
      <c r="G79" s="38"/>
      <c r="H79" s="38"/>
      <c r="I79" s="38"/>
      <c r="J79" s="38"/>
      <c r="K79" s="38"/>
      <c r="L79" s="29"/>
      <c r="M79" s="29"/>
      <c r="O79" s="2"/>
    </row>
    <row r="80" spans="1:15" s="1" customFormat="1" ht="22" customHeight="1">
      <c r="A80" s="34" t="s">
        <v>65</v>
      </c>
      <c r="B80" s="34"/>
      <c r="C80" s="34"/>
      <c r="D80" s="20">
        <f>SUM(D72:D79)</f>
        <v>688099.76186231512</v>
      </c>
      <c r="E80" s="15">
        <f t="shared" si="4"/>
        <v>94910.311981008985</v>
      </c>
      <c r="G80" s="38"/>
      <c r="H80" s="38"/>
      <c r="I80" s="38"/>
      <c r="J80" s="38"/>
      <c r="K80" s="38"/>
      <c r="L80" s="29"/>
      <c r="M80" s="29"/>
      <c r="O80" s="2"/>
    </row>
    <row r="81" spans="1:15" s="1" customFormat="1" ht="22" customHeight="1">
      <c r="A81" s="1" t="s">
        <v>49</v>
      </c>
      <c r="B81" s="1" t="s">
        <v>49</v>
      </c>
      <c r="C81" s="1" t="s">
        <v>49</v>
      </c>
      <c r="D81" s="21"/>
      <c r="E81" s="22" t="s">
        <v>49</v>
      </c>
      <c r="G81" s="38"/>
      <c r="H81" s="38"/>
      <c r="I81" s="38"/>
      <c r="J81" s="38"/>
      <c r="K81" s="38"/>
      <c r="L81" s="29"/>
      <c r="M81" s="29"/>
      <c r="O81" s="2"/>
    </row>
    <row r="82" spans="1:15" s="1" customFormat="1" ht="22" customHeight="1">
      <c r="A82" s="34" t="s">
        <v>66</v>
      </c>
      <c r="B82" s="34"/>
      <c r="C82" s="34"/>
      <c r="D82" s="20">
        <f>J69*0.08</f>
        <v>100395.6</v>
      </c>
      <c r="E82" s="15">
        <f>D82/$M$8</f>
        <v>13847.668965517241</v>
      </c>
      <c r="G82" s="38"/>
      <c r="H82" s="38"/>
      <c r="I82" s="38"/>
      <c r="J82" s="38"/>
      <c r="K82" s="38"/>
      <c r="L82" s="29"/>
      <c r="M82" s="29"/>
      <c r="O82" s="2"/>
    </row>
    <row r="83" spans="1:15" s="1" customFormat="1" ht="22" customHeight="1">
      <c r="A83" s="1" t="s">
        <v>49</v>
      </c>
      <c r="B83" s="1" t="s">
        <v>49</v>
      </c>
      <c r="C83" s="1" t="s">
        <v>49</v>
      </c>
      <c r="D83" s="21"/>
      <c r="E83" s="22" t="s">
        <v>49</v>
      </c>
      <c r="G83" s="38"/>
      <c r="H83" s="38"/>
      <c r="I83" s="38"/>
      <c r="J83" s="38"/>
      <c r="K83" s="38"/>
      <c r="L83" s="29"/>
      <c r="M83" s="29"/>
      <c r="O83" s="2"/>
    </row>
    <row r="84" spans="1:15" s="1" customFormat="1" ht="22" customHeight="1">
      <c r="A84" s="35" t="s">
        <v>67</v>
      </c>
      <c r="B84" s="35"/>
      <c r="C84" s="35"/>
      <c r="D84" s="20">
        <f>D80+D82</f>
        <v>788495.3618623151</v>
      </c>
      <c r="E84" s="15">
        <f>D84/$M$8</f>
        <v>108757.98094652622</v>
      </c>
      <c r="G84" s="38"/>
      <c r="H84" s="38"/>
      <c r="I84" s="38"/>
      <c r="J84" s="38"/>
      <c r="K84" s="38"/>
      <c r="L84" s="29"/>
      <c r="M84" s="29"/>
      <c r="O84" s="2"/>
    </row>
    <row r="85" spans="1:15" s="1" customFormat="1" ht="22" customHeight="1">
      <c r="A85" s="35" t="s">
        <v>68</v>
      </c>
      <c r="B85" s="35"/>
      <c r="C85" s="35"/>
      <c r="D85" s="20">
        <f>D84/(G69-1)</f>
        <v>165.68509389836419</v>
      </c>
      <c r="E85" s="15">
        <f>D85/$M$8</f>
        <v>22.853116399774372</v>
      </c>
      <c r="G85" s="38"/>
      <c r="H85" s="38"/>
      <c r="I85" s="38"/>
      <c r="J85" s="38"/>
      <c r="K85" s="38"/>
      <c r="L85" s="29"/>
      <c r="M85" s="29"/>
      <c r="O85" s="2"/>
    </row>
    <row r="86" spans="1:15" ht="16">
      <c r="O86" s="2"/>
    </row>
    <row r="87" spans="1:15" ht="16">
      <c r="O87" s="2"/>
    </row>
    <row r="88" spans="1:15" ht="16">
      <c r="O88" s="2"/>
    </row>
    <row r="89" spans="1:15" ht="16">
      <c r="O89" s="2"/>
    </row>
    <row r="90" spans="1:15" ht="16">
      <c r="O90" s="2"/>
    </row>
    <row r="91" spans="1:15" ht="16">
      <c r="O91" s="2"/>
    </row>
    <row r="92" spans="1:15" ht="16">
      <c r="O92" s="2"/>
    </row>
    <row r="93" spans="1:15" ht="16">
      <c r="O93" s="2"/>
    </row>
    <row r="94" spans="1:15" ht="16">
      <c r="O94" s="2"/>
    </row>
    <row r="95" spans="1:15" ht="16">
      <c r="O95" s="2"/>
    </row>
    <row r="96" spans="1:15" ht="16">
      <c r="O96" s="2"/>
    </row>
    <row r="97" spans="15:15" ht="16">
      <c r="O97" s="2"/>
    </row>
    <row r="99" spans="15:15" ht="16">
      <c r="O99" s="1"/>
    </row>
    <row r="100" spans="15:15" ht="16">
      <c r="O100" s="1"/>
    </row>
    <row r="101" spans="15:15" ht="16">
      <c r="O101" s="1"/>
    </row>
    <row r="102" spans="15:15" ht="16">
      <c r="O102" s="1"/>
    </row>
    <row r="103" spans="15:15" ht="16">
      <c r="O103" s="1"/>
    </row>
    <row r="104" spans="15:15" ht="16">
      <c r="O104" s="1"/>
    </row>
    <row r="105" spans="15:15" ht="16">
      <c r="O105" s="1"/>
    </row>
    <row r="106" spans="15:15" ht="16">
      <c r="O106" s="1"/>
    </row>
    <row r="107" spans="15:15" ht="16">
      <c r="O107" s="1"/>
    </row>
    <row r="108" spans="15:15" ht="16">
      <c r="O108" s="1"/>
    </row>
    <row r="109" spans="15:15" ht="16">
      <c r="O109" s="1"/>
    </row>
    <row r="110" spans="15:15" ht="16">
      <c r="O110" s="1"/>
    </row>
    <row r="111" spans="15:15" ht="16">
      <c r="O111" s="1"/>
    </row>
    <row r="112" spans="15:15" ht="16">
      <c r="O112" s="1"/>
    </row>
    <row r="113" spans="15:15" ht="16">
      <c r="O113" s="1"/>
    </row>
  </sheetData>
  <autoFilter ref="A12:M67" xr:uid="{00000000-0009-0000-0000-000000000000}"/>
  <sortState xmlns:xlrd2="http://schemas.microsoft.com/office/spreadsheetml/2017/richdata2" ref="A13:M65">
    <sortCondition ref="A13:A65"/>
    <sortCondition ref="B13:B65"/>
  </sortState>
  <mergeCells count="21">
    <mergeCell ref="A82:C82"/>
    <mergeCell ref="A84:C84"/>
    <mergeCell ref="A85:C85"/>
    <mergeCell ref="A1:M3"/>
    <mergeCell ref="A4:M6"/>
    <mergeCell ref="G71:K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157-95432536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2024-03-21T22:55:41Z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