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B93E2349-35D1-8C42-ABC1-A2FD37CC9371}" xr6:coauthVersionLast="47" xr6:coauthVersionMax="47" xr10:uidLastSave="{00000000-0000-0000-0000-000000000000}"/>
  <bookViews>
    <workbookView xWindow="0" yWindow="880" windowWidth="29440" windowHeight="15560" xr2:uid="{00000000-000D-0000-FFFF-FFFF00000000}"/>
  </bookViews>
  <sheets>
    <sheet name="020-30475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H22" i="1"/>
  <c r="L17" i="1"/>
  <c r="K17" i="1"/>
  <c r="L16" i="1"/>
  <c r="K16" i="1"/>
  <c r="L15" i="1"/>
  <c r="K15" i="1"/>
  <c r="L14" i="1"/>
  <c r="K14" i="1"/>
  <c r="K13" i="1"/>
  <c r="L13" i="1" s="1"/>
  <c r="K22" i="1" l="1"/>
  <c r="L22" i="1"/>
  <c r="E25" i="1" l="1"/>
  <c r="E30" i="1"/>
  <c r="F30" i="1" s="1"/>
  <c r="E28" i="1" l="1"/>
  <c r="F25" i="1"/>
  <c r="E32" i="1" l="1"/>
  <c r="F28" i="1"/>
  <c r="E33" i="1" l="1"/>
  <c r="F33" i="1" s="1"/>
  <c r="F32" i="1"/>
  <c r="M17" i="1" l="1"/>
  <c r="N17" i="1" s="1"/>
  <c r="M14" i="1"/>
  <c r="N14" i="1" s="1"/>
  <c r="M15" i="1"/>
  <c r="N15" i="1" s="1"/>
  <c r="M13" i="1"/>
  <c r="N13" i="1" s="1"/>
  <c r="M22" i="1"/>
  <c r="M16" i="1"/>
  <c r="N16" i="1" s="1"/>
  <c r="N25" i="1" l="1"/>
  <c r="N22" i="1"/>
  <c r="N26" i="1"/>
</calcChain>
</file>

<file path=xl/sharedStrings.xml><?xml version="1.0" encoding="utf-8"?>
<sst xmlns="http://schemas.openxmlformats.org/spreadsheetml/2006/main" count="163" uniqueCount="73">
  <si>
    <t>Sales Summary</t>
  </si>
  <si>
    <t>销售报告</t>
  </si>
  <si>
    <t>供应商 Supplier:</t>
  </si>
  <si>
    <t>OCHO FUEGOS SPA</t>
  </si>
  <si>
    <t>到货日期 Arrival Date:</t>
  </si>
  <si>
    <t>2023-12-24</t>
  </si>
  <si>
    <t>销售日期 Date of Sale:</t>
  </si>
  <si>
    <t>2023-12-26</t>
  </si>
  <si>
    <t>汇率 FX Rate:</t>
  </si>
  <si>
    <t>航班号Flight No:</t>
  </si>
  <si>
    <t>LH8265/LH5406</t>
  </si>
  <si>
    <t>提单号 AWB:</t>
  </si>
  <si>
    <t>020-30475104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</si>
  <si>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</si>
  <si>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</si>
  <si>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</si>
  <si>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</si>
  <si>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</si>
  <si>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</si>
  <si>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</si>
  <si>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</si>
  <si>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</si>
  <si>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</si>
  <si>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</si>
  <si>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</si>
  <si>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</si>
  <si>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</si>
  <si>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r>
      <t>每箱收益</t>
    </r>
    <r>
      <rPr>
        <sz val="12"/>
        <rFont val="Times New Roman"/>
        <family val="1"/>
      </rPr>
      <t xml:space="preserve"> CIF</t>
    </r>
  </si>
  <si>
    <r>
      <t>总收益</t>
    </r>
    <r>
      <rPr>
        <sz val="12"/>
        <rFont val="Times New Roman"/>
        <family val="1"/>
      </rPr>
      <t xml:space="preserve"> CIF</t>
    </r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</si>
  <si>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</si>
  <si>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</si>
  <si>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</si>
  <si>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</si>
  <si>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</si>
  <si>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</si>
  <si>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</si>
  <si>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</si>
  <si>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</si>
  <si>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</si>
  <si>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</si>
  <si>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CIF Return</t>
  </si>
  <si>
    <t>Total Return</t>
  </si>
  <si>
    <t>1512007</t>
  </si>
  <si>
    <t>LAPINS</t>
  </si>
  <si>
    <t>121064</t>
  </si>
  <si>
    <t>121944</t>
  </si>
  <si>
    <t>3JD</t>
  </si>
  <si>
    <t>2.5kg</t>
  </si>
  <si>
    <t>1512196</t>
  </si>
  <si>
    <t>BING</t>
  </si>
  <si>
    <t>105448</t>
  </si>
  <si>
    <t>2JDD</t>
  </si>
  <si>
    <t>1512197</t>
  </si>
  <si>
    <t>2JD</t>
  </si>
  <si>
    <t>1512203</t>
  </si>
  <si>
    <t>3JDD</t>
  </si>
  <si>
    <t>1512208</t>
  </si>
  <si>
    <t>Customs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</si>
  <si>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</si>
  <si>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</si>
  <si>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</si>
  <si>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</si>
  <si>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</si>
  <si>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</si>
  <si>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</si>
  <si>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121944 </t>
  </si>
  <si>
    <t>清关费 Clearance charge</t>
  </si>
  <si>
    <t xml:space="preserve">105448 </t>
  </si>
  <si>
    <t>市场费用 Market Charges</t>
  </si>
  <si>
    <t>小计 Total Fees</t>
  </si>
  <si>
    <t>总费用 Total Charges</t>
  </si>
  <si>
    <t>每箱平均费用 Ave/box</t>
  </si>
  <si>
    <t>销售佣金 Commission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</si>
</sst>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\$#,##0.00;\-\$#,##0.00"/>
  </numFmts>
  <fonts count="4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3" xfId="0" applyFont="1" applyBorder="1"/>
    <xf numFmtId="0" fontId="1" fillId="3" borderId="3" xfId="0" applyFont="1" applyFill="1" applyBorder="1"/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5"/>
  <sheetViews>
    <sheetView tabSelected="1" workbookViewId="0">
      <selection activeCell="N8" sqref="N8"/>
    </sheetView>
  </sheetViews>
  <sheetFormatPr baseColWidth="10" defaultColWidth="9" defaultRowHeight="1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>
      <c r="B3" s="28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23">
      <c r="B4" s="28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8" spans="1:14" s="1" customFormat="1" ht="16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15" t="s">
        <v>27</v>
      </c>
      <c r="N11" s="15" t="s">
        <v>28</v>
      </c>
    </row>
    <row r="12" spans="1:14" s="2" customFormat="1" ht="17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280</v>
      </c>
      <c r="I13" s="7" t="s">
        <v>47</v>
      </c>
      <c r="J13" s="11">
        <v>350</v>
      </c>
      <c r="K13" s="11">
        <f>J13*H13</f>
        <v>98000</v>
      </c>
      <c r="L13" s="12">
        <f>K13/N$8</f>
        <v>13517.241379310344</v>
      </c>
      <c r="M13" s="12">
        <f>L13/H13-F$33</f>
        <v>38.283681781156666</v>
      </c>
      <c r="N13" s="12">
        <f>M13*H13</f>
        <v>10719.430898723867</v>
      </c>
    </row>
    <row r="14" spans="1:14" s="2" customFormat="1" ht="17">
      <c r="A14" s="2" t="s">
        <v>15</v>
      </c>
      <c r="B14" s="7" t="s">
        <v>7</v>
      </c>
      <c r="C14" s="7" t="s">
        <v>48</v>
      </c>
      <c r="D14" s="7" t="s">
        <v>49</v>
      </c>
      <c r="E14" s="7" t="s">
        <v>44</v>
      </c>
      <c r="F14" s="7" t="s">
        <v>50</v>
      </c>
      <c r="G14" s="7" t="s">
        <v>51</v>
      </c>
      <c r="H14" s="7">
        <v>280</v>
      </c>
      <c r="I14" s="7" t="s">
        <v>47</v>
      </c>
      <c r="J14" s="11">
        <v>350</v>
      </c>
      <c r="K14" s="11">
        <f>J14*H14</f>
        <v>98000</v>
      </c>
      <c r="L14" s="12">
        <f>K14/N$8</f>
        <v>13517.241379310344</v>
      </c>
      <c r="M14" s="12">
        <f t="shared" ref="M14:M22" si="0">L14/H14-F$33</f>
        <v>38.283681781156666</v>
      </c>
      <c r="N14" s="12">
        <f>M14*H14</f>
        <v>10719.430898723867</v>
      </c>
    </row>
    <row r="15" spans="1:14" s="2" customFormat="1" ht="17">
      <c r="A15" s="2" t="s">
        <v>15</v>
      </c>
      <c r="B15" s="7" t="s">
        <v>7</v>
      </c>
      <c r="C15" s="7" t="s">
        <v>52</v>
      </c>
      <c r="D15" s="7" t="s">
        <v>49</v>
      </c>
      <c r="E15" s="7" t="s">
        <v>44</v>
      </c>
      <c r="F15" s="7" t="s">
        <v>50</v>
      </c>
      <c r="G15" s="7" t="s">
        <v>53</v>
      </c>
      <c r="H15" s="7">
        <v>279</v>
      </c>
      <c r="I15" s="7" t="s">
        <v>47</v>
      </c>
      <c r="J15" s="11">
        <v>360</v>
      </c>
      <c r="K15" s="11">
        <f>J15*H15</f>
        <v>100440</v>
      </c>
      <c r="L15" s="12">
        <f>K15/N$8</f>
        <v>13853.793103448275</v>
      </c>
      <c r="M15" s="12">
        <f t="shared" si="0"/>
        <v>39.662992125984253</v>
      </c>
      <c r="N15" s="12">
        <f>M15*H15</f>
        <v>11065.974803149607</v>
      </c>
    </row>
    <row r="16" spans="1:14" s="2" customFormat="1" ht="17">
      <c r="A16" s="2" t="s">
        <v>15</v>
      </c>
      <c r="B16" s="7" t="s">
        <v>7</v>
      </c>
      <c r="C16" s="7" t="s">
        <v>54</v>
      </c>
      <c r="D16" s="7" t="s">
        <v>49</v>
      </c>
      <c r="E16" s="7" t="s">
        <v>44</v>
      </c>
      <c r="F16" s="7" t="s">
        <v>50</v>
      </c>
      <c r="G16" s="7" t="s">
        <v>55</v>
      </c>
      <c r="H16" s="7">
        <v>280</v>
      </c>
      <c r="I16" s="7" t="s">
        <v>47</v>
      </c>
      <c r="J16" s="11">
        <v>410</v>
      </c>
      <c r="K16" s="11">
        <f>J16*H16</f>
        <v>114800</v>
      </c>
      <c r="L16" s="12">
        <f>K16/N$8</f>
        <v>15834.48275862069</v>
      </c>
      <c r="M16" s="12">
        <f t="shared" si="0"/>
        <v>46.559543850122189</v>
      </c>
      <c r="N16" s="12">
        <f>M16*H16</f>
        <v>13036.672278034213</v>
      </c>
    </row>
    <row r="17" spans="1:14" s="2" customFormat="1" ht="17">
      <c r="A17" s="2" t="s">
        <v>15</v>
      </c>
      <c r="B17" s="7" t="s">
        <v>7</v>
      </c>
      <c r="C17" s="7" t="s">
        <v>56</v>
      </c>
      <c r="D17" s="7" t="s">
        <v>49</v>
      </c>
      <c r="E17" s="7" t="s">
        <v>44</v>
      </c>
      <c r="F17" s="7" t="s">
        <v>50</v>
      </c>
      <c r="G17" s="7" t="s">
        <v>51</v>
      </c>
      <c r="H17" s="7">
        <v>278</v>
      </c>
      <c r="I17" s="7" t="s">
        <v>47</v>
      </c>
      <c r="J17" s="11">
        <v>350</v>
      </c>
      <c r="K17" s="11">
        <f>J17*H17</f>
        <v>97300</v>
      </c>
      <c r="L17" s="12">
        <f>K17/N$8</f>
        <v>13420.689655172413</v>
      </c>
      <c r="M17" s="12">
        <f t="shared" si="0"/>
        <v>38.283681781156666</v>
      </c>
      <c r="N17" s="12">
        <f>M17*H17</f>
        <v>10642.863535161554</v>
      </c>
    </row>
    <row r="18" spans="1:14" s="2" customFormat="1" ht="17">
      <c r="A18" s="2" t="s">
        <v>15</v>
      </c>
      <c r="B18" s="7" t="s">
        <v>15</v>
      </c>
      <c r="C18" s="7" t="s">
        <v>15</v>
      </c>
      <c r="D18" s="7" t="s">
        <v>15</v>
      </c>
      <c r="E18" s="7" t="s">
        <v>15</v>
      </c>
      <c r="F18" s="7" t="s">
        <v>15</v>
      </c>
      <c r="G18" s="7" t="s">
        <v>15</v>
      </c>
      <c r="H18" s="7" t="s">
        <v>15</v>
      </c>
      <c r="I18" s="7" t="s">
        <v>15</v>
      </c>
      <c r="J18" s="11" t="s">
        <v>15</v>
      </c>
      <c r="K18" s="11"/>
      <c r="L18" s="12"/>
      <c r="M18" s="12"/>
      <c r="N18" s="12"/>
    </row>
    <row r="19" spans="1:14" s="2" customFormat="1" ht="17">
      <c r="A19" s="2" t="s">
        <v>15</v>
      </c>
      <c r="B19" s="7" t="s">
        <v>57</v>
      </c>
      <c r="C19" s="7" t="s">
        <v>52</v>
      </c>
      <c r="D19" s="7" t="s">
        <v>49</v>
      </c>
      <c r="E19" s="7" t="s">
        <v>44</v>
      </c>
      <c r="F19" s="7" t="s">
        <v>50</v>
      </c>
      <c r="G19" s="7" t="s">
        <v>53</v>
      </c>
      <c r="H19" s="7">
        <v>1</v>
      </c>
      <c r="I19" s="7" t="s">
        <v>47</v>
      </c>
      <c r="J19" s="11" t="s">
        <v>15</v>
      </c>
      <c r="K19" s="11"/>
      <c r="L19" s="12"/>
      <c r="M19" s="12"/>
      <c r="N19" s="12"/>
    </row>
    <row r="20" spans="1:14" s="2" customFormat="1" ht="17">
      <c r="A20" s="2" t="s">
        <v>15</v>
      </c>
      <c r="B20" s="7" t="s">
        <v>57</v>
      </c>
      <c r="C20" s="7" t="s">
        <v>56</v>
      </c>
      <c r="D20" s="7" t="s">
        <v>49</v>
      </c>
      <c r="E20" s="7" t="s">
        <v>44</v>
      </c>
      <c r="F20" s="7" t="s">
        <v>50</v>
      </c>
      <c r="G20" s="7" t="s">
        <v>51</v>
      </c>
      <c r="H20" s="7">
        <v>2</v>
      </c>
      <c r="I20" s="7" t="s">
        <v>47</v>
      </c>
      <c r="J20" s="11" t="s">
        <v>15</v>
      </c>
      <c r="K20" s="11"/>
      <c r="L20" s="12"/>
      <c r="M20" s="12"/>
      <c r="N20" s="12"/>
    </row>
    <row r="21" spans="1:14" s="2" customFormat="1" ht="17">
      <c r="A21" s="2" t="s">
        <v>15</v>
      </c>
      <c r="B21" s="7" t="s">
        <v>15</v>
      </c>
      <c r="C21" s="7" t="s">
        <v>15</v>
      </c>
      <c r="D21" s="7" t="s">
        <v>15</v>
      </c>
      <c r="E21" s="7" t="s">
        <v>15</v>
      </c>
      <c r="F21" s="7" t="s">
        <v>15</v>
      </c>
      <c r="G21" s="7" t="s">
        <v>15</v>
      </c>
      <c r="H21" s="7" t="s">
        <v>15</v>
      </c>
      <c r="I21" s="7" t="s">
        <v>15</v>
      </c>
      <c r="J21" s="11" t="s">
        <v>15</v>
      </c>
      <c r="K21" s="11"/>
      <c r="L21" s="12"/>
      <c r="M21" s="12"/>
      <c r="N21" s="12"/>
    </row>
    <row r="22" spans="1:14" s="2" customFormat="1" ht="17">
      <c r="A22" s="2" t="s">
        <v>15</v>
      </c>
      <c r="B22" s="8" t="s">
        <v>15</v>
      </c>
      <c r="C22" s="8" t="s">
        <v>15</v>
      </c>
      <c r="D22" s="8" t="s">
        <v>58</v>
      </c>
      <c r="E22" s="8" t="s">
        <v>15</v>
      </c>
      <c r="F22" s="8" t="s">
        <v>15</v>
      </c>
      <c r="G22" s="8" t="s">
        <v>15</v>
      </c>
      <c r="H22" s="9">
        <f>SUM(H13:H20)</f>
        <v>1400</v>
      </c>
      <c r="I22" s="8" t="s">
        <v>15</v>
      </c>
      <c r="J22" s="16" t="s">
        <v>15</v>
      </c>
      <c r="K22" s="16">
        <f>SUM(K13:K17)</f>
        <v>508540</v>
      </c>
      <c r="L22" s="17">
        <f>SUM(L13:L17)</f>
        <v>70143.448275862058</v>
      </c>
      <c r="M22" s="17">
        <f t="shared" si="0"/>
        <v>40.110282766378333</v>
      </c>
      <c r="N22" s="17">
        <f>SUM(N13:N17)</f>
        <v>56184.372413793113</v>
      </c>
    </row>
    <row r="24" spans="1:14" s="1" customFormat="1" ht="17">
      <c r="A24" s="1" t="s">
        <v>15</v>
      </c>
      <c r="B24" s="26" t="s">
        <v>59</v>
      </c>
      <c r="C24" s="26"/>
      <c r="D24" s="26"/>
      <c r="E24" s="10" t="s">
        <v>60</v>
      </c>
      <c r="F24" s="10" t="s">
        <v>61</v>
      </c>
      <c r="H24" s="29" t="s">
        <v>62</v>
      </c>
      <c r="I24" s="29"/>
      <c r="J24" s="29"/>
      <c r="K24" s="29"/>
      <c r="L24" s="29"/>
      <c r="M24" s="18" t="s">
        <v>33</v>
      </c>
      <c r="N24" s="19" t="s">
        <v>63</v>
      </c>
    </row>
    <row r="25" spans="1:14" s="1" customFormat="1" ht="17">
      <c r="A25" s="1" t="s">
        <v>15</v>
      </c>
      <c r="B25" s="26" t="s">
        <v>64</v>
      </c>
      <c r="C25" s="26"/>
      <c r="D25" s="26"/>
      <c r="E25" s="11">
        <f>K22*0.09</f>
        <v>45768.6</v>
      </c>
      <c r="F25" s="12">
        <f>E25/N$8</f>
        <v>6312.9103448275864</v>
      </c>
      <c r="H25" s="29"/>
      <c r="I25" s="29"/>
      <c r="J25" s="29"/>
      <c r="K25" s="29"/>
      <c r="L25" s="29"/>
      <c r="M25" s="20" t="s">
        <v>65</v>
      </c>
      <c r="N25" s="21">
        <f>N13</f>
        <v>10719.430898723867</v>
      </c>
    </row>
    <row r="26" spans="1:14" s="1" customFormat="1" ht="17">
      <c r="A26" s="1" t="s">
        <v>15</v>
      </c>
      <c r="B26" s="26" t="s">
        <v>66</v>
      </c>
      <c r="C26" s="26"/>
      <c r="D26" s="26"/>
      <c r="E26" s="11">
        <v>12421.5</v>
      </c>
      <c r="F26" s="12">
        <f>E26/N$8</f>
        <v>1713.3103448275863</v>
      </c>
      <c r="H26" s="29"/>
      <c r="I26" s="29"/>
      <c r="J26" s="29"/>
      <c r="K26" s="29"/>
      <c r="L26" s="29"/>
      <c r="M26" s="20" t="s">
        <v>67</v>
      </c>
      <c r="N26" s="21">
        <f>SUM(N14:N17)</f>
        <v>45464.941515069237</v>
      </c>
    </row>
    <row r="27" spans="1:14" s="1" customFormat="1" ht="16">
      <c r="A27" s="1" t="s">
        <v>15</v>
      </c>
      <c r="B27" s="26" t="s">
        <v>68</v>
      </c>
      <c r="C27" s="26"/>
      <c r="D27" s="26"/>
      <c r="E27" s="11">
        <v>2330</v>
      </c>
      <c r="F27" s="12">
        <f>E27/N$8</f>
        <v>321.37931034482756</v>
      </c>
      <c r="H27" s="29"/>
      <c r="I27" s="29"/>
      <c r="J27" s="29"/>
      <c r="K27" s="29"/>
      <c r="L27" s="29"/>
      <c r="M27" s="22"/>
      <c r="N27" s="23"/>
    </row>
    <row r="28" spans="1:14" s="1" customFormat="1" ht="16">
      <c r="A28" s="1" t="s">
        <v>15</v>
      </c>
      <c r="B28" s="26" t="s">
        <v>69</v>
      </c>
      <c r="C28" s="26"/>
      <c r="D28" s="26"/>
      <c r="E28" s="11">
        <f>SUM(E25:E27)</f>
        <v>60520.1</v>
      </c>
      <c r="F28" s="12">
        <f>E28/N$8</f>
        <v>8347.6</v>
      </c>
      <c r="H28" s="29"/>
      <c r="I28" s="29"/>
      <c r="J28" s="29"/>
      <c r="K28" s="29"/>
      <c r="L28" s="29"/>
      <c r="M28" s="22"/>
      <c r="N28" s="23"/>
    </row>
    <row r="29" spans="1:14" s="1" customFormat="1" ht="16">
      <c r="A29" s="1" t="s">
        <v>15</v>
      </c>
      <c r="B29" s="1" t="s">
        <v>15</v>
      </c>
      <c r="C29" s="1" t="s">
        <v>15</v>
      </c>
      <c r="D29" s="1" t="s">
        <v>15</v>
      </c>
      <c r="E29" s="13"/>
      <c r="F29" s="14"/>
      <c r="H29" s="29"/>
      <c r="I29" s="29"/>
      <c r="J29" s="29"/>
      <c r="K29" s="29"/>
      <c r="L29" s="29"/>
      <c r="M29" s="22"/>
      <c r="N29" s="23"/>
    </row>
    <row r="30" spans="1:14" s="1" customFormat="1" ht="16">
      <c r="A30" s="1" t="s">
        <v>15</v>
      </c>
      <c r="B30" s="26" t="s">
        <v>72</v>
      </c>
      <c r="C30" s="26"/>
      <c r="D30" s="26"/>
      <c r="E30" s="11">
        <f>K22*0.08</f>
        <v>40683.200000000004</v>
      </c>
      <c r="F30" s="12">
        <f>E30/N$8</f>
        <v>5611.4758620689663</v>
      </c>
      <c r="H30" s="29"/>
      <c r="I30" s="29"/>
      <c r="J30" s="29"/>
      <c r="K30" s="29"/>
      <c r="L30" s="29"/>
      <c r="M30" s="22"/>
      <c r="N30" s="23"/>
    </row>
    <row r="31" spans="1:14" s="1" customFormat="1" ht="16">
      <c r="A31" s="1" t="s">
        <v>15</v>
      </c>
      <c r="B31" s="1" t="s">
        <v>15</v>
      </c>
      <c r="C31" s="1" t="s">
        <v>15</v>
      </c>
      <c r="D31" s="1" t="s">
        <v>15</v>
      </c>
      <c r="E31" s="13"/>
      <c r="F31" s="14"/>
      <c r="H31" s="29"/>
      <c r="I31" s="29"/>
      <c r="J31" s="29"/>
      <c r="K31" s="29"/>
      <c r="L31" s="29"/>
      <c r="M31" s="22"/>
      <c r="N31" s="23"/>
    </row>
    <row r="32" spans="1:14" s="1" customFormat="1" ht="16">
      <c r="A32" s="1" t="s">
        <v>15</v>
      </c>
      <c r="B32" s="27" t="s">
        <v>70</v>
      </c>
      <c r="C32" s="27"/>
      <c r="D32" s="27"/>
      <c r="E32" s="11">
        <f>E28+E30</f>
        <v>101203.3</v>
      </c>
      <c r="F32" s="12">
        <f>E32/N$8</f>
        <v>13959.075862068967</v>
      </c>
      <c r="H32" s="29"/>
      <c r="I32" s="29"/>
      <c r="J32" s="29"/>
      <c r="K32" s="29"/>
      <c r="L32" s="29"/>
      <c r="M32" s="22"/>
      <c r="N32" s="23"/>
    </row>
    <row r="33" spans="1:14" s="1" customFormat="1" ht="16">
      <c r="A33" s="1" t="s">
        <v>15</v>
      </c>
      <c r="B33" s="27" t="s">
        <v>71</v>
      </c>
      <c r="C33" s="27"/>
      <c r="D33" s="27"/>
      <c r="E33" s="11">
        <f>E32/(H22-H19-H20)</f>
        <v>72.443307086614169</v>
      </c>
      <c r="F33" s="12">
        <f>E33/N$8</f>
        <v>9.9921802878088517</v>
      </c>
      <c r="H33" s="29"/>
      <c r="I33" s="29"/>
      <c r="J33" s="29"/>
      <c r="K33" s="29"/>
      <c r="L33" s="29"/>
      <c r="M33" s="22"/>
      <c r="N33" s="23"/>
    </row>
    <row r="34" spans="1:14" s="1" customFormat="1" ht="16">
      <c r="A34" s="1" t="s">
        <v>15</v>
      </c>
      <c r="H34" s="29"/>
      <c r="I34" s="29"/>
      <c r="J34" s="29"/>
      <c r="K34" s="29"/>
      <c r="L34" s="29"/>
      <c r="M34" s="22"/>
      <c r="N34" s="23"/>
    </row>
    <row r="35" spans="1:14" s="1" customFormat="1" ht="16">
      <c r="A35" s="1" t="s">
        <v>15</v>
      </c>
      <c r="H35" s="29"/>
      <c r="I35" s="29"/>
      <c r="J35" s="29"/>
      <c r="K35" s="29"/>
      <c r="L35" s="29"/>
      <c r="M35" s="24"/>
      <c r="N35" s="25"/>
    </row>
  </sheetData>
  <mergeCells count="11">
    <mergeCell ref="B3:N3"/>
    <mergeCell ref="B4:N4"/>
    <mergeCell ref="B24:D24"/>
    <mergeCell ref="B25:D25"/>
    <mergeCell ref="B26:D26"/>
    <mergeCell ref="H24:L35"/>
    <mergeCell ref="B27:D27"/>
    <mergeCell ref="B28:D28"/>
    <mergeCell ref="B30:D30"/>
    <mergeCell ref="B32:D32"/>
    <mergeCell ref="B33:D33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020-30475104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2024-01-08T03:26:00Z</dcterms:created>
  <dcterms:modified xsi:type="dcterms:W3CDTF">2024-03-21T19:56:21Z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334E492543E544448BC66D0556F77131_12</vt:lpwstr>
  </property>
  <property fmtid="{D5CDD505-2E9C-101B-9397-08002B2CF9AE}" pid="3" name="KSOProductBuildVer">
    <vt:lpwstr>2052-12.1.0.16388</vt:lpwstr>
  </property>
</Properties>
</file>