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240"/>
  </bookViews>
  <sheets>
    <sheet name="057-05416961" sheetId="2" r:id="rId1"/>
  </sheets>
  <definedNames>
    <definedName name="_xlnm._FilterDatabase" localSheetId="0" hidden="1">'057-05416961'!$A$12:$M$33</definedName>
  </definedNames>
  <calcPr calcId="144525"/>
</workbook>
</file>

<file path=xl/sharedStrings.xml><?xml version="1.0" encoding="utf-8"?>
<sst xmlns="http://schemas.openxmlformats.org/spreadsheetml/2006/main" count="139" uniqueCount="69">
  <si>
    <t>Sales Summary</t>
  </si>
  <si>
    <t>销售报告</t>
  </si>
  <si>
    <r>
      <rPr>
        <sz val="12"/>
        <rFont val="宋体-简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</si>
  <si>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</si>
  <si>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charset val="134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</si>
  <si>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charset val="134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</si>
  <si>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charset val="134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</si>
  <si>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</si>
  <si>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charset val="134"/>
      </rPr>
      <t>航班号</t>
    </r>
    <r>
      <rPr>
        <sz val="12"/>
        <rFont val="Times New Roman Regular"/>
        <charset val="134"/>
      </rPr>
      <t>Flight No:</t>
    </r>
  </si>
  <si>
    <t>AF401/AF116</t>
  </si>
  <si>
    <r>
      <rPr>
        <sz val="12"/>
        <rFont val="Cambria"/>
        <charset val="134"/>
      </rPr>
      <t>提单号</t>
    </r>
    <r>
      <rPr>
        <sz val="12"/>
        <rFont val="Times New Roman Regular"/>
        <charset val="134"/>
      </rPr>
      <t xml:space="preserve"> AWB:</t>
    </r>
  </si>
  <si>
    <t>057-05416961</t>
  </si>
  <si>
    <r>
      <rPr>
        <sz val="12"/>
        <rFont val="Cambria"/>
        <charset val="134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</si>
  <si>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</si>
  <si>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charset val="134"/>
      </rPr>
      <t>日期</t>
    </r>
  </si>
  <si>
    <r>
      <rPr>
        <sz val="12"/>
        <rFont val="Cambria"/>
        <charset val="134"/>
      </rPr>
      <t>板号</t>
    </r>
  </si>
  <si>
    <r>
      <rPr>
        <sz val="12"/>
        <rFont val="Cambria"/>
        <charset val="134"/>
      </rPr>
      <t>品种</t>
    </r>
  </si>
  <si>
    <r>
      <rPr>
        <sz val="12"/>
        <rFont val="Cambria"/>
        <charset val="134"/>
      </rPr>
      <t>包装厂</t>
    </r>
  </si>
  <si>
    <r>
      <rPr>
        <sz val="12"/>
        <rFont val="Cambria"/>
        <charset val="134"/>
      </rPr>
      <t>果园</t>
    </r>
  </si>
  <si>
    <r>
      <rPr>
        <sz val="12"/>
        <rFont val="Cambria"/>
        <charset val="134"/>
      </rPr>
      <t>大小</t>
    </r>
  </si>
  <si>
    <r>
      <rPr>
        <sz val="12"/>
        <rFont val="Cambria"/>
        <charset val="134"/>
      </rPr>
      <t>数量</t>
    </r>
  </si>
  <si>
    <r>
      <rPr>
        <sz val="12"/>
        <rFont val="Cambria"/>
        <charset val="134"/>
      </rPr>
      <t>规格</t>
    </r>
  </si>
  <si>
    <r>
      <rPr>
        <sz val="12"/>
        <rFont val="Cambria"/>
        <charset val="134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charset val="134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</si>
  <si>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charset val="134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charset val="134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</si>
  <si>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charset val="134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charset val="134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</si>
  <si>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charset val="134"/>
      </rPr>
      <t>每箱收益</t>
    </r>
    <r>
      <rPr>
        <sz val="12"/>
        <rFont val="Times New Roman Regular"/>
        <charset val="134"/>
      </rPr>
      <t xml:space="preserve"> CIF</t>
    </r>
  </si>
  <si>
    <r>
      <rPr>
        <sz val="12"/>
        <rFont val="Cambria"/>
        <charset val="134"/>
      </rPr>
      <t>总收益</t>
    </r>
    <r>
      <rPr>
        <sz val="12"/>
        <rFont val="Times New Roman Regular"/>
        <charset val="134"/>
      </rPr>
      <t xml:space="preserve"> CIF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</si>
  <si>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</si>
  <si>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</si>
  <si>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</si>
  <si>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</si>
  <si>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</si>
  <si>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</si>
  <si>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</si>
  <si>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</si>
  <si>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</si>
  <si>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</si>
  <si>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</si>
  <si>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CIF Return</t>
  </si>
  <si>
    <t>Total Return</t>
  </si>
  <si>
    <t>ROYAL DAWN</t>
  </si>
  <si>
    <t>2J</t>
  </si>
  <si>
    <t>2.50kg</t>
  </si>
  <si>
    <t>2JD</t>
  </si>
  <si>
    <t>2JDD</t>
  </si>
  <si>
    <t>3J</t>
  </si>
  <si>
    <t>3JD</t>
  </si>
  <si>
    <t>3JDD</t>
  </si>
  <si>
    <t>4JD</t>
  </si>
  <si>
    <t>J</t>
  </si>
  <si>
    <t>JD</t>
  </si>
  <si>
    <t>JDD</t>
  </si>
  <si>
    <t>XLD</t>
  </si>
  <si>
    <t/>
  </si>
  <si>
    <r>
      <rPr>
        <sz val="12"/>
        <rFont val="Cambria"/>
        <charset val="134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</si>
  <si>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charset val="134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</si>
  <si>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charset val="134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</si>
  <si>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charset val="134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</si>
  <si>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charset val="134"/>
      </rPr>
      <t>：</t>
    </r>
  </si>
  <si>
    <r>
      <rPr>
        <sz val="12"/>
        <rFont val="Cambria"/>
        <charset val="134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charset val="134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</si>
  <si>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charset val="134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</si>
  <si>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charset val="134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</si>
  <si>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charset val="134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</si>
  <si>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charset val="134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</si>
  <si>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charset val="134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</si>
  <si>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charset val="134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</si>
  <si>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charset val="134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charset val="134"/>
      </rPr>
      <t>）</t>
    </r>
  </si>
  <si>
    <r>
      <rPr>
        <sz val="12"/>
        <rFont val="Cambria"/>
        <charset val="134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</si>
  <si>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charset val="134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</si>
</sst>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&quot;US$&quot;#,##0.00;\-&quot;US$&quot;#,##0.00"/>
    <numFmt numFmtId="178" formatCode="&quot;￥&quot;#,##0.00_);[Red]\(&quot;￥&quot;#,##0.00\)"/>
    <numFmt numFmtId="179" formatCode="#,##0.00_ "/>
  </numFmts>
  <fonts count="27">
    <font>
      <sz val="11"/>
      <color theme="1"/>
      <name val="宋体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charset val="134"/>
    </font>
    <font>
      <sz val="12"/>
      <name val="宋体-简"/>
      <charset val="134"/>
    </font>
    <font>
      <sz val="12"/>
      <name val="Times New Roman"/>
      <charset val="134"/>
    </font>
    <font>
      <sz val="12"/>
      <name val="Cambri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/>
    <xf numFmtId="0" fontId="1" fillId="2" borderId="3" xfId="0" applyFont="1" applyFill="1" applyBorder="1" applyAlignment="1">
      <alignment horizontal="center" vertical="center"/>
    </xf>
    <xf numFmtId="7" fontId="1" fillId="0" borderId="3" xfId="0" applyNumberFormat="1" applyFont="1" applyBorder="1" applyAlignment="1">
      <alignment horizontal="right" vertical="center"/>
    </xf>
    <xf numFmtId="0" fontId="7" fillId="0" borderId="3" xfId="0" applyFont="1" applyBorder="1"/>
    <xf numFmtId="7" fontId="1" fillId="0" borderId="0" xfId="0" applyNumberFormat="1" applyFont="1"/>
    <xf numFmtId="0" fontId="1" fillId="3" borderId="3" xfId="0" applyFont="1" applyFill="1" applyBorder="1"/>
    <xf numFmtId="0" fontId="7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177" fontId="1" fillId="0" borderId="3" xfId="0" applyNumberFormat="1" applyFont="1" applyBorder="1" applyAlignment="1">
      <alignment horizontal="right" vertical="center"/>
    </xf>
    <xf numFmtId="177" fontId="1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178" fontId="1" fillId="0" borderId="3" xfId="0" applyNumberFormat="1" applyFont="1" applyBorder="1" applyAlignment="1">
      <alignment horizontal="right" vertical="center"/>
    </xf>
    <xf numFmtId="177" fontId="1" fillId="0" borderId="3" xfId="2" applyNumberFormat="1" applyFont="1" applyBorder="1" applyAlignment="1">
      <alignment horizontal="right" vertical="center"/>
    </xf>
    <xf numFmtId="178" fontId="1" fillId="3" borderId="3" xfId="0" applyNumberFormat="1" applyFont="1" applyFill="1" applyBorder="1" applyAlignment="1">
      <alignment horizontal="right" vertical="center"/>
    </xf>
    <xf numFmtId="177" fontId="1" fillId="3" borderId="3" xfId="0" applyNumberFormat="1" applyFont="1" applyFill="1" applyBorder="1" applyAlignment="1">
      <alignment horizontal="right" vertical="center"/>
    </xf>
    <xf numFmtId="179" fontId="2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393700</xdr:colOff>
      <xdr:row>5</xdr:row>
      <xdr:rowOff>110490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tabSelected="1" workbookViewId="0">
      <selection activeCell="O14" sqref="O14"/>
    </sheetView>
  </sheetViews>
  <sheetFormatPr defaultColWidth="9" defaultRowHeight="16.8"/>
  <cols>
    <col min="1" max="1" width="18.2596153846154" style="3" customWidth="1"/>
    <col min="2" max="2" width="17" style="3" customWidth="1"/>
    <col min="3" max="3" width="19.8653846153846" style="3" customWidth="1"/>
    <col min="4" max="4" width="19.5480769230769" style="3" customWidth="1"/>
    <col min="5" max="5" width="24.0288461538462" style="3" customWidth="1"/>
    <col min="6" max="6" width="17.4615384615385" style="3" customWidth="1"/>
    <col min="7" max="7" width="15.8653846153846" style="3" customWidth="1"/>
    <col min="8" max="8" width="19.5480769230769" style="3" customWidth="1"/>
    <col min="9" max="9" width="18.2692307692308" style="3" customWidth="1"/>
    <col min="10" max="10" width="19.8653846153846" style="3" customWidth="1"/>
    <col min="11" max="11" width="18.9038461538462" style="3" customWidth="1"/>
    <col min="12" max="12" width="17.9519230769231" style="3" customWidth="1"/>
    <col min="13" max="13" width="19.2211538461538" style="3" customWidth="1"/>
    <col min="14" max="14" width="14.8461538461538" style="3"/>
    <col min="15" max="15" width="17.8461538461538" style="3"/>
    <col min="16" max="16384" width="9" style="3"/>
  </cols>
  <sheetData>
    <row r="1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30" customHeight="1" spans="1:1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5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ht="11" customHeight="1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="1" customFormat="1" ht="24" customHeight="1" spans="1:13">
      <c r="A8" s="7" t="s">
        <v>2</v>
      </c>
      <c r="B8" s="8" t="s">
        <v>3</v>
      </c>
      <c r="C8" s="8"/>
      <c r="E8" s="22" t="s">
        <v>4</v>
      </c>
      <c r="F8" s="23">
        <v>45248</v>
      </c>
      <c r="G8" s="24"/>
      <c r="H8" s="25" t="s">
        <v>5</v>
      </c>
      <c r="I8" s="25"/>
      <c r="J8" s="23">
        <v>45248</v>
      </c>
      <c r="L8" s="25" t="s">
        <v>6</v>
      </c>
      <c r="M8" s="8" t="s">
        <v>7</v>
      </c>
    </row>
    <row r="9" s="1" customFormat="1" ht="24" customHeight="1" spans="1:10">
      <c r="A9" s="7" t="s">
        <v>8</v>
      </c>
      <c r="B9" s="8" t="s">
        <v>9</v>
      </c>
      <c r="C9" s="8"/>
      <c r="E9" s="25" t="s">
        <v>10</v>
      </c>
      <c r="F9" s="8" t="s">
        <v>11</v>
      </c>
      <c r="G9" s="26"/>
      <c r="H9" s="25" t="s">
        <v>12</v>
      </c>
      <c r="I9" s="25"/>
      <c r="J9" s="8" t="s">
        <v>13</v>
      </c>
    </row>
    <row r="10" ht="24" customHeight="1"/>
    <row r="11" s="2" customFormat="1" ht="24" customHeight="1" spans="1:13">
      <c r="A11" s="9" t="s">
        <v>14</v>
      </c>
      <c r="B11" s="9" t="s">
        <v>15</v>
      </c>
      <c r="C11" s="9" t="s">
        <v>16</v>
      </c>
      <c r="D11" s="9" t="s">
        <v>17</v>
      </c>
      <c r="E11" s="9" t="s">
        <v>18</v>
      </c>
      <c r="F11" s="9" t="s">
        <v>19</v>
      </c>
      <c r="G11" s="9" t="s">
        <v>20</v>
      </c>
      <c r="H11" s="9" t="s">
        <v>21</v>
      </c>
      <c r="I11" s="9" t="s">
        <v>22</v>
      </c>
      <c r="J11" s="9" t="s">
        <v>23</v>
      </c>
      <c r="K11" s="9" t="s">
        <v>24</v>
      </c>
      <c r="L11" s="31" t="s">
        <v>25</v>
      </c>
      <c r="M11" s="31" t="s">
        <v>26</v>
      </c>
    </row>
    <row r="12" s="2" customFormat="1" ht="24" customHeight="1" spans="1:13">
      <c r="A12" s="10" t="s">
        <v>27</v>
      </c>
      <c r="B12" s="10" t="s">
        <v>28</v>
      </c>
      <c r="C12" s="10" t="s">
        <v>29</v>
      </c>
      <c r="D12" s="10" t="s">
        <v>30</v>
      </c>
      <c r="E12" s="10" t="s">
        <v>31</v>
      </c>
      <c r="F12" s="10" t="s">
        <v>32</v>
      </c>
      <c r="G12" s="10" t="s">
        <v>33</v>
      </c>
      <c r="H12" s="10" t="s">
        <v>34</v>
      </c>
      <c r="I12" s="10" t="s">
        <v>35</v>
      </c>
      <c r="J12" s="10" t="s">
        <v>36</v>
      </c>
      <c r="K12" s="10" t="s">
        <v>37</v>
      </c>
      <c r="L12" s="10" t="s">
        <v>38</v>
      </c>
      <c r="M12" s="10" t="s">
        <v>39</v>
      </c>
    </row>
    <row r="13" s="2" customFormat="1" ht="24" customHeight="1" spans="1:13">
      <c r="A13" s="11">
        <v>45248</v>
      </c>
      <c r="B13" s="12">
        <v>1515757</v>
      </c>
      <c r="C13" s="13" t="s">
        <v>40</v>
      </c>
      <c r="D13" s="14">
        <v>121064</v>
      </c>
      <c r="E13" s="14">
        <v>91329</v>
      </c>
      <c r="F13" s="13" t="s">
        <v>41</v>
      </c>
      <c r="G13" s="12">
        <v>30</v>
      </c>
      <c r="H13" s="13" t="s">
        <v>42</v>
      </c>
      <c r="I13" s="32">
        <v>290</v>
      </c>
      <c r="J13" s="32">
        <f>I13*G13</f>
        <v>8700</v>
      </c>
      <c r="K13" s="33">
        <f>J13/$M$8</f>
        <v>1191.78082191781</v>
      </c>
      <c r="L13" s="33">
        <f>K13/G13-$E$47</f>
        <v>32.7591854207437</v>
      </c>
      <c r="M13" s="33">
        <f>L13*G13</f>
        <v>982.775562622311</v>
      </c>
    </row>
    <row r="14" s="2" customFormat="1" ht="24" customHeight="1" spans="1:13">
      <c r="A14" s="11">
        <v>45248</v>
      </c>
      <c r="B14" s="12">
        <v>1515757</v>
      </c>
      <c r="C14" s="13" t="s">
        <v>40</v>
      </c>
      <c r="D14" s="14">
        <v>121064</v>
      </c>
      <c r="E14" s="14">
        <v>91329</v>
      </c>
      <c r="F14" s="13" t="s">
        <v>41</v>
      </c>
      <c r="G14" s="12">
        <v>31</v>
      </c>
      <c r="H14" s="13" t="s">
        <v>42</v>
      </c>
      <c r="I14" s="32">
        <v>300</v>
      </c>
      <c r="J14" s="32">
        <f t="shared" ref="J14:J30" si="0">I14*G14</f>
        <v>9300</v>
      </c>
      <c r="K14" s="33">
        <f t="shared" ref="K14:K30" si="1">J14/$M$8</f>
        <v>1273.97260273973</v>
      </c>
      <c r="L14" s="33">
        <f t="shared" ref="L14:L30" si="2">K14/G14-$E$47</f>
        <v>34.1290484344424</v>
      </c>
      <c r="M14" s="33">
        <f t="shared" ref="M14:M30" si="3">L14*G14</f>
        <v>1058.00050146771</v>
      </c>
    </row>
    <row r="15" s="2" customFormat="1" ht="24" customHeight="1" spans="1:13">
      <c r="A15" s="11">
        <v>45248</v>
      </c>
      <c r="B15" s="12">
        <v>1515758</v>
      </c>
      <c r="C15" s="13" t="s">
        <v>40</v>
      </c>
      <c r="D15" s="14">
        <v>121064</v>
      </c>
      <c r="E15" s="14">
        <v>91329</v>
      </c>
      <c r="F15" s="13" t="s">
        <v>43</v>
      </c>
      <c r="G15" s="12">
        <v>131</v>
      </c>
      <c r="H15" s="13" t="s">
        <v>42</v>
      </c>
      <c r="I15" s="32">
        <v>260</v>
      </c>
      <c r="J15" s="32">
        <f t="shared" si="0"/>
        <v>34060</v>
      </c>
      <c r="K15" s="33">
        <f t="shared" si="1"/>
        <v>4665.75342465753</v>
      </c>
      <c r="L15" s="33">
        <f t="shared" si="2"/>
        <v>28.6495963796477</v>
      </c>
      <c r="M15" s="33">
        <f t="shared" si="3"/>
        <v>3753.09712573385</v>
      </c>
    </row>
    <row r="16" s="2" customFormat="1" ht="24" customHeight="1" spans="1:13">
      <c r="A16" s="11">
        <v>45248</v>
      </c>
      <c r="B16" s="12">
        <v>1515758</v>
      </c>
      <c r="C16" s="13" t="s">
        <v>40</v>
      </c>
      <c r="D16" s="14">
        <v>121064</v>
      </c>
      <c r="E16" s="14">
        <v>91329</v>
      </c>
      <c r="F16" s="13" t="s">
        <v>44</v>
      </c>
      <c r="G16" s="12">
        <v>13</v>
      </c>
      <c r="H16" s="13" t="s">
        <v>42</v>
      </c>
      <c r="I16" s="32">
        <v>260</v>
      </c>
      <c r="J16" s="32">
        <f t="shared" si="0"/>
        <v>3380</v>
      </c>
      <c r="K16" s="33">
        <f t="shared" si="1"/>
        <v>463.013698630137</v>
      </c>
      <c r="L16" s="33">
        <f t="shared" si="2"/>
        <v>28.6495963796478</v>
      </c>
      <c r="M16" s="33">
        <f t="shared" si="3"/>
        <v>372.444752935421</v>
      </c>
    </row>
    <row r="17" s="2" customFormat="1" ht="24" customHeight="1" spans="1:13">
      <c r="A17" s="11">
        <v>45248</v>
      </c>
      <c r="B17" s="12">
        <v>1515757</v>
      </c>
      <c r="C17" s="13" t="s">
        <v>40</v>
      </c>
      <c r="D17" s="14">
        <v>121064</v>
      </c>
      <c r="E17" s="14">
        <v>91329</v>
      </c>
      <c r="F17" s="13" t="s">
        <v>45</v>
      </c>
      <c r="G17" s="12">
        <v>7</v>
      </c>
      <c r="H17" s="13" t="s">
        <v>42</v>
      </c>
      <c r="I17" s="32">
        <v>260</v>
      </c>
      <c r="J17" s="32">
        <f t="shared" si="0"/>
        <v>1820</v>
      </c>
      <c r="K17" s="33">
        <f t="shared" si="1"/>
        <v>249.315068493151</v>
      </c>
      <c r="L17" s="33">
        <f t="shared" si="2"/>
        <v>28.6495963796478</v>
      </c>
      <c r="M17" s="33">
        <f t="shared" si="3"/>
        <v>200.547174657535</v>
      </c>
    </row>
    <row r="18" s="2" customFormat="1" ht="24" customHeight="1" spans="1:13">
      <c r="A18" s="11">
        <v>45248</v>
      </c>
      <c r="B18" s="12">
        <v>1515757</v>
      </c>
      <c r="C18" s="13" t="s">
        <v>40</v>
      </c>
      <c r="D18" s="14">
        <v>121064</v>
      </c>
      <c r="E18" s="14">
        <v>91329</v>
      </c>
      <c r="F18" s="13" t="s">
        <v>45</v>
      </c>
      <c r="G18" s="12">
        <v>19</v>
      </c>
      <c r="H18" s="13" t="s">
        <v>42</v>
      </c>
      <c r="I18" s="32">
        <v>310</v>
      </c>
      <c r="J18" s="32">
        <f t="shared" si="0"/>
        <v>5890</v>
      </c>
      <c r="K18" s="33">
        <f t="shared" si="1"/>
        <v>806.849315068493</v>
      </c>
      <c r="L18" s="33">
        <f t="shared" si="2"/>
        <v>35.4989114481409</v>
      </c>
      <c r="M18" s="33">
        <f t="shared" si="3"/>
        <v>674.479317514677</v>
      </c>
    </row>
    <row r="19" s="2" customFormat="1" ht="24" customHeight="1" spans="1:13">
      <c r="A19" s="11">
        <v>45248</v>
      </c>
      <c r="B19" s="12">
        <v>1515758</v>
      </c>
      <c r="C19" s="13" t="s">
        <v>40</v>
      </c>
      <c r="D19" s="14">
        <v>121064</v>
      </c>
      <c r="E19" s="14">
        <v>91329</v>
      </c>
      <c r="F19" s="13" t="s">
        <v>46</v>
      </c>
      <c r="G19" s="12">
        <v>79</v>
      </c>
      <c r="H19" s="13" t="s">
        <v>42</v>
      </c>
      <c r="I19" s="32">
        <v>260</v>
      </c>
      <c r="J19" s="32">
        <f t="shared" si="0"/>
        <v>20540</v>
      </c>
      <c r="K19" s="33">
        <f t="shared" si="1"/>
        <v>2813.69863013699</v>
      </c>
      <c r="L19" s="33">
        <f t="shared" si="2"/>
        <v>28.6495963796478</v>
      </c>
      <c r="M19" s="33">
        <f t="shared" si="3"/>
        <v>2263.31811399218</v>
      </c>
    </row>
    <row r="20" s="2" customFormat="1" ht="24" customHeight="1" spans="1:13">
      <c r="A20" s="11">
        <v>45248</v>
      </c>
      <c r="B20" s="12">
        <v>1515758</v>
      </c>
      <c r="C20" s="13" t="s">
        <v>40</v>
      </c>
      <c r="D20" s="14">
        <v>121064</v>
      </c>
      <c r="E20" s="14">
        <v>91329</v>
      </c>
      <c r="F20" s="13" t="s">
        <v>47</v>
      </c>
      <c r="G20" s="12">
        <v>15</v>
      </c>
      <c r="H20" s="13" t="s">
        <v>42</v>
      </c>
      <c r="I20" s="32">
        <v>260</v>
      </c>
      <c r="J20" s="32">
        <f t="shared" si="0"/>
        <v>3900</v>
      </c>
      <c r="K20" s="33">
        <f t="shared" si="1"/>
        <v>534.246575342466</v>
      </c>
      <c r="L20" s="33">
        <f t="shared" si="2"/>
        <v>28.6495963796478</v>
      </c>
      <c r="M20" s="33">
        <f t="shared" si="3"/>
        <v>429.743945694717</v>
      </c>
    </row>
    <row r="21" s="2" customFormat="1" ht="24" customHeight="1" spans="1:13">
      <c r="A21" s="11">
        <v>45248</v>
      </c>
      <c r="B21" s="12">
        <v>1515758</v>
      </c>
      <c r="C21" s="13" t="s">
        <v>40</v>
      </c>
      <c r="D21" s="14">
        <v>121064</v>
      </c>
      <c r="E21" s="14">
        <v>91329</v>
      </c>
      <c r="F21" s="13" t="s">
        <v>48</v>
      </c>
      <c r="G21" s="12">
        <v>4</v>
      </c>
      <c r="H21" s="13" t="s">
        <v>42</v>
      </c>
      <c r="I21" s="32">
        <v>260</v>
      </c>
      <c r="J21" s="32">
        <f t="shared" si="0"/>
        <v>1040</v>
      </c>
      <c r="K21" s="33">
        <f t="shared" si="1"/>
        <v>142.465753424658</v>
      </c>
      <c r="L21" s="33">
        <f t="shared" si="2"/>
        <v>28.6495963796479</v>
      </c>
      <c r="M21" s="33">
        <f t="shared" si="3"/>
        <v>114.598385518591</v>
      </c>
    </row>
    <row r="22" s="2" customFormat="1" ht="24" customHeight="1" spans="1:13">
      <c r="A22" s="11">
        <v>45248</v>
      </c>
      <c r="B22" s="12">
        <v>1515757</v>
      </c>
      <c r="C22" s="13" t="s">
        <v>40</v>
      </c>
      <c r="D22" s="14">
        <v>121064</v>
      </c>
      <c r="E22" s="14">
        <v>91329</v>
      </c>
      <c r="F22" s="13" t="s">
        <v>49</v>
      </c>
      <c r="G22" s="12">
        <v>100</v>
      </c>
      <c r="H22" s="13" t="s">
        <v>42</v>
      </c>
      <c r="I22" s="32">
        <v>220</v>
      </c>
      <c r="J22" s="32">
        <f t="shared" si="0"/>
        <v>22000</v>
      </c>
      <c r="K22" s="33">
        <f t="shared" si="1"/>
        <v>3013.69863013699</v>
      </c>
      <c r="L22" s="33">
        <f t="shared" si="2"/>
        <v>23.1701443248533</v>
      </c>
      <c r="M22" s="33">
        <f t="shared" si="3"/>
        <v>2317.01443248533</v>
      </c>
    </row>
    <row r="23" s="2" customFormat="1" ht="24" customHeight="1" spans="1:13">
      <c r="A23" s="11">
        <v>45248</v>
      </c>
      <c r="B23" s="12">
        <v>1515757</v>
      </c>
      <c r="C23" s="13" t="s">
        <v>40</v>
      </c>
      <c r="D23" s="14">
        <v>121064</v>
      </c>
      <c r="E23" s="14">
        <v>91329</v>
      </c>
      <c r="F23" s="13" t="s">
        <v>49</v>
      </c>
      <c r="G23" s="12">
        <v>1</v>
      </c>
      <c r="H23" s="13" t="s">
        <v>42</v>
      </c>
      <c r="I23" s="32">
        <v>260</v>
      </c>
      <c r="J23" s="32">
        <f t="shared" si="0"/>
        <v>260</v>
      </c>
      <c r="K23" s="33">
        <f t="shared" si="1"/>
        <v>35.6164383561644</v>
      </c>
      <c r="L23" s="33">
        <f t="shared" si="2"/>
        <v>28.6495963796478</v>
      </c>
      <c r="M23" s="33">
        <f t="shared" si="3"/>
        <v>28.6495963796478</v>
      </c>
    </row>
    <row r="24" s="2" customFormat="1" ht="24" customHeight="1" spans="1:13">
      <c r="A24" s="11">
        <v>45248</v>
      </c>
      <c r="B24" s="12">
        <v>1515758</v>
      </c>
      <c r="C24" s="13" t="s">
        <v>40</v>
      </c>
      <c r="D24" s="14">
        <v>121064</v>
      </c>
      <c r="E24" s="14">
        <v>91329</v>
      </c>
      <c r="F24" s="13" t="s">
        <v>50</v>
      </c>
      <c r="G24" s="12">
        <v>33</v>
      </c>
      <c r="H24" s="13" t="s">
        <v>42</v>
      </c>
      <c r="I24" s="32">
        <v>255</v>
      </c>
      <c r="J24" s="32">
        <f t="shared" si="0"/>
        <v>8415</v>
      </c>
      <c r="K24" s="33">
        <f t="shared" si="1"/>
        <v>1152.7397260274</v>
      </c>
      <c r="L24" s="33">
        <f t="shared" si="2"/>
        <v>27.9646648727985</v>
      </c>
      <c r="M24" s="33">
        <f t="shared" si="3"/>
        <v>922.833940802351</v>
      </c>
    </row>
    <row r="25" s="2" customFormat="1" ht="24" customHeight="1" spans="1:13">
      <c r="A25" s="11">
        <v>45248</v>
      </c>
      <c r="B25" s="12">
        <v>1515757</v>
      </c>
      <c r="C25" s="13" t="s">
        <v>40</v>
      </c>
      <c r="D25" s="14">
        <v>121064</v>
      </c>
      <c r="E25" s="14">
        <v>91329</v>
      </c>
      <c r="F25" s="13" t="s">
        <v>50</v>
      </c>
      <c r="G25" s="12">
        <v>76</v>
      </c>
      <c r="H25" s="13" t="s">
        <v>42</v>
      </c>
      <c r="I25" s="32">
        <v>255</v>
      </c>
      <c r="J25" s="32">
        <f t="shared" si="0"/>
        <v>19380</v>
      </c>
      <c r="K25" s="33">
        <f t="shared" si="1"/>
        <v>2654.79452054795</v>
      </c>
      <c r="L25" s="33">
        <f t="shared" si="2"/>
        <v>27.9646648727985</v>
      </c>
      <c r="M25" s="33">
        <f t="shared" si="3"/>
        <v>2125.31453033269</v>
      </c>
    </row>
    <row r="26" s="2" customFormat="1" ht="24" customHeight="1" spans="1:13">
      <c r="A26" s="11">
        <v>45248</v>
      </c>
      <c r="B26" s="12">
        <v>1515757</v>
      </c>
      <c r="C26" s="13" t="s">
        <v>40</v>
      </c>
      <c r="D26" s="14">
        <v>121064</v>
      </c>
      <c r="E26" s="14">
        <v>91329</v>
      </c>
      <c r="F26" s="13" t="s">
        <v>50</v>
      </c>
      <c r="G26" s="12">
        <v>1</v>
      </c>
      <c r="H26" s="13" t="s">
        <v>42</v>
      </c>
      <c r="I26" s="32">
        <v>260</v>
      </c>
      <c r="J26" s="32">
        <f t="shared" si="0"/>
        <v>260</v>
      </c>
      <c r="K26" s="33">
        <f t="shared" si="1"/>
        <v>35.6164383561644</v>
      </c>
      <c r="L26" s="33">
        <f t="shared" si="2"/>
        <v>28.6495963796478</v>
      </c>
      <c r="M26" s="33">
        <f t="shared" si="3"/>
        <v>28.6495963796478</v>
      </c>
    </row>
    <row r="27" s="2" customFormat="1" ht="24" customHeight="1" spans="1:13">
      <c r="A27" s="11">
        <v>45248</v>
      </c>
      <c r="B27" s="12">
        <v>1515758</v>
      </c>
      <c r="C27" s="13" t="s">
        <v>40</v>
      </c>
      <c r="D27" s="14">
        <v>121064</v>
      </c>
      <c r="E27" s="14">
        <v>91329</v>
      </c>
      <c r="F27" s="13" t="s">
        <v>51</v>
      </c>
      <c r="G27" s="12">
        <v>5</v>
      </c>
      <c r="H27" s="13" t="s">
        <v>42</v>
      </c>
      <c r="I27" s="32">
        <v>260</v>
      </c>
      <c r="J27" s="32">
        <f t="shared" si="0"/>
        <v>1300</v>
      </c>
      <c r="K27" s="33">
        <f t="shared" si="1"/>
        <v>178.082191780822</v>
      </c>
      <c r="L27" s="33">
        <f t="shared" si="2"/>
        <v>28.6495963796478</v>
      </c>
      <c r="M27" s="33">
        <f t="shared" si="3"/>
        <v>143.247981898239</v>
      </c>
    </row>
    <row r="28" s="2" customFormat="1" ht="24" customHeight="1" spans="1:13">
      <c r="A28" s="11">
        <v>45248</v>
      </c>
      <c r="B28" s="12">
        <v>1515757</v>
      </c>
      <c r="C28" s="13" t="s">
        <v>40</v>
      </c>
      <c r="D28" s="14">
        <v>121064</v>
      </c>
      <c r="E28" s="14">
        <v>91329</v>
      </c>
      <c r="F28" s="13" t="s">
        <v>52</v>
      </c>
      <c r="G28" s="12">
        <v>10</v>
      </c>
      <c r="H28" s="13" t="s">
        <v>42</v>
      </c>
      <c r="I28" s="32">
        <v>220</v>
      </c>
      <c r="J28" s="32">
        <f t="shared" si="0"/>
        <v>2200</v>
      </c>
      <c r="K28" s="33">
        <f t="shared" si="1"/>
        <v>301.369863013699</v>
      </c>
      <c r="L28" s="33">
        <f t="shared" si="2"/>
        <v>23.1701443248533</v>
      </c>
      <c r="M28" s="33">
        <f t="shared" si="3"/>
        <v>231.701443248533</v>
      </c>
    </row>
    <row r="29" s="2" customFormat="1" ht="24" customHeight="1" spans="1:13">
      <c r="A29" s="11">
        <v>45248</v>
      </c>
      <c r="B29" s="12">
        <v>1515757</v>
      </c>
      <c r="C29" s="13" t="s">
        <v>40</v>
      </c>
      <c r="D29" s="14">
        <v>121064</v>
      </c>
      <c r="E29" s="14">
        <v>91329</v>
      </c>
      <c r="F29" s="13" t="s">
        <v>52</v>
      </c>
      <c r="G29" s="12">
        <v>3</v>
      </c>
      <c r="H29" s="13" t="s">
        <v>42</v>
      </c>
      <c r="I29" s="32">
        <v>260</v>
      </c>
      <c r="J29" s="32">
        <f t="shared" si="0"/>
        <v>780</v>
      </c>
      <c r="K29" s="33">
        <f t="shared" si="1"/>
        <v>106.849315068493</v>
      </c>
      <c r="L29" s="33">
        <f t="shared" si="2"/>
        <v>28.6495963796477</v>
      </c>
      <c r="M29" s="33">
        <f t="shared" si="3"/>
        <v>85.9487891389431</v>
      </c>
    </row>
    <row r="30" s="2" customFormat="1" ht="24" customHeight="1" spans="1:13">
      <c r="A30" s="11">
        <v>45248</v>
      </c>
      <c r="B30" s="12">
        <v>1515757</v>
      </c>
      <c r="C30" s="13" t="s">
        <v>40</v>
      </c>
      <c r="D30" s="14">
        <v>121064</v>
      </c>
      <c r="E30" s="14">
        <v>91329</v>
      </c>
      <c r="F30" s="13" t="s">
        <v>52</v>
      </c>
      <c r="G30" s="12">
        <v>2</v>
      </c>
      <c r="H30" s="13" t="s">
        <v>42</v>
      </c>
      <c r="I30" s="32">
        <v>380</v>
      </c>
      <c r="J30" s="32">
        <f t="shared" si="0"/>
        <v>760</v>
      </c>
      <c r="K30" s="33">
        <f t="shared" si="1"/>
        <v>104.109589041096</v>
      </c>
      <c r="L30" s="33">
        <f t="shared" si="2"/>
        <v>45.0879525440314</v>
      </c>
      <c r="M30" s="33">
        <f t="shared" si="3"/>
        <v>90.1759050880627</v>
      </c>
    </row>
    <row r="31" s="2" customFormat="1" ht="24" customHeight="1" spans="1:13">
      <c r="A31" s="14"/>
      <c r="B31" s="14"/>
      <c r="C31" s="14"/>
      <c r="D31" s="14"/>
      <c r="E31" s="14"/>
      <c r="F31" s="14"/>
      <c r="G31" s="27"/>
      <c r="H31" s="14"/>
      <c r="I31" s="32"/>
      <c r="J31" s="32" t="s">
        <v>53</v>
      </c>
      <c r="K31" s="33" t="s">
        <v>53</v>
      </c>
      <c r="L31" s="33" t="s">
        <v>53</v>
      </c>
      <c r="M31" s="33" t="s">
        <v>53</v>
      </c>
    </row>
    <row r="32" s="2" customFormat="1" ht="24" customHeight="1" spans="1:13">
      <c r="A32" s="14" t="s">
        <v>53</v>
      </c>
      <c r="B32" s="14" t="s">
        <v>53</v>
      </c>
      <c r="C32" s="14" t="s">
        <v>53</v>
      </c>
      <c r="D32" s="14" t="s">
        <v>53</v>
      </c>
      <c r="E32" s="14" t="s">
        <v>53</v>
      </c>
      <c r="F32" s="14" t="s">
        <v>53</v>
      </c>
      <c r="G32" s="14" t="s">
        <v>53</v>
      </c>
      <c r="H32" s="14" t="s">
        <v>53</v>
      </c>
      <c r="I32" s="32" t="s">
        <v>53</v>
      </c>
      <c r="J32" s="32" t="s">
        <v>53</v>
      </c>
      <c r="K32" s="33" t="s">
        <v>53</v>
      </c>
      <c r="L32" s="33" t="s">
        <v>53</v>
      </c>
      <c r="M32" s="33" t="s">
        <v>53</v>
      </c>
    </row>
    <row r="33" s="2" customFormat="1" ht="24" customHeight="1" spans="1:13">
      <c r="A33" s="15" t="s">
        <v>53</v>
      </c>
      <c r="B33" s="15" t="s">
        <v>53</v>
      </c>
      <c r="C33" s="15" t="s">
        <v>54</v>
      </c>
      <c r="D33" s="15" t="s">
        <v>53</v>
      </c>
      <c r="E33" s="15" t="s">
        <v>53</v>
      </c>
      <c r="F33" s="15" t="s">
        <v>53</v>
      </c>
      <c r="G33" s="15">
        <f>SUM(G13:G31)</f>
        <v>560</v>
      </c>
      <c r="H33" s="15"/>
      <c r="I33" s="15"/>
      <c r="J33" s="34">
        <f>SUM(J13:J31)</f>
        <v>143985</v>
      </c>
      <c r="K33" s="35">
        <f>SUM(K13:K31)</f>
        <v>19723.9726027397</v>
      </c>
      <c r="L33" s="35">
        <f>K33/G33-E47</f>
        <v>28.2545376712328</v>
      </c>
      <c r="M33" s="35">
        <f>SUM(M13:M31)</f>
        <v>15822.5410958904</v>
      </c>
    </row>
    <row r="34" ht="17.6" spans="10:15">
      <c r="J34" s="36"/>
      <c r="K34" s="36"/>
      <c r="L34" s="36"/>
      <c r="M34" s="36"/>
      <c r="O34" s="2"/>
    </row>
    <row r="35" s="1" customFormat="1" ht="22" customHeight="1" spans="1:15">
      <c r="A35" s="16" t="s">
        <v>55</v>
      </c>
      <c r="B35" s="16"/>
      <c r="C35" s="16"/>
      <c r="D35" s="17" t="s">
        <v>56</v>
      </c>
      <c r="E35" s="17" t="s">
        <v>57</v>
      </c>
      <c r="G35" s="28" t="s">
        <v>58</v>
      </c>
      <c r="H35" s="28"/>
      <c r="I35" s="28"/>
      <c r="J35" s="28"/>
      <c r="K35" s="28"/>
      <c r="L35" s="28"/>
      <c r="M35" s="28"/>
      <c r="O35" s="2"/>
    </row>
    <row r="36" s="1" customFormat="1" ht="22" customHeight="1" spans="1:15">
      <c r="A36" s="16" t="s">
        <v>59</v>
      </c>
      <c r="B36" s="16"/>
      <c r="C36" s="16"/>
      <c r="D36" s="18">
        <f>J33*0.09</f>
        <v>12958.65</v>
      </c>
      <c r="E36" s="29">
        <f>D36/$M$8</f>
        <v>1775.15753424658</v>
      </c>
      <c r="G36" s="28"/>
      <c r="H36" s="28"/>
      <c r="I36" s="28"/>
      <c r="J36" s="28"/>
      <c r="K36" s="28"/>
      <c r="L36" s="28"/>
      <c r="M36" s="28"/>
      <c r="O36" s="2"/>
    </row>
    <row r="37" s="1" customFormat="1" ht="22" customHeight="1" spans="1:15">
      <c r="A37" s="19" t="s">
        <v>60</v>
      </c>
      <c r="B37" s="16"/>
      <c r="C37" s="16"/>
      <c r="D37" s="18">
        <v>1181</v>
      </c>
      <c r="E37" s="29">
        <f t="shared" ref="E37:E42" si="4">D37/$M$8</f>
        <v>161.780821917808</v>
      </c>
      <c r="G37" s="28"/>
      <c r="H37" s="28"/>
      <c r="I37" s="28"/>
      <c r="J37" s="28"/>
      <c r="K37" s="28"/>
      <c r="L37" s="28"/>
      <c r="M37" s="28"/>
      <c r="O37" s="2"/>
    </row>
    <row r="38" s="1" customFormat="1" ht="22" customHeight="1" spans="1:15">
      <c r="A38" s="19" t="s">
        <v>61</v>
      </c>
      <c r="B38" s="16"/>
      <c r="C38" s="16"/>
      <c r="D38" s="18">
        <v>1000</v>
      </c>
      <c r="E38" s="29">
        <f t="shared" si="4"/>
        <v>136.986301369863</v>
      </c>
      <c r="G38" s="28"/>
      <c r="H38" s="28"/>
      <c r="I38" s="28"/>
      <c r="J38" s="28"/>
      <c r="K38" s="28"/>
      <c r="L38" s="28"/>
      <c r="M38" s="28"/>
      <c r="O38" s="2"/>
    </row>
    <row r="39" s="1" customFormat="1" ht="22" customHeight="1" spans="1:15">
      <c r="A39" s="19" t="s">
        <v>62</v>
      </c>
      <c r="B39" s="16"/>
      <c r="C39" s="16"/>
      <c r="D39" s="18">
        <v>1200</v>
      </c>
      <c r="E39" s="29">
        <f t="shared" si="4"/>
        <v>164.383561643836</v>
      </c>
      <c r="G39" s="28"/>
      <c r="H39" s="28"/>
      <c r="I39" s="28"/>
      <c r="J39" s="28"/>
      <c r="K39" s="28"/>
      <c r="L39" s="28"/>
      <c r="M39" s="28"/>
      <c r="O39" s="2"/>
    </row>
    <row r="40" s="1" customFormat="1" ht="22" customHeight="1" spans="1:15">
      <c r="A40" s="19" t="s">
        <v>63</v>
      </c>
      <c r="B40" s="16"/>
      <c r="C40" s="16"/>
      <c r="D40" s="18">
        <v>396</v>
      </c>
      <c r="E40" s="29">
        <f t="shared" si="4"/>
        <v>54.2465753424658</v>
      </c>
      <c r="G40" s="28"/>
      <c r="H40" s="28"/>
      <c r="I40" s="28"/>
      <c r="J40" s="28"/>
      <c r="K40" s="28"/>
      <c r="L40" s="28"/>
      <c r="M40" s="28"/>
      <c r="O40" s="2"/>
    </row>
    <row r="41" s="1" customFormat="1" ht="22" customHeight="1" spans="1:15">
      <c r="A41" s="19" t="s">
        <v>64</v>
      </c>
      <c r="B41" s="16"/>
      <c r="C41" s="16"/>
      <c r="D41" s="18">
        <v>226</v>
      </c>
      <c r="E41" s="29">
        <f t="shared" si="4"/>
        <v>30.958904109589</v>
      </c>
      <c r="G41" s="28"/>
      <c r="H41" s="28"/>
      <c r="I41" s="28"/>
      <c r="J41" s="28"/>
      <c r="K41" s="28"/>
      <c r="L41" s="28"/>
      <c r="M41" s="28"/>
      <c r="O41" s="2"/>
    </row>
    <row r="42" s="1" customFormat="1" ht="22" customHeight="1" spans="1:15">
      <c r="A42" s="19" t="s">
        <v>65</v>
      </c>
      <c r="B42" s="16"/>
      <c r="C42" s="16"/>
      <c r="D42" s="18">
        <f>SUM(D36:D41)</f>
        <v>16961.65</v>
      </c>
      <c r="E42" s="29">
        <f t="shared" si="4"/>
        <v>2323.51369863014</v>
      </c>
      <c r="G42" s="28"/>
      <c r="H42" s="28"/>
      <c r="I42" s="28"/>
      <c r="J42" s="28"/>
      <c r="K42" s="28"/>
      <c r="L42" s="28"/>
      <c r="M42" s="28"/>
      <c r="O42" s="2"/>
    </row>
    <row r="43" s="1" customFormat="1" ht="22" customHeight="1" spans="1:15">
      <c r="A43" s="1" t="s">
        <v>53</v>
      </c>
      <c r="B43" s="1" t="s">
        <v>53</v>
      </c>
      <c r="C43" s="1" t="s">
        <v>53</v>
      </c>
      <c r="D43" s="20"/>
      <c r="E43" s="30" t="s">
        <v>53</v>
      </c>
      <c r="G43" s="28"/>
      <c r="H43" s="28"/>
      <c r="I43" s="28"/>
      <c r="J43" s="28"/>
      <c r="K43" s="28"/>
      <c r="L43" s="28"/>
      <c r="M43" s="28"/>
      <c r="O43" s="2"/>
    </row>
    <row r="44" s="1" customFormat="1" ht="22" customHeight="1" spans="1:15">
      <c r="A44" s="16" t="s">
        <v>66</v>
      </c>
      <c r="B44" s="16"/>
      <c r="C44" s="16"/>
      <c r="D44" s="18">
        <f>J33*0.08</f>
        <v>11518.8</v>
      </c>
      <c r="E44" s="29">
        <f>D44/$M$8</f>
        <v>1577.91780821918</v>
      </c>
      <c r="G44" s="28"/>
      <c r="H44" s="28"/>
      <c r="I44" s="28"/>
      <c r="J44" s="28"/>
      <c r="K44" s="28"/>
      <c r="L44" s="28"/>
      <c r="M44" s="28"/>
      <c r="O44" s="2"/>
    </row>
    <row r="45" s="1" customFormat="1" ht="22" customHeight="1" spans="1:15">
      <c r="A45" s="1" t="s">
        <v>53</v>
      </c>
      <c r="B45" s="1" t="s">
        <v>53</v>
      </c>
      <c r="C45" s="1" t="s">
        <v>53</v>
      </c>
      <c r="D45" s="20"/>
      <c r="E45" s="30" t="s">
        <v>53</v>
      </c>
      <c r="G45" s="28"/>
      <c r="H45" s="28"/>
      <c r="I45" s="28"/>
      <c r="J45" s="28"/>
      <c r="K45" s="28"/>
      <c r="L45" s="28"/>
      <c r="M45" s="28"/>
      <c r="O45" s="2"/>
    </row>
    <row r="46" s="1" customFormat="1" ht="22" customHeight="1" spans="1:15">
      <c r="A46" s="21" t="s">
        <v>67</v>
      </c>
      <c r="B46" s="21"/>
      <c r="C46" s="21"/>
      <c r="D46" s="18">
        <f>D42+D44</f>
        <v>28480.45</v>
      </c>
      <c r="E46" s="29">
        <f>D46/$M$8</f>
        <v>3901.43150684932</v>
      </c>
      <c r="G46" s="28"/>
      <c r="H46" s="28"/>
      <c r="I46" s="28"/>
      <c r="J46" s="28"/>
      <c r="K46" s="28"/>
      <c r="L46" s="28"/>
      <c r="M46" s="28"/>
      <c r="O46" s="2"/>
    </row>
    <row r="47" s="1" customFormat="1" ht="22" customHeight="1" spans="1:15">
      <c r="A47" s="21" t="s">
        <v>68</v>
      </c>
      <c r="B47" s="21"/>
      <c r="C47" s="21"/>
      <c r="D47" s="18">
        <f>D46/G33</f>
        <v>50.8579464285714</v>
      </c>
      <c r="E47" s="29">
        <f>D47/$M$8</f>
        <v>6.96684197651663</v>
      </c>
      <c r="G47" s="28"/>
      <c r="H47" s="28"/>
      <c r="I47" s="28"/>
      <c r="J47" s="28"/>
      <c r="K47" s="28"/>
      <c r="L47" s="28"/>
      <c r="M47" s="28"/>
      <c r="O47" s="2"/>
    </row>
    <row r="48" ht="17.6" spans="15:15">
      <c r="O48" s="2"/>
    </row>
    <row r="49" ht="17.6" spans="15:15">
      <c r="O49" s="2"/>
    </row>
    <row r="50" ht="17.6" spans="15:15">
      <c r="O50" s="2"/>
    </row>
    <row r="51" ht="17.6" spans="15:15">
      <c r="O51" s="2"/>
    </row>
    <row r="52" ht="17.6" spans="15:15">
      <c r="O52" s="2"/>
    </row>
    <row r="53" ht="17.6" spans="15:15">
      <c r="O53" s="2"/>
    </row>
    <row r="54" ht="17.6" spans="15:15">
      <c r="O54" s="2"/>
    </row>
    <row r="55" ht="17.6" spans="15:15">
      <c r="O55" s="2"/>
    </row>
    <row r="56" ht="17.6" spans="15:15">
      <c r="O56" s="2"/>
    </row>
    <row r="57" ht="17.6" spans="15:15">
      <c r="O57" s="2"/>
    </row>
    <row r="58" ht="17.6" spans="15:15">
      <c r="O58" s="2"/>
    </row>
    <row r="59" ht="17.6" spans="15:15">
      <c r="O59" s="2"/>
    </row>
    <row r="61" ht="17.6" spans="15:15">
      <c r="O61" s="1"/>
    </row>
    <row r="62" ht="17.6" spans="15:15">
      <c r="O62" s="1"/>
    </row>
    <row r="63" ht="17.6" spans="15:15">
      <c r="O63" s="1"/>
    </row>
    <row r="64" ht="17.6" spans="15:15">
      <c r="O64" s="1"/>
    </row>
    <row r="65" ht="17.6" spans="15:15">
      <c r="O65" s="1"/>
    </row>
    <row r="66" ht="17.6" spans="15:15">
      <c r="O66" s="1"/>
    </row>
    <row r="67" ht="17.6" spans="15:15">
      <c r="O67" s="1"/>
    </row>
    <row r="68" ht="17.6" spans="15:15">
      <c r="O68" s="1"/>
    </row>
    <row r="69" ht="17.6" spans="15:15">
      <c r="O69" s="1"/>
    </row>
    <row r="70" ht="17.6" spans="15:15">
      <c r="O70" s="1"/>
    </row>
    <row r="71" ht="17.6" spans="15:15">
      <c r="O71" s="1"/>
    </row>
    <row r="72" ht="17.6" spans="15:15">
      <c r="O72" s="1"/>
    </row>
    <row r="73" ht="17.6" spans="15:15">
      <c r="O73" s="1"/>
    </row>
    <row r="74" ht="17.6" spans="15:15">
      <c r="O74" s="1"/>
    </row>
    <row r="75" ht="17.6" spans="15:15">
      <c r="O75" s="1"/>
    </row>
  </sheetData>
  <autoFilter ref="A12:M33">
    <extLst/>
  </autoFilter>
  <mergeCells count="19">
    <mergeCell ref="A7:M7"/>
    <mergeCell ref="B8:C8"/>
    <mergeCell ref="H8:I8"/>
    <mergeCell ref="B9:C9"/>
    <mergeCell ref="H9:I9"/>
    <mergeCell ref="A35:C35"/>
    <mergeCell ref="A36:C36"/>
    <mergeCell ref="A37:C37"/>
    <mergeCell ref="A38:C38"/>
    <mergeCell ref="A39:C39"/>
    <mergeCell ref="A40:C40"/>
    <mergeCell ref="A41:C41"/>
    <mergeCell ref="A42:C42"/>
    <mergeCell ref="A44:C44"/>
    <mergeCell ref="A46:C46"/>
    <mergeCell ref="A47:C47"/>
    <mergeCell ref="A1:M3"/>
    <mergeCell ref="A4:M6"/>
    <mergeCell ref="G35:M47"/>
  </mergeCells>
  <pageMargins left="0.7" right="0.7" top="0.75" bottom="0.75" header="0.3" footer="0.3"/>
  <pageSetup paperSize="1" orientation="portrait"/>
  <headerFooter/>
  <ignoredErrors>
    <ignoredError sqref="M8" numberStoredAsText="1"/>
    <ignoredError sqref="L3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057-05416961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lemon</cp:lastModifiedBy>
  <dcterms:created xsi:type="dcterms:W3CDTF">2023-11-25T19:12:00Z</dcterms:created>
  <dcterms:modified xsi:type="dcterms:W3CDTF">2024-03-13T14:23:12Z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