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/Users/alex/Library/Containers/com.tencent.xinWeChat/Data/Library/Application Support/com.tencent.xinWeChat/2.0b4.0.9/3c90e71168dbc9df496e70bb651af340/Message/MessageTemp/594f9c3ecfd656d4d0f6c6b2a69d1f3c/File/销售报告（零壹+鑫荣懋）/空运/8F/"/>
    </mc:Choice>
  </mc:AlternateContent>
  <xr:revisionPtr revIDLastSave="0" documentId="13_ncr:1_{EAE9B453-CF6A-8F42-943E-8D17193C8104}" xr6:coauthVersionLast="47" xr6:coauthVersionMax="47" xr10:uidLastSave="{00000000-0000-0000-0000-000000000000}"/>
  <bookViews>
    <workbookView xWindow="0" yWindow="880" windowWidth="36000" windowHeight="21260" xr2:uid="{00000000-000D-0000-FFFF-FFFF00000000}"/>
  </bookViews>
  <sheets>
    <sheet name="157-95432422" sheetId="2" r:id="rId1"/>
  </sheets>
  <definedNames>
    <definedName name="_xlnm._FilterDatabase" localSheetId="0" hidden="1">'157-95432422'!$A$12:$M$74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6" i="2" l="1"/>
  <c r="E85" i="2"/>
  <c r="E84" i="2"/>
  <c r="E83" i="2"/>
  <c r="E82" i="2"/>
  <c r="E81" i="2"/>
  <c r="E80" i="2"/>
  <c r="G76" i="2"/>
  <c r="J70" i="2"/>
  <c r="K70" i="2" s="1"/>
  <c r="J69" i="2"/>
  <c r="K69" i="2" s="1"/>
  <c r="J68" i="2"/>
  <c r="K68" i="2" s="1"/>
  <c r="J67" i="2"/>
  <c r="K67" i="2" s="1"/>
  <c r="J66" i="2"/>
  <c r="K66" i="2" s="1"/>
  <c r="J65" i="2"/>
  <c r="K65" i="2" s="1"/>
  <c r="J64" i="2"/>
  <c r="K64" i="2" s="1"/>
  <c r="J63" i="2"/>
  <c r="K63" i="2" s="1"/>
  <c r="J62" i="2"/>
  <c r="K62" i="2" s="1"/>
  <c r="J61" i="2"/>
  <c r="K61" i="2" s="1"/>
  <c r="J60" i="2"/>
  <c r="K60" i="2" s="1"/>
  <c r="J59" i="2"/>
  <c r="K59" i="2" s="1"/>
  <c r="J58" i="2"/>
  <c r="K58" i="2" s="1"/>
  <c r="J57" i="2"/>
  <c r="K57" i="2" s="1"/>
  <c r="J56" i="2"/>
  <c r="K56" i="2" s="1"/>
  <c r="J55" i="2"/>
  <c r="K55" i="2" s="1"/>
  <c r="J54" i="2"/>
  <c r="K54" i="2" s="1"/>
  <c r="J53" i="2"/>
  <c r="K53" i="2" s="1"/>
  <c r="K52" i="2"/>
  <c r="J52" i="2"/>
  <c r="J51" i="2"/>
  <c r="K51" i="2" s="1"/>
  <c r="J50" i="2"/>
  <c r="K50" i="2" s="1"/>
  <c r="J49" i="2"/>
  <c r="K49" i="2" s="1"/>
  <c r="J48" i="2"/>
  <c r="K48" i="2" s="1"/>
  <c r="J47" i="2"/>
  <c r="K47" i="2" s="1"/>
  <c r="J46" i="2"/>
  <c r="K46" i="2" s="1"/>
  <c r="J45" i="2"/>
  <c r="K45" i="2" s="1"/>
  <c r="J44" i="2"/>
  <c r="K44" i="2" s="1"/>
  <c r="J43" i="2"/>
  <c r="K43" i="2" s="1"/>
  <c r="J42" i="2"/>
  <c r="K42" i="2" s="1"/>
  <c r="J41" i="2"/>
  <c r="K41" i="2" s="1"/>
  <c r="J40" i="2"/>
  <c r="K40" i="2" s="1"/>
  <c r="J39" i="2"/>
  <c r="K39" i="2" s="1"/>
  <c r="J38" i="2"/>
  <c r="K38" i="2" s="1"/>
  <c r="J37" i="2"/>
  <c r="K37" i="2" s="1"/>
  <c r="J36" i="2"/>
  <c r="K36" i="2" s="1"/>
  <c r="K35" i="2"/>
  <c r="J35" i="2"/>
  <c r="J34" i="2"/>
  <c r="K34" i="2" s="1"/>
  <c r="J33" i="2"/>
  <c r="K33" i="2" s="1"/>
  <c r="J32" i="2"/>
  <c r="K32" i="2" s="1"/>
  <c r="J31" i="2"/>
  <c r="K31" i="2" s="1"/>
  <c r="J30" i="2"/>
  <c r="K30" i="2" s="1"/>
  <c r="J29" i="2"/>
  <c r="K29" i="2" s="1"/>
  <c r="J28" i="2"/>
  <c r="K28" i="2" s="1"/>
  <c r="J27" i="2"/>
  <c r="K27" i="2" s="1"/>
  <c r="J26" i="2"/>
  <c r="K26" i="2" s="1"/>
  <c r="J25" i="2"/>
  <c r="K25" i="2" s="1"/>
  <c r="J24" i="2"/>
  <c r="K24" i="2" s="1"/>
  <c r="J23" i="2"/>
  <c r="K23" i="2" s="1"/>
  <c r="J22" i="2"/>
  <c r="K22" i="2" s="1"/>
  <c r="J21" i="2"/>
  <c r="K21" i="2" s="1"/>
  <c r="K20" i="2"/>
  <c r="J20" i="2"/>
  <c r="J19" i="2"/>
  <c r="K19" i="2" s="1"/>
  <c r="J18" i="2"/>
  <c r="K18" i="2" s="1"/>
  <c r="J17" i="2"/>
  <c r="K17" i="2" s="1"/>
  <c r="J16" i="2"/>
  <c r="K16" i="2" s="1"/>
  <c r="K15" i="2"/>
  <c r="J15" i="2"/>
  <c r="J14" i="2"/>
  <c r="K14" i="2" s="1"/>
  <c r="J13" i="2"/>
  <c r="J76" i="2" s="1"/>
  <c r="D79" i="2" l="1"/>
  <c r="D89" i="2"/>
  <c r="E89" i="2" s="1"/>
  <c r="K13" i="2"/>
  <c r="K76" i="2" l="1"/>
  <c r="E79" i="2"/>
  <c r="D87" i="2"/>
  <c r="D91" i="2" l="1"/>
  <c r="E87" i="2"/>
  <c r="E91" i="2" l="1"/>
  <c r="D92" i="2"/>
  <c r="E92" i="2" s="1"/>
  <c r="L21" i="2" l="1"/>
  <c r="M21" i="2" s="1"/>
  <c r="L63" i="2"/>
  <c r="M63" i="2" s="1"/>
  <c r="L46" i="2"/>
  <c r="M46" i="2" s="1"/>
  <c r="L34" i="2"/>
  <c r="M34" i="2" s="1"/>
  <c r="L61" i="2"/>
  <c r="M61" i="2" s="1"/>
  <c r="L48" i="2"/>
  <c r="M48" i="2" s="1"/>
  <c r="L50" i="2"/>
  <c r="M50" i="2" s="1"/>
  <c r="L17" i="2"/>
  <c r="M17" i="2" s="1"/>
  <c r="L55" i="2"/>
  <c r="M55" i="2" s="1"/>
  <c r="L52" i="2"/>
  <c r="M52" i="2" s="1"/>
  <c r="L24" i="2"/>
  <c r="M24" i="2" s="1"/>
  <c r="L57" i="2"/>
  <c r="M57" i="2" s="1"/>
  <c r="L41" i="2"/>
  <c r="M41" i="2" s="1"/>
  <c r="L26" i="2"/>
  <c r="M26" i="2" s="1"/>
  <c r="L65" i="2"/>
  <c r="M65" i="2" s="1"/>
  <c r="L47" i="2"/>
  <c r="M47" i="2" s="1"/>
  <c r="L62" i="2"/>
  <c r="M62" i="2" s="1"/>
  <c r="L67" i="2"/>
  <c r="M67" i="2" s="1"/>
  <c r="L23" i="2"/>
  <c r="M23" i="2" s="1"/>
  <c r="L35" i="2"/>
  <c r="M35" i="2" s="1"/>
  <c r="L31" i="2"/>
  <c r="M31" i="2" s="1"/>
  <c r="L19" i="2"/>
  <c r="M19" i="2" s="1"/>
  <c r="L20" i="2"/>
  <c r="M20" i="2" s="1"/>
  <c r="L15" i="2"/>
  <c r="M15" i="2" s="1"/>
  <c r="L45" i="2"/>
  <c r="M45" i="2" s="1"/>
  <c r="L59" i="2"/>
  <c r="M59" i="2" s="1"/>
  <c r="L28" i="2"/>
  <c r="M28" i="2" s="1"/>
  <c r="L30" i="2"/>
  <c r="M30" i="2" s="1"/>
  <c r="L43" i="2"/>
  <c r="M43" i="2" s="1"/>
  <c r="L54" i="2"/>
  <c r="M54" i="2" s="1"/>
  <c r="L69" i="2"/>
  <c r="M69" i="2" s="1"/>
  <c r="L40" i="2"/>
  <c r="M40" i="2" s="1"/>
  <c r="L37" i="2"/>
  <c r="M37" i="2" s="1"/>
  <c r="L39" i="2"/>
  <c r="M39" i="2" s="1"/>
  <c r="L16" i="2"/>
  <c r="M16" i="2" s="1"/>
  <c r="L64" i="2"/>
  <c r="M64" i="2" s="1"/>
  <c r="L22" i="2"/>
  <c r="M22" i="2" s="1"/>
  <c r="L14" i="2"/>
  <c r="M14" i="2" s="1"/>
  <c r="L56" i="2"/>
  <c r="M56" i="2" s="1"/>
  <c r="L49" i="2"/>
  <c r="M49" i="2" s="1"/>
  <c r="L18" i="2"/>
  <c r="M18" i="2" s="1"/>
  <c r="L51" i="2"/>
  <c r="M51" i="2" s="1"/>
  <c r="L32" i="2"/>
  <c r="M32" i="2" s="1"/>
  <c r="L66" i="2"/>
  <c r="M66" i="2" s="1"/>
  <c r="L58" i="2"/>
  <c r="M58" i="2" s="1"/>
  <c r="L44" i="2"/>
  <c r="M44" i="2" s="1"/>
  <c r="L27" i="2"/>
  <c r="M27" i="2" s="1"/>
  <c r="L70" i="2"/>
  <c r="M70" i="2" s="1"/>
  <c r="L60" i="2"/>
  <c r="M60" i="2" s="1"/>
  <c r="L29" i="2"/>
  <c r="M29" i="2" s="1"/>
  <c r="L68" i="2"/>
  <c r="M68" i="2" s="1"/>
  <c r="L53" i="2"/>
  <c r="M53" i="2" s="1"/>
  <c r="L36" i="2"/>
  <c r="M36" i="2" s="1"/>
  <c r="L42" i="2"/>
  <c r="M42" i="2" s="1"/>
  <c r="L33" i="2"/>
  <c r="M33" i="2" s="1"/>
  <c r="L38" i="2"/>
  <c r="M38" i="2" s="1"/>
  <c r="L25" i="2"/>
  <c r="M25" i="2" s="1"/>
  <c r="L13" i="2"/>
  <c r="M13" i="2" s="1"/>
  <c r="L76" i="2"/>
  <c r="M76" i="2" l="1"/>
</calcChain>
</file>

<file path=xl/sharedStrings.xml><?xml version="1.0" encoding="utf-8"?>
<sst xmlns="http://schemas.openxmlformats.org/spreadsheetml/2006/main" count="269" uniqueCount="70">
  <si>
    <t>Sales Summary</t>
  </si>
  <si>
    <t>销售报告</t>
  </si>
  <si>
    <r>
      <rPr>
        <sz val="12"/>
        <rFont val="宋体-简"/>
        <family val="1"/>
        <charset val="134"/>
      </rPr>
      <t>供应商</t>
    </r>
    <r>
      <rPr>
        <sz val="12"/>
        <rFont val="Times New Roman Regular"/>
        <charset val="134"/>
      </rPr>
      <t xml:space="preserve"> Supplier:</t>
    </r>
  </si>
  <si>
    <t>OCHO FUEGOS SPA</t>
  </si>
  <si>
    <r>
      <rPr>
        <sz val="12"/>
        <rFont val="Cambria"/>
        <family val="1"/>
      </rPr>
      <t>到货日期</t>
    </r>
    <r>
      <rPr>
        <sz val="12"/>
        <rFont val="Times New Roman Regular"/>
        <charset val="134"/>
      </rPr>
      <t xml:space="preserve"> Arrival Date:</t>
    </r>
  </si>
  <si>
    <r>
      <rPr>
        <sz val="12"/>
        <rFont val="Cambria"/>
        <family val="1"/>
      </rPr>
      <t>销售日期</t>
    </r>
    <r>
      <rPr>
        <sz val="12"/>
        <rFont val="Times New Roman Regular"/>
        <charset val="134"/>
      </rPr>
      <t xml:space="preserve"> Date of Sale:</t>
    </r>
  </si>
  <si>
    <t>2023/12/10-2023/12/14</t>
  </si>
  <si>
    <r>
      <rPr>
        <sz val="12"/>
        <rFont val="Cambria"/>
        <family val="1"/>
      </rPr>
      <t>汇率</t>
    </r>
    <r>
      <rPr>
        <sz val="12"/>
        <rFont val="Times New Roman Regular"/>
        <charset val="134"/>
      </rPr>
      <t>FX Rate:</t>
    </r>
  </si>
  <si>
    <t>7.30</t>
  </si>
  <si>
    <r>
      <rPr>
        <sz val="12"/>
        <rFont val="宋体-简"/>
        <family val="1"/>
        <charset val="134"/>
      </rPr>
      <t>航班号</t>
    </r>
    <r>
      <rPr>
        <sz val="12"/>
        <rFont val="Times New Roman Regular"/>
        <charset val="134"/>
      </rPr>
      <t>Flight No:</t>
    </r>
  </si>
  <si>
    <t>QR8813/QR8940</t>
  </si>
  <si>
    <r>
      <rPr>
        <sz val="12"/>
        <rFont val="Cambria"/>
        <family val="1"/>
      </rPr>
      <t>提单号</t>
    </r>
    <r>
      <rPr>
        <sz val="12"/>
        <rFont val="Times New Roman Regular"/>
        <charset val="134"/>
      </rPr>
      <t xml:space="preserve"> AWB:</t>
    </r>
  </si>
  <si>
    <t>157-95432422</t>
  </si>
  <si>
    <r>
      <rPr>
        <sz val="12"/>
        <rFont val="Cambria"/>
        <family val="1"/>
      </rPr>
      <t>销售地点</t>
    </r>
    <r>
      <rPr>
        <sz val="12"/>
        <rFont val="Times New Roman Regular"/>
        <charset val="134"/>
      </rPr>
      <t xml:space="preserve"> Sales Location:</t>
    </r>
  </si>
  <si>
    <t>Guangzhou</t>
  </si>
  <si>
    <r>
      <rPr>
        <sz val="12"/>
        <rFont val="Cambria"/>
        <family val="1"/>
      </rPr>
      <t>日期</t>
    </r>
  </si>
  <si>
    <r>
      <rPr>
        <sz val="12"/>
        <rFont val="Cambria"/>
        <family val="1"/>
      </rPr>
      <t>板号</t>
    </r>
  </si>
  <si>
    <r>
      <rPr>
        <sz val="12"/>
        <rFont val="Cambria"/>
        <family val="1"/>
      </rPr>
      <t>品种</t>
    </r>
  </si>
  <si>
    <r>
      <rPr>
        <sz val="12"/>
        <rFont val="Cambria"/>
        <family val="1"/>
      </rPr>
      <t>包装厂</t>
    </r>
  </si>
  <si>
    <r>
      <rPr>
        <sz val="12"/>
        <rFont val="Cambria"/>
        <family val="1"/>
      </rPr>
      <t>果园</t>
    </r>
  </si>
  <si>
    <r>
      <rPr>
        <sz val="12"/>
        <rFont val="Cambria"/>
        <family val="1"/>
      </rPr>
      <t>大小</t>
    </r>
  </si>
  <si>
    <r>
      <rPr>
        <sz val="12"/>
        <rFont val="Cambria"/>
        <family val="1"/>
      </rPr>
      <t>数量</t>
    </r>
  </si>
  <si>
    <r>
      <rPr>
        <sz val="12"/>
        <rFont val="Cambria"/>
        <family val="1"/>
      </rPr>
      <t>规格</t>
    </r>
  </si>
  <si>
    <r>
      <rPr>
        <sz val="12"/>
        <rFont val="Cambria"/>
        <family val="1"/>
      </rPr>
      <t>价格</t>
    </r>
    <r>
      <rPr>
        <sz val="12"/>
        <rFont val="Times New Roman Regular"/>
        <charset val="134"/>
      </rPr>
      <t>(</t>
    </r>
    <r>
      <rPr>
        <sz val="12"/>
        <rFont val="Cambria"/>
        <family val="1"/>
      </rPr>
      <t>人民币</t>
    </r>
    <r>
      <rPr>
        <sz val="12"/>
        <rFont val="Times New Roman Regular"/>
        <charset val="134"/>
      </rPr>
      <t>)</t>
    </r>
  </si>
  <si>
    <r>
      <rPr>
        <sz val="12"/>
        <rFont val="Cambria"/>
        <family val="1"/>
      </rPr>
      <t>总数</t>
    </r>
    <r>
      <rPr>
        <sz val="12"/>
        <rFont val="Times New Roman Regular"/>
        <charset val="134"/>
      </rPr>
      <t>(</t>
    </r>
    <r>
      <rPr>
        <sz val="12"/>
        <rFont val="Cambria"/>
        <family val="1"/>
      </rPr>
      <t>人民币</t>
    </r>
    <r>
      <rPr>
        <sz val="12"/>
        <rFont val="Times New Roman Regular"/>
        <charset val="134"/>
      </rPr>
      <t>)</t>
    </r>
  </si>
  <si>
    <r>
      <rPr>
        <sz val="12"/>
        <rFont val="Cambria"/>
        <family val="1"/>
      </rPr>
      <t>总数</t>
    </r>
    <r>
      <rPr>
        <sz val="12"/>
        <rFont val="Times New Roman Regular"/>
        <charset val="134"/>
      </rPr>
      <t>(</t>
    </r>
    <r>
      <rPr>
        <sz val="12"/>
        <rFont val="Cambria"/>
        <family val="1"/>
      </rPr>
      <t>美金</t>
    </r>
    <r>
      <rPr>
        <sz val="12"/>
        <rFont val="Times New Roman Regular"/>
        <charset val="134"/>
      </rPr>
      <t>)</t>
    </r>
  </si>
  <si>
    <r>
      <rPr>
        <sz val="12"/>
        <rFont val="Cambria"/>
        <family val="1"/>
      </rPr>
      <t>每箱收益</t>
    </r>
    <r>
      <rPr>
        <sz val="12"/>
        <rFont val="Times New Roman Regular"/>
        <charset val="134"/>
      </rPr>
      <t xml:space="preserve"> FOB</t>
    </r>
  </si>
  <si>
    <r>
      <rPr>
        <sz val="12"/>
        <rFont val="Cambria"/>
        <family val="1"/>
      </rPr>
      <t>总收益</t>
    </r>
    <r>
      <rPr>
        <sz val="12"/>
        <rFont val="Times New Roman Regular"/>
        <charset val="134"/>
      </rPr>
      <t xml:space="preserve"> FOB</t>
    </r>
  </si>
  <si>
    <t>Date</t>
  </si>
  <si>
    <t>Pallet No.</t>
  </si>
  <si>
    <t>Variety</t>
  </si>
  <si>
    <t>CSP</t>
  </si>
  <si>
    <t>CSG</t>
  </si>
  <si>
    <t>Size</t>
  </si>
  <si>
    <t>Quantity</t>
  </si>
  <si>
    <t>Specification</t>
  </si>
  <si>
    <t>Price RMB</t>
  </si>
  <si>
    <t>Total RMB</t>
  </si>
  <si>
    <t>Total</t>
  </si>
  <si>
    <t>FOB Return</t>
  </si>
  <si>
    <t>Total Return</t>
  </si>
  <si>
    <t>SANTINA</t>
  </si>
  <si>
    <t>4JDD</t>
  </si>
  <si>
    <t>2.5kg</t>
  </si>
  <si>
    <t>2JD</t>
  </si>
  <si>
    <t>3JD</t>
  </si>
  <si>
    <t>2JDD</t>
  </si>
  <si>
    <t>3JDD</t>
  </si>
  <si>
    <t>4JD</t>
  </si>
  <si>
    <t>3J</t>
  </si>
  <si>
    <t/>
  </si>
  <si>
    <t>Customs</t>
  </si>
  <si>
    <t>Damage</t>
  </si>
  <si>
    <r>
      <rPr>
        <sz val="12"/>
        <rFont val="Cambria"/>
        <family val="1"/>
      </rPr>
      <t>总数</t>
    </r>
    <r>
      <rPr>
        <sz val="12"/>
        <rFont val="Times New Roman Regular"/>
        <charset val="134"/>
      </rPr>
      <t xml:space="preserve"> Total:</t>
    </r>
  </si>
  <si>
    <r>
      <rPr>
        <sz val="12"/>
        <rFont val="Cambria"/>
        <family val="1"/>
      </rPr>
      <t>其他费用</t>
    </r>
    <r>
      <rPr>
        <sz val="12"/>
        <rFont val="Times New Roman Regular"/>
        <charset val="134"/>
      </rPr>
      <t xml:space="preserve"> Additional Fees</t>
    </r>
  </si>
  <si>
    <r>
      <rPr>
        <sz val="12"/>
        <rFont val="Cambria"/>
        <family val="1"/>
      </rPr>
      <t>人民币</t>
    </r>
    <r>
      <rPr>
        <sz val="12"/>
        <rFont val="Times New Roman Regular"/>
        <charset val="134"/>
      </rPr>
      <t xml:space="preserve"> RMB</t>
    </r>
  </si>
  <si>
    <r>
      <rPr>
        <sz val="12"/>
        <rFont val="Cambria"/>
        <family val="1"/>
      </rPr>
      <t>美金</t>
    </r>
    <r>
      <rPr>
        <sz val="12"/>
        <rFont val="Times New Roman Regular"/>
        <charset val="134"/>
      </rPr>
      <t xml:space="preserve"> USD</t>
    </r>
  </si>
  <si>
    <r>
      <rPr>
        <sz val="12"/>
        <rFont val="Times New Roman Regular"/>
        <charset val="134"/>
      </rPr>
      <t>Note</t>
    </r>
    <r>
      <rPr>
        <sz val="12"/>
        <rFont val="Cambria"/>
        <family val="1"/>
      </rPr>
      <t>：</t>
    </r>
  </si>
  <si>
    <r>
      <rPr>
        <sz val="12"/>
        <rFont val="Cambria"/>
        <family val="1"/>
      </rPr>
      <t>海关</t>
    </r>
    <r>
      <rPr>
        <sz val="12"/>
        <rFont val="Times New Roman Regular"/>
        <charset val="134"/>
      </rPr>
      <t>/</t>
    </r>
    <r>
      <rPr>
        <sz val="12"/>
        <rFont val="Cambria"/>
        <family val="1"/>
      </rPr>
      <t>税金</t>
    </r>
    <r>
      <rPr>
        <sz val="12"/>
        <rFont val="Times New Roman Regular"/>
        <charset val="134"/>
      </rPr>
      <t xml:space="preserve"> Customs/VAT</t>
    </r>
  </si>
  <si>
    <r>
      <rPr>
        <sz val="12"/>
        <rFont val="Cambria"/>
        <family val="1"/>
      </rPr>
      <t>空运费</t>
    </r>
    <r>
      <rPr>
        <sz val="12"/>
        <rFont val="Times New Roman Regular"/>
        <charset val="134"/>
      </rPr>
      <t xml:space="preserve"> Airfreight</t>
    </r>
  </si>
  <si>
    <r>
      <rPr>
        <sz val="12"/>
        <rFont val="Cambria"/>
        <family val="1"/>
      </rPr>
      <t>智利机场杂费</t>
    </r>
    <r>
      <rPr>
        <sz val="12"/>
        <rFont val="Times New Roman Regular"/>
        <charset val="134"/>
      </rPr>
      <t>Chile Airport Fees</t>
    </r>
  </si>
  <si>
    <r>
      <rPr>
        <sz val="12"/>
        <rFont val="Cambria"/>
        <family val="1"/>
      </rPr>
      <t>机场提货费</t>
    </r>
    <r>
      <rPr>
        <sz val="12"/>
        <rFont val="Times New Roman Regular"/>
        <charset val="134"/>
      </rPr>
      <t xml:space="preserve"> Airport Fees</t>
    </r>
  </si>
  <si>
    <r>
      <rPr>
        <sz val="12"/>
        <rFont val="Cambria"/>
        <family val="1"/>
      </rPr>
      <t>运输费</t>
    </r>
    <r>
      <rPr>
        <sz val="12"/>
        <rFont val="Times New Roman Regular"/>
        <charset val="134"/>
      </rPr>
      <t xml:space="preserve"> Trucking Fees</t>
    </r>
  </si>
  <si>
    <r>
      <rPr>
        <sz val="12"/>
        <rFont val="Cambria"/>
        <family val="1"/>
      </rPr>
      <t>文件费</t>
    </r>
    <r>
      <rPr>
        <sz val="12"/>
        <rFont val="Times New Roman Regular"/>
        <charset val="134"/>
      </rPr>
      <t xml:space="preserve"> Doc.Fees</t>
    </r>
  </si>
  <si>
    <r>
      <rPr>
        <sz val="12"/>
        <rFont val="Cambria"/>
        <family val="1"/>
      </rPr>
      <t>入场费</t>
    </r>
    <r>
      <rPr>
        <sz val="12"/>
        <rFont val="Times New Roman Regular"/>
        <charset val="134"/>
      </rPr>
      <t xml:space="preserve"> Market Entry Fees</t>
    </r>
  </si>
  <si>
    <r>
      <rPr>
        <sz val="12"/>
        <rFont val="Cambria"/>
        <family val="1"/>
      </rPr>
      <t>市场费用</t>
    </r>
    <r>
      <rPr>
        <sz val="12"/>
        <rFont val="Times New Roman Regular"/>
        <charset val="134"/>
      </rPr>
      <t xml:space="preserve"> Market Fees</t>
    </r>
  </si>
  <si>
    <r>
      <rPr>
        <sz val="12"/>
        <rFont val="Cambria"/>
        <family val="1"/>
      </rPr>
      <t>小计</t>
    </r>
    <r>
      <rPr>
        <sz val="12"/>
        <rFont val="Times New Roman Regular"/>
        <charset val="134"/>
      </rPr>
      <t xml:space="preserve"> Total Fees</t>
    </r>
  </si>
  <si>
    <r>
      <rPr>
        <sz val="12"/>
        <rFont val="Cambria"/>
        <family val="1"/>
      </rPr>
      <t>销售佣金</t>
    </r>
    <r>
      <rPr>
        <sz val="12"/>
        <rFont val="Times New Roman Regular"/>
        <charset val="134"/>
      </rPr>
      <t xml:space="preserve"> Commission (8.00%</t>
    </r>
    <r>
      <rPr>
        <sz val="12"/>
        <rFont val="Cambria"/>
        <family val="1"/>
      </rPr>
      <t>）</t>
    </r>
  </si>
  <si>
    <r>
      <rPr>
        <sz val="12"/>
        <rFont val="Cambria"/>
        <family val="1"/>
      </rPr>
      <t>总费用</t>
    </r>
    <r>
      <rPr>
        <sz val="12"/>
        <rFont val="Times New Roman Regular"/>
        <charset val="134"/>
      </rPr>
      <t xml:space="preserve"> Total Charges</t>
    </r>
  </si>
  <si>
    <r>
      <rPr>
        <sz val="12"/>
        <rFont val="Cambria"/>
        <family val="1"/>
      </rPr>
      <t>每箱平均费用</t>
    </r>
    <r>
      <rPr>
        <sz val="12"/>
        <rFont val="Times New Roman Regular"/>
        <charset val="134"/>
      </rPr>
      <t xml:space="preserve"> Ave/box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</si>
</sst>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￥&quot;#,##0.00;&quot;￥&quot;\-#,##0.00"/>
    <numFmt numFmtId="168" formatCode="_ &quot;￥&quot;* #,##0.00_ ;_ &quot;￥&quot;* \-#,##0.00_ ;_ &quot;￥&quot;* &quot;-&quot;??_ ;_ @_ "/>
    <numFmt numFmtId="169" formatCode="&quot;US$&quot;#,##0.00;\-&quot;US$&quot;#,##0.00"/>
    <numFmt numFmtId="170" formatCode="&quot;￥&quot;#,##0.00_);[Red]\(&quot;￥&quot;#,##0.00\)"/>
    <numFmt numFmtId="171" formatCode="#,##0.00_ "/>
  </numFmts>
  <fonts count="9">
    <font>
      <sz val="11"/>
      <color theme="1"/>
      <name val="Calibri"/>
      <charset val="134"/>
      <scheme val="minor"/>
    </font>
    <font>
      <sz val="12"/>
      <name val="Times New Roman Regular"/>
      <charset val="134"/>
    </font>
    <font>
      <sz val="11"/>
      <color theme="1"/>
      <name val="Times New Roman Regular"/>
      <charset val="134"/>
    </font>
    <font>
      <sz val="18"/>
      <name val="Times New Roman Regular"/>
      <charset val="134"/>
    </font>
    <font>
      <sz val="18"/>
      <name val="宋体-简"/>
      <family val="1"/>
      <charset val="134"/>
    </font>
    <font>
      <sz val="12"/>
      <name val="宋体-简"/>
      <family val="1"/>
      <charset val="134"/>
    </font>
    <font>
      <sz val="12"/>
      <name val="Times New Roman"/>
      <family val="1"/>
    </font>
    <font>
      <sz val="11"/>
      <color theme="1"/>
      <name val="Calibri"/>
      <charset val="134"/>
      <scheme val="minor"/>
    </font>
    <font>
      <sz val="12"/>
      <name val="Cambria"/>
      <family val="1"/>
    </font>
  </fonts>
  <fills count="4">
    <fill>
      <patternFill patternType="none"/>
    </fill>
    <fill>
      <patternFill patternType="gray125"/>
    </fill>
    <fill>
      <patternFill patternType="mediumGray">
        <fgColor rgb="FFDDEBF7"/>
        <bgColor rgb="FFDDEBF7"/>
      </patternFill>
    </fill>
    <fill>
      <patternFill patternType="mediumGray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8" fontId="7" fillId="0" borderId="0" applyFont="0" applyFill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64" fontId="1" fillId="0" borderId="3" xfId="0" applyNumberFormat="1" applyFont="1" applyBorder="1" applyAlignment="1">
      <alignment horizontal="right" vertical="center"/>
    </xf>
    <xf numFmtId="169" fontId="1" fillId="0" borderId="3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70" fontId="1" fillId="0" borderId="3" xfId="0" applyNumberFormat="1" applyFont="1" applyBorder="1" applyAlignment="1">
      <alignment horizontal="right" vertical="center"/>
    </xf>
    <xf numFmtId="170" fontId="1" fillId="0" borderId="0" xfId="0" applyNumberFormat="1" applyFont="1"/>
    <xf numFmtId="169" fontId="1" fillId="0" borderId="0" xfId="0" applyNumberFormat="1" applyFont="1"/>
    <xf numFmtId="0" fontId="6" fillId="0" borderId="3" xfId="0" applyFont="1" applyBorder="1" applyAlignment="1">
      <alignment horizontal="right" vertical="center"/>
    </xf>
    <xf numFmtId="169" fontId="1" fillId="0" borderId="3" xfId="1" applyNumberFormat="1" applyFont="1" applyBorder="1" applyAlignment="1">
      <alignment horizontal="right" vertical="center"/>
    </xf>
    <xf numFmtId="164" fontId="1" fillId="3" borderId="3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right" vertical="center"/>
    </xf>
    <xf numFmtId="169" fontId="1" fillId="3" borderId="3" xfId="0" applyNumberFormat="1" applyFont="1" applyFill="1" applyBorder="1" applyAlignment="1">
      <alignment horizontal="right" vertical="center"/>
    </xf>
    <xf numFmtId="171" fontId="2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3" xfId="0" applyFont="1" applyBorder="1"/>
    <xf numFmtId="0" fontId="1" fillId="3" borderId="3" xfId="0" applyFont="1" applyFill="1" applyBorder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65405</xdr:colOff>
      <xdr:row>0</xdr:row>
      <xdr:rowOff>44450</xdr:rowOff>
    </xdr:from>
    <xdr:to>
      <xdr:col>1</xdr:col>
      <xdr:colOff>351155</xdr:colOff>
      <xdr:row>5</xdr:row>
      <xdr:rowOff>110490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405" y="44450"/>
          <a:ext cx="1534160" cy="1300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0"/>
  <sheetViews>
    <sheetView tabSelected="1" topLeftCell="A52" workbookViewId="0">
      <selection activeCell="E81" sqref="E81"/>
    </sheetView>
  </sheetViews>
  <sheetFormatPr baseColWidth="10" defaultColWidth="9" defaultRowHeight="14"/>
  <cols>
    <col min="1" max="1" width="18.83203125" style="3" customWidth="1"/>
    <col min="2" max="2" width="17" style="3" customWidth="1"/>
    <col min="3" max="4" width="21" style="3" customWidth="1"/>
    <col min="5" max="5" width="23" style="3" customWidth="1"/>
    <col min="6" max="6" width="17.5" style="3" customWidth="1"/>
    <col min="7" max="7" width="15.83203125" style="3" customWidth="1"/>
    <col min="8" max="8" width="19.5" style="3" customWidth="1"/>
    <col min="9" max="9" width="18.33203125" style="3" customWidth="1"/>
    <col min="10" max="10" width="19.83203125" style="3" customWidth="1"/>
    <col min="11" max="11" width="18.83203125" style="3" customWidth="1"/>
    <col min="12" max="12" width="18" style="3" customWidth="1"/>
    <col min="13" max="13" width="19.1640625" style="3" customWidth="1"/>
    <col min="14" max="14" width="14.83203125" style="3"/>
    <col min="15" max="15" width="17.83203125" style="3"/>
    <col min="16" max="16384" width="9" style="3"/>
  </cols>
  <sheetData>
    <row r="1" spans="1:13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</row>
    <row r="3" spans="1:13" ht="30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1:13">
      <c r="A4" s="34" t="s">
        <v>1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</row>
    <row r="5" spans="1:1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</row>
    <row r="6" spans="1:13" ht="11" customHeight="1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</row>
    <row r="7" spans="1:13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</row>
    <row r="8" spans="1:13" s="1" customFormat="1" ht="24" customHeight="1">
      <c r="A8" s="4" t="s">
        <v>2</v>
      </c>
      <c r="B8" s="29" t="s">
        <v>3</v>
      </c>
      <c r="C8" s="29"/>
      <c r="E8" s="10" t="s">
        <v>4</v>
      </c>
      <c r="F8" s="11">
        <v>45269</v>
      </c>
      <c r="G8" s="12"/>
      <c r="H8" s="30" t="s">
        <v>5</v>
      </c>
      <c r="I8" s="30"/>
      <c r="J8" s="11" t="s">
        <v>6</v>
      </c>
      <c r="L8" s="10" t="s">
        <v>7</v>
      </c>
      <c r="M8" s="5" t="s">
        <v>8</v>
      </c>
    </row>
    <row r="9" spans="1:13" s="1" customFormat="1" ht="24" customHeight="1">
      <c r="A9" s="4" t="s">
        <v>9</v>
      </c>
      <c r="B9" s="29" t="s">
        <v>10</v>
      </c>
      <c r="C9" s="29"/>
      <c r="E9" s="10" t="s">
        <v>11</v>
      </c>
      <c r="F9" s="5" t="s">
        <v>12</v>
      </c>
      <c r="G9" s="13"/>
      <c r="H9" s="30" t="s">
        <v>13</v>
      </c>
      <c r="I9" s="30"/>
      <c r="J9" s="5" t="s">
        <v>14</v>
      </c>
    </row>
    <row r="10" spans="1:13" ht="24" customHeight="1"/>
    <row r="11" spans="1:13" s="2" customFormat="1" ht="24" customHeight="1">
      <c r="A11" s="6" t="s">
        <v>15</v>
      </c>
      <c r="B11" s="6" t="s">
        <v>16</v>
      </c>
      <c r="C11" s="6" t="s">
        <v>17</v>
      </c>
      <c r="D11" s="6" t="s">
        <v>18</v>
      </c>
      <c r="E11" s="6" t="s">
        <v>19</v>
      </c>
      <c r="F11" s="6" t="s">
        <v>20</v>
      </c>
      <c r="G11" s="6" t="s">
        <v>21</v>
      </c>
      <c r="H11" s="6" t="s">
        <v>22</v>
      </c>
      <c r="I11" s="6" t="s">
        <v>23</v>
      </c>
      <c r="J11" s="6" t="s">
        <v>24</v>
      </c>
      <c r="K11" s="6" t="s">
        <v>25</v>
      </c>
      <c r="L11" s="6" t="s">
        <v>26</v>
      </c>
      <c r="M11" s="6" t="s">
        <v>27</v>
      </c>
    </row>
    <row r="12" spans="1:13" s="2" customFormat="1" ht="24" customHeight="1">
      <c r="A12" s="7" t="s">
        <v>28</v>
      </c>
      <c r="B12" s="7" t="s">
        <v>29</v>
      </c>
      <c r="C12" s="7" t="s">
        <v>30</v>
      </c>
      <c r="D12" s="7" t="s">
        <v>31</v>
      </c>
      <c r="E12" s="7" t="s">
        <v>32</v>
      </c>
      <c r="F12" s="7" t="s">
        <v>33</v>
      </c>
      <c r="G12" s="7" t="s">
        <v>34</v>
      </c>
      <c r="H12" s="7" t="s">
        <v>35</v>
      </c>
      <c r="I12" s="7" t="s">
        <v>36</v>
      </c>
      <c r="J12" s="7" t="s">
        <v>37</v>
      </c>
      <c r="K12" s="7" t="s">
        <v>38</v>
      </c>
      <c r="L12" s="7" t="s">
        <v>39</v>
      </c>
      <c r="M12" s="7" t="s">
        <v>40</v>
      </c>
    </row>
    <row r="13" spans="1:13" s="2" customFormat="1" ht="24" customHeight="1">
      <c r="A13" s="8">
        <v>45270</v>
      </c>
      <c r="B13" s="9">
        <v>1511592</v>
      </c>
      <c r="C13" s="9" t="s">
        <v>41</v>
      </c>
      <c r="D13" s="9">
        <v>121064</v>
      </c>
      <c r="E13" s="9">
        <v>105448</v>
      </c>
      <c r="F13" s="9" t="s">
        <v>42</v>
      </c>
      <c r="G13" s="9">
        <v>62</v>
      </c>
      <c r="H13" s="9" t="s">
        <v>43</v>
      </c>
      <c r="I13" s="14">
        <v>390</v>
      </c>
      <c r="J13" s="14">
        <f t="shared" ref="J13:J22" si="0">G13*I13</f>
        <v>24180</v>
      </c>
      <c r="K13" s="15">
        <f t="shared" ref="K13:K22" si="1">J13/$M$8</f>
        <v>3312.3287671232879</v>
      </c>
      <c r="L13" s="15">
        <f t="shared" ref="L13:L22" si="2">K13/G13-$E$92</f>
        <v>29.180977851106956</v>
      </c>
      <c r="M13" s="15">
        <f t="shared" ref="M13:M22" si="3">L13*G13</f>
        <v>1809.2206267686313</v>
      </c>
    </row>
    <row r="14" spans="1:13" s="2" customFormat="1" ht="24" customHeight="1">
      <c r="A14" s="8">
        <v>45270</v>
      </c>
      <c r="B14" s="9">
        <v>1511587</v>
      </c>
      <c r="C14" s="9" t="s">
        <v>41</v>
      </c>
      <c r="D14" s="9">
        <v>121064</v>
      </c>
      <c r="E14" s="9">
        <v>105448</v>
      </c>
      <c r="F14" s="9" t="s">
        <v>44</v>
      </c>
      <c r="G14" s="9">
        <v>280</v>
      </c>
      <c r="H14" s="9" t="s">
        <v>43</v>
      </c>
      <c r="I14" s="14">
        <v>330</v>
      </c>
      <c r="J14" s="14">
        <f t="shared" si="0"/>
        <v>92400</v>
      </c>
      <c r="K14" s="15">
        <f t="shared" si="1"/>
        <v>12657.534246575342</v>
      </c>
      <c r="L14" s="15">
        <f t="shared" si="2"/>
        <v>20.961799768915174</v>
      </c>
      <c r="M14" s="15">
        <f t="shared" si="3"/>
        <v>5869.3039352962487</v>
      </c>
    </row>
    <row r="15" spans="1:13" s="2" customFormat="1" ht="24" customHeight="1">
      <c r="A15" s="8">
        <v>45270</v>
      </c>
      <c r="B15" s="9">
        <v>1511426</v>
      </c>
      <c r="C15" s="9" t="s">
        <v>41</v>
      </c>
      <c r="D15" s="9">
        <v>121064</v>
      </c>
      <c r="E15" s="9">
        <v>105448</v>
      </c>
      <c r="F15" s="9" t="s">
        <v>45</v>
      </c>
      <c r="G15" s="9">
        <v>170</v>
      </c>
      <c r="H15" s="9" t="s">
        <v>43</v>
      </c>
      <c r="I15" s="14">
        <v>355</v>
      </c>
      <c r="J15" s="14">
        <f t="shared" si="0"/>
        <v>60350</v>
      </c>
      <c r="K15" s="15">
        <f t="shared" si="1"/>
        <v>8267.1232876712329</v>
      </c>
      <c r="L15" s="15">
        <f t="shared" si="2"/>
        <v>24.386457303161752</v>
      </c>
      <c r="M15" s="15">
        <f t="shared" si="3"/>
        <v>4145.6977415374977</v>
      </c>
    </row>
    <row r="16" spans="1:13" s="2" customFormat="1" ht="24" customHeight="1">
      <c r="A16" s="8">
        <v>45270</v>
      </c>
      <c r="B16" s="9">
        <v>1511593</v>
      </c>
      <c r="C16" s="9" t="s">
        <v>41</v>
      </c>
      <c r="D16" s="9">
        <v>121064</v>
      </c>
      <c r="E16" s="9">
        <v>105448</v>
      </c>
      <c r="F16" s="9" t="s">
        <v>46</v>
      </c>
      <c r="G16" s="9">
        <v>141</v>
      </c>
      <c r="H16" s="9" t="s">
        <v>43</v>
      </c>
      <c r="I16" s="14">
        <v>335</v>
      </c>
      <c r="J16" s="14">
        <f t="shared" si="0"/>
        <v>47235</v>
      </c>
      <c r="K16" s="15">
        <f t="shared" si="1"/>
        <v>6470.5479452054797</v>
      </c>
      <c r="L16" s="15">
        <f t="shared" si="2"/>
        <v>21.646731275764491</v>
      </c>
      <c r="M16" s="15">
        <f t="shared" si="3"/>
        <v>3052.1891098827932</v>
      </c>
    </row>
    <row r="17" spans="1:13" s="2" customFormat="1" ht="24" customHeight="1">
      <c r="A17" s="8">
        <v>45270</v>
      </c>
      <c r="B17" s="9">
        <v>1511575</v>
      </c>
      <c r="C17" s="9" t="s">
        <v>41</v>
      </c>
      <c r="D17" s="9">
        <v>121064</v>
      </c>
      <c r="E17" s="9">
        <v>105448</v>
      </c>
      <c r="F17" s="9" t="s">
        <v>47</v>
      </c>
      <c r="G17" s="9">
        <v>58</v>
      </c>
      <c r="H17" s="9" t="s">
        <v>43</v>
      </c>
      <c r="I17" s="14">
        <v>365</v>
      </c>
      <c r="J17" s="14">
        <f t="shared" si="0"/>
        <v>21170</v>
      </c>
      <c r="K17" s="15">
        <f t="shared" si="1"/>
        <v>2900</v>
      </c>
      <c r="L17" s="15">
        <f t="shared" si="2"/>
        <v>25.756320316860378</v>
      </c>
      <c r="M17" s="15">
        <f t="shared" si="3"/>
        <v>1493.866578377902</v>
      </c>
    </row>
    <row r="18" spans="1:13" s="2" customFormat="1" ht="24" customHeight="1">
      <c r="A18" s="8">
        <v>45270</v>
      </c>
      <c r="B18" s="9">
        <v>1511592</v>
      </c>
      <c r="C18" s="9" t="s">
        <v>41</v>
      </c>
      <c r="D18" s="9">
        <v>121064</v>
      </c>
      <c r="E18" s="9">
        <v>105448</v>
      </c>
      <c r="F18" s="9" t="s">
        <v>42</v>
      </c>
      <c r="G18" s="9">
        <v>10</v>
      </c>
      <c r="H18" s="9" t="s">
        <v>43</v>
      </c>
      <c r="I18" s="14">
        <v>385</v>
      </c>
      <c r="J18" s="14">
        <f t="shared" si="0"/>
        <v>3850</v>
      </c>
      <c r="K18" s="15">
        <f t="shared" si="1"/>
        <v>527.39726027397262</v>
      </c>
      <c r="L18" s="15">
        <f t="shared" si="2"/>
        <v>28.496046344257639</v>
      </c>
      <c r="M18" s="15">
        <f t="shared" si="3"/>
        <v>284.96046344257638</v>
      </c>
    </row>
    <row r="19" spans="1:13" s="2" customFormat="1" ht="24" customHeight="1">
      <c r="A19" s="8">
        <v>45270</v>
      </c>
      <c r="B19" s="9">
        <v>1511593</v>
      </c>
      <c r="C19" s="9" t="s">
        <v>41</v>
      </c>
      <c r="D19" s="9">
        <v>121064</v>
      </c>
      <c r="E19" s="9">
        <v>105448</v>
      </c>
      <c r="F19" s="9" t="s">
        <v>44</v>
      </c>
      <c r="G19" s="9">
        <v>99</v>
      </c>
      <c r="H19" s="9" t="s">
        <v>43</v>
      </c>
      <c r="I19" s="14">
        <v>320</v>
      </c>
      <c r="J19" s="14">
        <f t="shared" si="0"/>
        <v>31680</v>
      </c>
      <c r="K19" s="15">
        <f t="shared" si="1"/>
        <v>4339.7260273972606</v>
      </c>
      <c r="L19" s="15">
        <f t="shared" si="2"/>
        <v>19.591936755216548</v>
      </c>
      <c r="M19" s="15">
        <f t="shared" si="3"/>
        <v>1939.6017387664383</v>
      </c>
    </row>
    <row r="20" spans="1:13" s="2" customFormat="1" ht="24" customHeight="1">
      <c r="A20" s="8">
        <v>45270</v>
      </c>
      <c r="B20" s="9">
        <v>1511427</v>
      </c>
      <c r="C20" s="9" t="s">
        <v>41</v>
      </c>
      <c r="D20" s="9">
        <v>121064</v>
      </c>
      <c r="E20" s="9">
        <v>105448</v>
      </c>
      <c r="F20" s="9" t="s">
        <v>44</v>
      </c>
      <c r="G20" s="9">
        <v>180</v>
      </c>
      <c r="H20" s="9" t="s">
        <v>43</v>
      </c>
      <c r="I20" s="14">
        <v>320</v>
      </c>
      <c r="J20" s="14">
        <f t="shared" si="0"/>
        <v>57600</v>
      </c>
      <c r="K20" s="15">
        <f t="shared" si="1"/>
        <v>7890.41095890411</v>
      </c>
      <c r="L20" s="15">
        <f t="shared" si="2"/>
        <v>19.591936755216548</v>
      </c>
      <c r="M20" s="15">
        <f t="shared" si="3"/>
        <v>3526.5486159389784</v>
      </c>
    </row>
    <row r="21" spans="1:13" s="2" customFormat="1" ht="24" customHeight="1">
      <c r="A21" s="8">
        <v>45270</v>
      </c>
      <c r="B21" s="9">
        <v>1511581</v>
      </c>
      <c r="C21" s="9" t="s">
        <v>41</v>
      </c>
      <c r="D21" s="9">
        <v>121064</v>
      </c>
      <c r="E21" s="9">
        <v>105448</v>
      </c>
      <c r="F21" s="9" t="s">
        <v>46</v>
      </c>
      <c r="G21" s="9">
        <v>60</v>
      </c>
      <c r="H21" s="9" t="s">
        <v>43</v>
      </c>
      <c r="I21" s="14">
        <v>335</v>
      </c>
      <c r="J21" s="14">
        <f t="shared" si="0"/>
        <v>20100</v>
      </c>
      <c r="K21" s="15">
        <f t="shared" si="1"/>
        <v>2753.4246575342468</v>
      </c>
      <c r="L21" s="15">
        <f t="shared" si="2"/>
        <v>21.646731275764491</v>
      </c>
      <c r="M21" s="15">
        <f t="shared" si="3"/>
        <v>1298.8038765458696</v>
      </c>
    </row>
    <row r="22" spans="1:13" s="2" customFormat="1" ht="24" customHeight="1">
      <c r="A22" s="8">
        <v>45270</v>
      </c>
      <c r="B22" s="9">
        <v>1511426</v>
      </c>
      <c r="C22" s="9" t="s">
        <v>41</v>
      </c>
      <c r="D22" s="9">
        <v>121064</v>
      </c>
      <c r="E22" s="9">
        <v>105448</v>
      </c>
      <c r="F22" s="9" t="s">
        <v>45</v>
      </c>
      <c r="G22" s="9">
        <v>14</v>
      </c>
      <c r="H22" s="9" t="s">
        <v>43</v>
      </c>
      <c r="I22" s="14">
        <v>355</v>
      </c>
      <c r="J22" s="14">
        <f t="shared" si="0"/>
        <v>4970</v>
      </c>
      <c r="K22" s="15">
        <f t="shared" si="1"/>
        <v>680.82191780821915</v>
      </c>
      <c r="L22" s="15">
        <f t="shared" si="2"/>
        <v>24.386457303161745</v>
      </c>
      <c r="M22" s="15">
        <f t="shared" si="3"/>
        <v>341.41040224426445</v>
      </c>
    </row>
    <row r="23" spans="1:13" s="2" customFormat="1" ht="24" customHeight="1">
      <c r="A23" s="8">
        <v>45270</v>
      </c>
      <c r="B23" s="9">
        <v>1511426</v>
      </c>
      <c r="C23" s="9" t="s">
        <v>41</v>
      </c>
      <c r="D23" s="9">
        <v>121064</v>
      </c>
      <c r="E23" s="9">
        <v>105448</v>
      </c>
      <c r="F23" s="9" t="s">
        <v>45</v>
      </c>
      <c r="G23" s="9">
        <v>57</v>
      </c>
      <c r="H23" s="9" t="s">
        <v>43</v>
      </c>
      <c r="I23" s="14">
        <v>355</v>
      </c>
      <c r="J23" s="14">
        <f t="shared" ref="J23:J70" si="4">G23*I23</f>
        <v>20235</v>
      </c>
      <c r="K23" s="15">
        <f t="shared" ref="K23:K70" si="5">J23/$M$8</f>
        <v>2771.9178082191784</v>
      </c>
      <c r="L23" s="15">
        <f t="shared" ref="L23:L70" si="6">K23/G23-$E$92</f>
        <v>24.386457303161752</v>
      </c>
      <c r="M23" s="15">
        <f t="shared" ref="M23:M70" si="7">L23*G23</f>
        <v>1390.0280662802199</v>
      </c>
    </row>
    <row r="24" spans="1:13" s="2" customFormat="1" ht="24" customHeight="1">
      <c r="A24" s="8">
        <v>45270</v>
      </c>
      <c r="B24" s="9">
        <v>1511590</v>
      </c>
      <c r="C24" s="9" t="s">
        <v>41</v>
      </c>
      <c r="D24" s="9">
        <v>121064</v>
      </c>
      <c r="E24" s="9">
        <v>105448</v>
      </c>
      <c r="F24" s="9" t="s">
        <v>47</v>
      </c>
      <c r="G24" s="9">
        <v>36</v>
      </c>
      <c r="H24" s="9" t="s">
        <v>43</v>
      </c>
      <c r="I24" s="14">
        <v>365</v>
      </c>
      <c r="J24" s="14">
        <f t="shared" si="4"/>
        <v>13140</v>
      </c>
      <c r="K24" s="15">
        <f t="shared" si="5"/>
        <v>1800</v>
      </c>
      <c r="L24" s="15">
        <f t="shared" si="6"/>
        <v>25.756320316860378</v>
      </c>
      <c r="M24" s="15">
        <f t="shared" si="7"/>
        <v>927.22753140697364</v>
      </c>
    </row>
    <row r="25" spans="1:13" s="2" customFormat="1" ht="24" customHeight="1">
      <c r="A25" s="8">
        <v>45270</v>
      </c>
      <c r="B25" s="9">
        <v>1511575</v>
      </c>
      <c r="C25" s="9" t="s">
        <v>41</v>
      </c>
      <c r="D25" s="9">
        <v>121064</v>
      </c>
      <c r="E25" s="9">
        <v>105448</v>
      </c>
      <c r="F25" s="9" t="s">
        <v>47</v>
      </c>
      <c r="G25" s="9">
        <v>172</v>
      </c>
      <c r="H25" s="9" t="s">
        <v>43</v>
      </c>
      <c r="I25" s="14">
        <v>365</v>
      </c>
      <c r="J25" s="14">
        <f t="shared" si="4"/>
        <v>62780</v>
      </c>
      <c r="K25" s="15">
        <f t="shared" si="5"/>
        <v>8600</v>
      </c>
      <c r="L25" s="15">
        <f t="shared" si="6"/>
        <v>25.756320316860378</v>
      </c>
      <c r="M25" s="15">
        <f t="shared" si="7"/>
        <v>4430.0870944999851</v>
      </c>
    </row>
    <row r="26" spans="1:13" s="2" customFormat="1" ht="24" customHeight="1">
      <c r="A26" s="8">
        <v>45270</v>
      </c>
      <c r="B26" s="9">
        <v>1511431</v>
      </c>
      <c r="C26" s="9" t="s">
        <v>41</v>
      </c>
      <c r="D26" s="9">
        <v>121064</v>
      </c>
      <c r="E26" s="9">
        <v>105448</v>
      </c>
      <c r="F26" s="9" t="s">
        <v>47</v>
      </c>
      <c r="G26" s="9">
        <v>72</v>
      </c>
      <c r="H26" s="9" t="s">
        <v>43</v>
      </c>
      <c r="I26" s="14">
        <v>365</v>
      </c>
      <c r="J26" s="14">
        <f t="shared" si="4"/>
        <v>26280</v>
      </c>
      <c r="K26" s="15">
        <f t="shared" si="5"/>
        <v>3600</v>
      </c>
      <c r="L26" s="15">
        <f t="shared" si="6"/>
        <v>25.756320316860378</v>
      </c>
      <c r="M26" s="15">
        <f t="shared" si="7"/>
        <v>1854.4550628139473</v>
      </c>
    </row>
    <row r="27" spans="1:13" s="2" customFormat="1" ht="24" customHeight="1">
      <c r="A27" s="8">
        <v>45270</v>
      </c>
      <c r="B27" s="9">
        <v>1511581</v>
      </c>
      <c r="C27" s="9" t="s">
        <v>41</v>
      </c>
      <c r="D27" s="9">
        <v>121064</v>
      </c>
      <c r="E27" s="9">
        <v>105448</v>
      </c>
      <c r="F27" s="9" t="s">
        <v>46</v>
      </c>
      <c r="G27" s="9">
        <v>50</v>
      </c>
      <c r="H27" s="9" t="s">
        <v>43</v>
      </c>
      <c r="I27" s="14">
        <v>340</v>
      </c>
      <c r="J27" s="14">
        <f t="shared" si="4"/>
        <v>17000</v>
      </c>
      <c r="K27" s="15">
        <f t="shared" si="5"/>
        <v>2328.7671232876714</v>
      </c>
      <c r="L27" s="15">
        <f t="shared" si="6"/>
        <v>22.331662782613808</v>
      </c>
      <c r="M27" s="15">
        <f t="shared" si="7"/>
        <v>1116.5831391306904</v>
      </c>
    </row>
    <row r="28" spans="1:13" s="2" customFormat="1" ht="24" customHeight="1">
      <c r="A28" s="8">
        <v>45270</v>
      </c>
      <c r="B28" s="9">
        <v>1511447</v>
      </c>
      <c r="C28" s="9" t="s">
        <v>41</v>
      </c>
      <c r="D28" s="9">
        <v>121064</v>
      </c>
      <c r="E28" s="9">
        <v>105448</v>
      </c>
      <c r="F28" s="9" t="s">
        <v>44</v>
      </c>
      <c r="G28" s="9">
        <v>280</v>
      </c>
      <c r="H28" s="9" t="s">
        <v>43</v>
      </c>
      <c r="I28" s="14">
        <v>330</v>
      </c>
      <c r="J28" s="14">
        <f t="shared" si="4"/>
        <v>92400</v>
      </c>
      <c r="K28" s="15">
        <f t="shared" si="5"/>
        <v>12657.534246575342</v>
      </c>
      <c r="L28" s="15">
        <f t="shared" si="6"/>
        <v>20.961799768915174</v>
      </c>
      <c r="M28" s="15">
        <f t="shared" si="7"/>
        <v>5869.3039352962487</v>
      </c>
    </row>
    <row r="29" spans="1:13" s="2" customFormat="1" ht="24" customHeight="1">
      <c r="A29" s="8">
        <v>45270</v>
      </c>
      <c r="B29" s="9">
        <v>1511592</v>
      </c>
      <c r="C29" s="9" t="s">
        <v>41</v>
      </c>
      <c r="D29" s="9">
        <v>121064</v>
      </c>
      <c r="E29" s="9">
        <v>105448</v>
      </c>
      <c r="F29" s="9" t="s">
        <v>47</v>
      </c>
      <c r="G29" s="9">
        <v>70</v>
      </c>
      <c r="H29" s="9" t="s">
        <v>43</v>
      </c>
      <c r="I29" s="14">
        <v>360</v>
      </c>
      <c r="J29" s="14">
        <f t="shared" si="4"/>
        <v>25200</v>
      </c>
      <c r="K29" s="15">
        <f t="shared" si="5"/>
        <v>3452.0547945205481</v>
      </c>
      <c r="L29" s="15">
        <f t="shared" si="6"/>
        <v>25.071388810011062</v>
      </c>
      <c r="M29" s="15">
        <f t="shared" si="7"/>
        <v>1754.9972167007743</v>
      </c>
    </row>
    <row r="30" spans="1:13" s="2" customFormat="1" ht="24" customHeight="1">
      <c r="A30" s="8">
        <v>45270</v>
      </c>
      <c r="B30" s="9">
        <v>1511592</v>
      </c>
      <c r="C30" s="9" t="s">
        <v>41</v>
      </c>
      <c r="D30" s="9">
        <v>121064</v>
      </c>
      <c r="E30" s="9">
        <v>105448</v>
      </c>
      <c r="F30" s="9" t="s">
        <v>44</v>
      </c>
      <c r="G30" s="9">
        <v>1</v>
      </c>
      <c r="H30" s="9" t="s">
        <v>43</v>
      </c>
      <c r="I30" s="14">
        <v>120</v>
      </c>
      <c r="J30" s="14">
        <f t="shared" si="4"/>
        <v>120</v>
      </c>
      <c r="K30" s="15">
        <f t="shared" si="5"/>
        <v>16.438356164383563</v>
      </c>
      <c r="L30" s="15">
        <f t="shared" si="6"/>
        <v>-7.8053235187560581</v>
      </c>
      <c r="M30" s="15">
        <f t="shared" si="7"/>
        <v>-7.8053235187560581</v>
      </c>
    </row>
    <row r="31" spans="1:13" s="2" customFormat="1" ht="24" customHeight="1">
      <c r="A31" s="8">
        <v>45270</v>
      </c>
      <c r="B31" s="9">
        <v>1511426</v>
      </c>
      <c r="C31" s="9" t="s">
        <v>41</v>
      </c>
      <c r="D31" s="9">
        <v>121064</v>
      </c>
      <c r="E31" s="9">
        <v>105448</v>
      </c>
      <c r="F31" s="9" t="s">
        <v>45</v>
      </c>
      <c r="G31" s="9">
        <v>36</v>
      </c>
      <c r="H31" s="9" t="s">
        <v>43</v>
      </c>
      <c r="I31" s="14">
        <v>360</v>
      </c>
      <c r="J31" s="14">
        <f t="shared" si="4"/>
        <v>12960</v>
      </c>
      <c r="K31" s="15">
        <f t="shared" si="5"/>
        <v>1775.3424657534247</v>
      </c>
      <c r="L31" s="15">
        <f t="shared" si="6"/>
        <v>25.071388810011062</v>
      </c>
      <c r="M31" s="15">
        <f t="shared" si="7"/>
        <v>902.5699971603982</v>
      </c>
    </row>
    <row r="32" spans="1:13" s="2" customFormat="1" ht="24" customHeight="1">
      <c r="A32" s="8">
        <v>45270</v>
      </c>
      <c r="B32" s="9">
        <v>1511590</v>
      </c>
      <c r="C32" s="9" t="s">
        <v>41</v>
      </c>
      <c r="D32" s="9">
        <v>121064</v>
      </c>
      <c r="E32" s="9">
        <v>105448</v>
      </c>
      <c r="F32" s="9" t="s">
        <v>47</v>
      </c>
      <c r="G32" s="9">
        <v>39</v>
      </c>
      <c r="H32" s="9" t="s">
        <v>43</v>
      </c>
      <c r="I32" s="14">
        <v>370</v>
      </c>
      <c r="J32" s="14">
        <f t="shared" si="4"/>
        <v>14430</v>
      </c>
      <c r="K32" s="15">
        <f t="shared" si="5"/>
        <v>1976.7123287671234</v>
      </c>
      <c r="L32" s="15">
        <f t="shared" si="6"/>
        <v>26.441251823709695</v>
      </c>
      <c r="M32" s="15">
        <f t="shared" si="7"/>
        <v>1031.208821124678</v>
      </c>
    </row>
    <row r="33" spans="1:13" s="2" customFormat="1" ht="24" customHeight="1">
      <c r="A33" s="8">
        <v>45270</v>
      </c>
      <c r="B33" s="9">
        <v>1511592</v>
      </c>
      <c r="C33" s="9" t="s">
        <v>41</v>
      </c>
      <c r="D33" s="9">
        <v>121064</v>
      </c>
      <c r="E33" s="9">
        <v>105448</v>
      </c>
      <c r="F33" s="9" t="s">
        <v>42</v>
      </c>
      <c r="G33" s="9">
        <v>94</v>
      </c>
      <c r="H33" s="9" t="s">
        <v>43</v>
      </c>
      <c r="I33" s="14">
        <v>390</v>
      </c>
      <c r="J33" s="14">
        <f t="shared" si="4"/>
        <v>36660</v>
      </c>
      <c r="K33" s="15">
        <f t="shared" si="5"/>
        <v>5021.9178082191784</v>
      </c>
      <c r="L33" s="15">
        <f t="shared" si="6"/>
        <v>29.180977851106956</v>
      </c>
      <c r="M33" s="15">
        <f t="shared" si="7"/>
        <v>2743.0119180040538</v>
      </c>
    </row>
    <row r="34" spans="1:13" s="2" customFormat="1" ht="24" customHeight="1">
      <c r="A34" s="8">
        <v>45270</v>
      </c>
      <c r="B34" s="9">
        <v>1511585</v>
      </c>
      <c r="C34" s="9" t="s">
        <v>41</v>
      </c>
      <c r="D34" s="9">
        <v>121064</v>
      </c>
      <c r="E34" s="9">
        <v>105448</v>
      </c>
      <c r="F34" s="9" t="s">
        <v>45</v>
      </c>
      <c r="G34" s="9">
        <v>280</v>
      </c>
      <c r="H34" s="9" t="s">
        <v>43</v>
      </c>
      <c r="I34" s="14">
        <v>355</v>
      </c>
      <c r="J34" s="14">
        <f t="shared" si="4"/>
        <v>99400</v>
      </c>
      <c r="K34" s="15">
        <f t="shared" si="5"/>
        <v>13616.438356164384</v>
      </c>
      <c r="L34" s="15">
        <f t="shared" si="6"/>
        <v>24.386457303161752</v>
      </c>
      <c r="M34" s="15">
        <f t="shared" si="7"/>
        <v>6828.2080448852903</v>
      </c>
    </row>
    <row r="35" spans="1:13" s="2" customFormat="1" ht="24" customHeight="1">
      <c r="A35" s="8">
        <v>45270</v>
      </c>
      <c r="B35" s="9">
        <v>1511592</v>
      </c>
      <c r="C35" s="9" t="s">
        <v>41</v>
      </c>
      <c r="D35" s="9">
        <v>121064</v>
      </c>
      <c r="E35" s="9">
        <v>105448</v>
      </c>
      <c r="F35" s="9" t="s">
        <v>44</v>
      </c>
      <c r="G35" s="9">
        <v>24</v>
      </c>
      <c r="H35" s="9" t="s">
        <v>43</v>
      </c>
      <c r="I35" s="14">
        <v>330</v>
      </c>
      <c r="J35" s="14">
        <f t="shared" si="4"/>
        <v>7920</v>
      </c>
      <c r="K35" s="15">
        <f t="shared" si="5"/>
        <v>1084.9315068493152</v>
      </c>
      <c r="L35" s="15">
        <f t="shared" si="6"/>
        <v>20.961799768915174</v>
      </c>
      <c r="M35" s="15">
        <f t="shared" si="7"/>
        <v>503.08319445396421</v>
      </c>
    </row>
    <row r="36" spans="1:13" s="2" customFormat="1" ht="24" customHeight="1">
      <c r="A36" s="8">
        <v>45270</v>
      </c>
      <c r="B36" s="9">
        <v>1511427</v>
      </c>
      <c r="C36" s="9" t="s">
        <v>41</v>
      </c>
      <c r="D36" s="9">
        <v>121064</v>
      </c>
      <c r="E36" s="9">
        <v>105448</v>
      </c>
      <c r="F36" s="9" t="s">
        <v>44</v>
      </c>
      <c r="G36" s="9">
        <v>100</v>
      </c>
      <c r="H36" s="9" t="s">
        <v>43</v>
      </c>
      <c r="I36" s="14">
        <v>330</v>
      </c>
      <c r="J36" s="14">
        <f t="shared" si="4"/>
        <v>33000</v>
      </c>
      <c r="K36" s="15">
        <f t="shared" si="5"/>
        <v>4520.5479452054797</v>
      </c>
      <c r="L36" s="15">
        <f t="shared" si="6"/>
        <v>20.961799768915174</v>
      </c>
      <c r="M36" s="15">
        <f t="shared" si="7"/>
        <v>2096.1799768915175</v>
      </c>
    </row>
    <row r="37" spans="1:13" s="2" customFormat="1" ht="24" customHeight="1">
      <c r="A37" s="8">
        <v>45270</v>
      </c>
      <c r="B37" s="9">
        <v>1511593</v>
      </c>
      <c r="C37" s="9" t="s">
        <v>41</v>
      </c>
      <c r="D37" s="9">
        <v>121064</v>
      </c>
      <c r="E37" s="9">
        <v>105448</v>
      </c>
      <c r="F37" s="9" t="s">
        <v>46</v>
      </c>
      <c r="G37" s="9">
        <v>1</v>
      </c>
      <c r="H37" s="9" t="s">
        <v>43</v>
      </c>
      <c r="I37" s="14">
        <v>120</v>
      </c>
      <c r="J37" s="14">
        <f t="shared" si="4"/>
        <v>120</v>
      </c>
      <c r="K37" s="15">
        <f t="shared" si="5"/>
        <v>16.438356164383563</v>
      </c>
      <c r="L37" s="15">
        <f t="shared" si="6"/>
        <v>-7.8053235187560581</v>
      </c>
      <c r="M37" s="15">
        <f t="shared" si="7"/>
        <v>-7.8053235187560581</v>
      </c>
    </row>
    <row r="38" spans="1:13" s="2" customFormat="1" ht="24" customHeight="1">
      <c r="A38" s="8">
        <v>45270</v>
      </c>
      <c r="B38" s="9">
        <v>1511592</v>
      </c>
      <c r="C38" s="9" t="s">
        <v>41</v>
      </c>
      <c r="D38" s="9">
        <v>121064</v>
      </c>
      <c r="E38" s="9">
        <v>105448</v>
      </c>
      <c r="F38" s="9" t="s">
        <v>48</v>
      </c>
      <c r="G38" s="9">
        <v>8</v>
      </c>
      <c r="H38" s="9" t="s">
        <v>43</v>
      </c>
      <c r="I38" s="14">
        <v>385</v>
      </c>
      <c r="J38" s="14">
        <f t="shared" si="4"/>
        <v>3080</v>
      </c>
      <c r="K38" s="15">
        <f t="shared" si="5"/>
        <v>421.91780821917808</v>
      </c>
      <c r="L38" s="15">
        <f t="shared" si="6"/>
        <v>28.496046344257639</v>
      </c>
      <c r="M38" s="15">
        <f t="shared" si="7"/>
        <v>227.96837075406111</v>
      </c>
    </row>
    <row r="39" spans="1:13" s="2" customFormat="1" ht="24" customHeight="1">
      <c r="A39" s="8">
        <v>45271</v>
      </c>
      <c r="B39" s="9">
        <v>1511426</v>
      </c>
      <c r="C39" s="9" t="s">
        <v>41</v>
      </c>
      <c r="D39" s="9">
        <v>121064</v>
      </c>
      <c r="E39" s="9">
        <v>105448</v>
      </c>
      <c r="F39" s="9" t="s">
        <v>45</v>
      </c>
      <c r="G39" s="9">
        <v>2</v>
      </c>
      <c r="H39" s="9" t="s">
        <v>43</v>
      </c>
      <c r="I39" s="14">
        <v>350</v>
      </c>
      <c r="J39" s="14">
        <f t="shared" si="4"/>
        <v>700</v>
      </c>
      <c r="K39" s="15">
        <f t="shared" si="5"/>
        <v>95.890410958904113</v>
      </c>
      <c r="L39" s="15">
        <f t="shared" si="6"/>
        <v>23.701525796312435</v>
      </c>
      <c r="M39" s="15">
        <f t="shared" si="7"/>
        <v>47.40305159262487</v>
      </c>
    </row>
    <row r="40" spans="1:13" s="2" customFormat="1" ht="24" customHeight="1">
      <c r="A40" s="8">
        <v>45271</v>
      </c>
      <c r="B40" s="9">
        <v>1511426</v>
      </c>
      <c r="C40" s="9" t="s">
        <v>41</v>
      </c>
      <c r="D40" s="9">
        <v>121064</v>
      </c>
      <c r="E40" s="9">
        <v>105448</v>
      </c>
      <c r="F40" s="9" t="s">
        <v>45</v>
      </c>
      <c r="G40" s="9">
        <v>1</v>
      </c>
      <c r="H40" s="9" t="s">
        <v>43</v>
      </c>
      <c r="I40" s="14">
        <v>120</v>
      </c>
      <c r="J40" s="14">
        <f t="shared" si="4"/>
        <v>120</v>
      </c>
      <c r="K40" s="15">
        <f t="shared" si="5"/>
        <v>16.438356164383563</v>
      </c>
      <c r="L40" s="15">
        <f t="shared" si="6"/>
        <v>-7.8053235187560581</v>
      </c>
      <c r="M40" s="15">
        <f t="shared" si="7"/>
        <v>-7.8053235187560581</v>
      </c>
    </row>
    <row r="41" spans="1:13" s="2" customFormat="1" ht="24" customHeight="1">
      <c r="A41" s="8">
        <v>45271</v>
      </c>
      <c r="B41" s="9">
        <v>1511440</v>
      </c>
      <c r="C41" s="9" t="s">
        <v>41</v>
      </c>
      <c r="D41" s="9">
        <v>121064</v>
      </c>
      <c r="E41" s="9">
        <v>105448</v>
      </c>
      <c r="F41" s="9" t="s">
        <v>46</v>
      </c>
      <c r="G41" s="9">
        <v>163</v>
      </c>
      <c r="H41" s="9" t="s">
        <v>43</v>
      </c>
      <c r="I41" s="14">
        <v>285</v>
      </c>
      <c r="J41" s="14">
        <f t="shared" si="4"/>
        <v>46455</v>
      </c>
      <c r="K41" s="15">
        <f t="shared" si="5"/>
        <v>6363.6986301369861</v>
      </c>
      <c r="L41" s="15">
        <f t="shared" si="6"/>
        <v>14.797416207271336</v>
      </c>
      <c r="M41" s="15">
        <f t="shared" si="7"/>
        <v>2411.9788417852278</v>
      </c>
    </row>
    <row r="42" spans="1:13" s="2" customFormat="1" ht="24" customHeight="1">
      <c r="A42" s="8">
        <v>45271</v>
      </c>
      <c r="B42" s="9">
        <v>1511440</v>
      </c>
      <c r="C42" s="9" t="s">
        <v>41</v>
      </c>
      <c r="D42" s="9">
        <v>121064</v>
      </c>
      <c r="E42" s="9">
        <v>105448</v>
      </c>
      <c r="F42" s="9" t="s">
        <v>46</v>
      </c>
      <c r="G42" s="9">
        <v>117</v>
      </c>
      <c r="H42" s="9" t="s">
        <v>43</v>
      </c>
      <c r="I42" s="14">
        <v>285</v>
      </c>
      <c r="J42" s="14">
        <f t="shared" si="4"/>
        <v>33345</v>
      </c>
      <c r="K42" s="15">
        <f t="shared" si="5"/>
        <v>4567.8082191780823</v>
      </c>
      <c r="L42" s="15">
        <f t="shared" si="6"/>
        <v>14.797416207271336</v>
      </c>
      <c r="M42" s="15">
        <f t="shared" si="7"/>
        <v>1731.2976962507464</v>
      </c>
    </row>
    <row r="43" spans="1:13" s="2" customFormat="1" ht="24" customHeight="1">
      <c r="A43" s="8">
        <v>45271</v>
      </c>
      <c r="B43" s="9">
        <v>1511590</v>
      </c>
      <c r="C43" s="9" t="s">
        <v>41</v>
      </c>
      <c r="D43" s="9">
        <v>121064</v>
      </c>
      <c r="E43" s="9">
        <v>105448</v>
      </c>
      <c r="F43" s="9" t="s">
        <v>47</v>
      </c>
      <c r="G43" s="9">
        <v>1</v>
      </c>
      <c r="H43" s="9" t="s">
        <v>43</v>
      </c>
      <c r="I43" s="14">
        <v>350</v>
      </c>
      <c r="J43" s="14">
        <f t="shared" si="4"/>
        <v>350</v>
      </c>
      <c r="K43" s="15">
        <f t="shared" si="5"/>
        <v>47.945205479452056</v>
      </c>
      <c r="L43" s="15">
        <f t="shared" si="6"/>
        <v>23.701525796312435</v>
      </c>
      <c r="M43" s="15">
        <f t="shared" si="7"/>
        <v>23.701525796312435</v>
      </c>
    </row>
    <row r="44" spans="1:13" s="2" customFormat="1" ht="24" customHeight="1">
      <c r="A44" s="8">
        <v>45271</v>
      </c>
      <c r="B44" s="9">
        <v>1511581</v>
      </c>
      <c r="C44" s="9" t="s">
        <v>41</v>
      </c>
      <c r="D44" s="9">
        <v>121064</v>
      </c>
      <c r="E44" s="9">
        <v>105448</v>
      </c>
      <c r="F44" s="9" t="s">
        <v>46</v>
      </c>
      <c r="G44" s="9">
        <v>2</v>
      </c>
      <c r="H44" s="9" t="s">
        <v>43</v>
      </c>
      <c r="I44" s="14">
        <v>330</v>
      </c>
      <c r="J44" s="14">
        <f t="shared" si="4"/>
        <v>660</v>
      </c>
      <c r="K44" s="15">
        <f t="shared" si="5"/>
        <v>90.410958904109592</v>
      </c>
      <c r="L44" s="15">
        <f t="shared" si="6"/>
        <v>20.961799768915174</v>
      </c>
      <c r="M44" s="15">
        <f t="shared" si="7"/>
        <v>41.923599537830349</v>
      </c>
    </row>
    <row r="45" spans="1:13" s="2" customFormat="1" ht="24" customHeight="1">
      <c r="A45" s="8">
        <v>45271</v>
      </c>
      <c r="B45" s="9">
        <v>1511592</v>
      </c>
      <c r="C45" s="9" t="s">
        <v>41</v>
      </c>
      <c r="D45" s="9">
        <v>121064</v>
      </c>
      <c r="E45" s="9">
        <v>105448</v>
      </c>
      <c r="F45" s="9" t="s">
        <v>42</v>
      </c>
      <c r="G45" s="9">
        <v>1</v>
      </c>
      <c r="H45" s="9" t="s">
        <v>43</v>
      </c>
      <c r="I45" s="14">
        <v>120</v>
      </c>
      <c r="J45" s="14">
        <f t="shared" si="4"/>
        <v>120</v>
      </c>
      <c r="K45" s="15">
        <f t="shared" si="5"/>
        <v>16.438356164383563</v>
      </c>
      <c r="L45" s="15">
        <f t="shared" si="6"/>
        <v>-7.8053235187560581</v>
      </c>
      <c r="M45" s="15">
        <f t="shared" si="7"/>
        <v>-7.8053235187560581</v>
      </c>
    </row>
    <row r="46" spans="1:13" s="2" customFormat="1" ht="24" customHeight="1">
      <c r="A46" s="8">
        <v>45271</v>
      </c>
      <c r="B46" s="9">
        <v>1511581</v>
      </c>
      <c r="C46" s="9" t="s">
        <v>41</v>
      </c>
      <c r="D46" s="9">
        <v>121064</v>
      </c>
      <c r="E46" s="9">
        <v>105448</v>
      </c>
      <c r="F46" s="9" t="s">
        <v>46</v>
      </c>
      <c r="G46" s="9">
        <v>88</v>
      </c>
      <c r="H46" s="9" t="s">
        <v>43</v>
      </c>
      <c r="I46" s="14">
        <v>285</v>
      </c>
      <c r="J46" s="14">
        <f t="shared" si="4"/>
        <v>25080</v>
      </c>
      <c r="K46" s="15">
        <f t="shared" si="5"/>
        <v>3435.6164383561645</v>
      </c>
      <c r="L46" s="15">
        <f t="shared" si="6"/>
        <v>14.797416207271336</v>
      </c>
      <c r="M46" s="15">
        <f t="shared" si="7"/>
        <v>1302.1726262398777</v>
      </c>
    </row>
    <row r="47" spans="1:13" s="2" customFormat="1" ht="24" customHeight="1">
      <c r="A47" s="8">
        <v>45271</v>
      </c>
      <c r="B47" s="9">
        <v>1511429</v>
      </c>
      <c r="C47" s="9" t="s">
        <v>41</v>
      </c>
      <c r="D47" s="9">
        <v>121064</v>
      </c>
      <c r="E47" s="9">
        <v>105448</v>
      </c>
      <c r="F47" s="9" t="s">
        <v>46</v>
      </c>
      <c r="G47" s="9">
        <v>189</v>
      </c>
      <c r="H47" s="9" t="s">
        <v>43</v>
      </c>
      <c r="I47" s="14">
        <v>285</v>
      </c>
      <c r="J47" s="14">
        <f t="shared" si="4"/>
        <v>53865</v>
      </c>
      <c r="K47" s="15">
        <f t="shared" si="5"/>
        <v>7378.767123287671</v>
      </c>
      <c r="L47" s="15">
        <f t="shared" si="6"/>
        <v>14.797416207271336</v>
      </c>
      <c r="M47" s="15">
        <f t="shared" si="7"/>
        <v>2796.7116631742824</v>
      </c>
    </row>
    <row r="48" spans="1:13" s="2" customFormat="1" ht="24" customHeight="1">
      <c r="A48" s="8">
        <v>45271</v>
      </c>
      <c r="B48" s="9">
        <v>1511588</v>
      </c>
      <c r="C48" s="9" t="s">
        <v>41</v>
      </c>
      <c r="D48" s="9">
        <v>121064</v>
      </c>
      <c r="E48" s="9">
        <v>105448</v>
      </c>
      <c r="F48" s="9" t="s">
        <v>46</v>
      </c>
      <c r="G48" s="9">
        <v>280</v>
      </c>
      <c r="H48" s="9" t="s">
        <v>43</v>
      </c>
      <c r="I48" s="14">
        <v>305</v>
      </c>
      <c r="J48" s="14">
        <f t="shared" si="4"/>
        <v>85400</v>
      </c>
      <c r="K48" s="15">
        <f t="shared" si="5"/>
        <v>11698.630136986301</v>
      </c>
      <c r="L48" s="15">
        <f t="shared" si="6"/>
        <v>17.537142234668597</v>
      </c>
      <c r="M48" s="15">
        <f t="shared" si="7"/>
        <v>4910.3998257072071</v>
      </c>
    </row>
    <row r="49" spans="1:13" s="2" customFormat="1" ht="24" customHeight="1">
      <c r="A49" s="8">
        <v>45271</v>
      </c>
      <c r="B49" s="9">
        <v>1511581</v>
      </c>
      <c r="C49" s="9" t="s">
        <v>41</v>
      </c>
      <c r="D49" s="9">
        <v>121064</v>
      </c>
      <c r="E49" s="9">
        <v>105448</v>
      </c>
      <c r="F49" s="9" t="s">
        <v>46</v>
      </c>
      <c r="G49" s="9">
        <v>80</v>
      </c>
      <c r="H49" s="9" t="s">
        <v>43</v>
      </c>
      <c r="I49" s="14">
        <v>310</v>
      </c>
      <c r="J49" s="14">
        <f t="shared" si="4"/>
        <v>24800</v>
      </c>
      <c r="K49" s="15">
        <f t="shared" si="5"/>
        <v>3397.260273972603</v>
      </c>
      <c r="L49" s="15">
        <f t="shared" si="6"/>
        <v>18.222073741517914</v>
      </c>
      <c r="M49" s="15">
        <f t="shared" si="7"/>
        <v>1457.7658993214332</v>
      </c>
    </row>
    <row r="50" spans="1:13" s="2" customFormat="1" ht="24" customHeight="1">
      <c r="A50" s="8">
        <v>45271</v>
      </c>
      <c r="B50" s="9">
        <v>1511593</v>
      </c>
      <c r="C50" s="9" t="s">
        <v>41</v>
      </c>
      <c r="D50" s="9">
        <v>121064</v>
      </c>
      <c r="E50" s="9">
        <v>105448</v>
      </c>
      <c r="F50" s="9" t="s">
        <v>46</v>
      </c>
      <c r="G50" s="9">
        <v>8</v>
      </c>
      <c r="H50" s="9" t="s">
        <v>43</v>
      </c>
      <c r="I50" s="14">
        <v>325</v>
      </c>
      <c r="J50" s="14">
        <f t="shared" si="4"/>
        <v>2600</v>
      </c>
      <c r="K50" s="15">
        <f t="shared" si="5"/>
        <v>356.16438356164383</v>
      </c>
      <c r="L50" s="15">
        <f t="shared" si="6"/>
        <v>20.276868262065857</v>
      </c>
      <c r="M50" s="15">
        <f t="shared" si="7"/>
        <v>162.21494609652686</v>
      </c>
    </row>
    <row r="51" spans="1:13" s="2" customFormat="1" ht="24" customHeight="1">
      <c r="A51" s="8">
        <v>45271</v>
      </c>
      <c r="B51" s="9">
        <v>1511574</v>
      </c>
      <c r="C51" s="9" t="s">
        <v>41</v>
      </c>
      <c r="D51" s="9">
        <v>121064</v>
      </c>
      <c r="E51" s="9">
        <v>105448</v>
      </c>
      <c r="F51" s="9" t="s">
        <v>46</v>
      </c>
      <c r="G51" s="9">
        <v>280</v>
      </c>
      <c r="H51" s="9" t="s">
        <v>43</v>
      </c>
      <c r="I51" s="14">
        <v>305</v>
      </c>
      <c r="J51" s="14">
        <f t="shared" si="4"/>
        <v>85400</v>
      </c>
      <c r="K51" s="15">
        <f t="shared" si="5"/>
        <v>11698.630136986301</v>
      </c>
      <c r="L51" s="15">
        <f t="shared" si="6"/>
        <v>17.537142234668597</v>
      </c>
      <c r="M51" s="15">
        <f t="shared" si="7"/>
        <v>4910.3998257072071</v>
      </c>
    </row>
    <row r="52" spans="1:13" s="2" customFormat="1" ht="24" customHeight="1">
      <c r="A52" s="8">
        <v>45271</v>
      </c>
      <c r="B52" s="9">
        <v>1511431</v>
      </c>
      <c r="C52" s="9" t="s">
        <v>41</v>
      </c>
      <c r="D52" s="9">
        <v>121064</v>
      </c>
      <c r="E52" s="9">
        <v>105448</v>
      </c>
      <c r="F52" s="9" t="s">
        <v>47</v>
      </c>
      <c r="G52" s="9">
        <v>22</v>
      </c>
      <c r="H52" s="9" t="s">
        <v>43</v>
      </c>
      <c r="I52" s="14">
        <v>335</v>
      </c>
      <c r="J52" s="14">
        <f t="shared" si="4"/>
        <v>7370</v>
      </c>
      <c r="K52" s="15">
        <f t="shared" si="5"/>
        <v>1009.5890410958905</v>
      </c>
      <c r="L52" s="15">
        <f t="shared" si="6"/>
        <v>21.646731275764491</v>
      </c>
      <c r="M52" s="15">
        <f t="shared" si="7"/>
        <v>476.22808806681883</v>
      </c>
    </row>
    <row r="53" spans="1:13" s="2" customFormat="1" ht="24" customHeight="1">
      <c r="A53" s="8">
        <v>45272</v>
      </c>
      <c r="B53" s="9">
        <v>1511592</v>
      </c>
      <c r="C53" s="9" t="s">
        <v>41</v>
      </c>
      <c r="D53" s="9">
        <v>121064</v>
      </c>
      <c r="E53" s="9">
        <v>105448</v>
      </c>
      <c r="F53" s="9" t="s">
        <v>49</v>
      </c>
      <c r="G53" s="9">
        <v>8</v>
      </c>
      <c r="H53" s="9" t="s">
        <v>43</v>
      </c>
      <c r="I53" s="14">
        <v>310</v>
      </c>
      <c r="J53" s="14">
        <f t="shared" si="4"/>
        <v>2480</v>
      </c>
      <c r="K53" s="15">
        <f t="shared" si="5"/>
        <v>339.72602739726028</v>
      </c>
      <c r="L53" s="15">
        <f t="shared" si="6"/>
        <v>18.222073741517914</v>
      </c>
      <c r="M53" s="15">
        <f t="shared" si="7"/>
        <v>145.77658993214331</v>
      </c>
    </row>
    <row r="54" spans="1:13" s="2" customFormat="1" ht="24" customHeight="1">
      <c r="A54" s="8">
        <v>45272</v>
      </c>
      <c r="B54" s="9">
        <v>1511590</v>
      </c>
      <c r="C54" s="9" t="s">
        <v>41</v>
      </c>
      <c r="D54" s="9">
        <v>121064</v>
      </c>
      <c r="E54" s="9">
        <v>105448</v>
      </c>
      <c r="F54" s="9" t="s">
        <v>47</v>
      </c>
      <c r="G54" s="9">
        <v>1</v>
      </c>
      <c r="H54" s="9" t="s">
        <v>43</v>
      </c>
      <c r="I54" s="14">
        <v>330</v>
      </c>
      <c r="J54" s="14">
        <f t="shared" si="4"/>
        <v>330</v>
      </c>
      <c r="K54" s="15">
        <f t="shared" si="5"/>
        <v>45.205479452054796</v>
      </c>
      <c r="L54" s="15">
        <f t="shared" si="6"/>
        <v>20.961799768915174</v>
      </c>
      <c r="M54" s="15">
        <f t="shared" si="7"/>
        <v>20.961799768915174</v>
      </c>
    </row>
    <row r="55" spans="1:13" s="2" customFormat="1" ht="24" customHeight="1">
      <c r="A55" s="8">
        <v>45272</v>
      </c>
      <c r="B55" s="9">
        <v>1511429</v>
      </c>
      <c r="C55" s="9" t="s">
        <v>41</v>
      </c>
      <c r="D55" s="9">
        <v>121064</v>
      </c>
      <c r="E55" s="9">
        <v>105448</v>
      </c>
      <c r="F55" s="9" t="s">
        <v>46</v>
      </c>
      <c r="G55" s="9">
        <v>4</v>
      </c>
      <c r="H55" s="9" t="s">
        <v>43</v>
      </c>
      <c r="I55" s="14">
        <v>300</v>
      </c>
      <c r="J55" s="14">
        <f t="shared" si="4"/>
        <v>1200</v>
      </c>
      <c r="K55" s="15">
        <f t="shared" si="5"/>
        <v>164.38356164383563</v>
      </c>
      <c r="L55" s="15">
        <f t="shared" si="6"/>
        <v>16.852210727819287</v>
      </c>
      <c r="M55" s="15">
        <f t="shared" si="7"/>
        <v>67.408842911277148</v>
      </c>
    </row>
    <row r="56" spans="1:13" s="2" customFormat="1" ht="24" customHeight="1">
      <c r="A56" s="8">
        <v>45272</v>
      </c>
      <c r="B56" s="9">
        <v>1511593</v>
      </c>
      <c r="C56" s="9" t="s">
        <v>41</v>
      </c>
      <c r="D56" s="9">
        <v>121064</v>
      </c>
      <c r="E56" s="9">
        <v>105448</v>
      </c>
      <c r="F56" s="9" t="s">
        <v>46</v>
      </c>
      <c r="G56" s="9">
        <v>31</v>
      </c>
      <c r="H56" s="9" t="s">
        <v>43</v>
      </c>
      <c r="I56" s="14">
        <v>300</v>
      </c>
      <c r="J56" s="14">
        <f t="shared" si="4"/>
        <v>9300</v>
      </c>
      <c r="K56" s="15">
        <f t="shared" si="5"/>
        <v>1273.972602739726</v>
      </c>
      <c r="L56" s="15">
        <f t="shared" si="6"/>
        <v>16.85221072781928</v>
      </c>
      <c r="M56" s="15">
        <f t="shared" si="7"/>
        <v>522.41853256239767</v>
      </c>
    </row>
    <row r="57" spans="1:13" s="2" customFormat="1" ht="24" customHeight="1">
      <c r="A57" s="8">
        <v>45272</v>
      </c>
      <c r="B57" s="9">
        <v>1511429</v>
      </c>
      <c r="C57" s="9" t="s">
        <v>41</v>
      </c>
      <c r="D57" s="9">
        <v>121064</v>
      </c>
      <c r="E57" s="9">
        <v>105448</v>
      </c>
      <c r="F57" s="9" t="s">
        <v>46</v>
      </c>
      <c r="G57" s="9">
        <v>36</v>
      </c>
      <c r="H57" s="9" t="s">
        <v>43</v>
      </c>
      <c r="I57" s="14">
        <v>300</v>
      </c>
      <c r="J57" s="14">
        <f t="shared" si="4"/>
        <v>10800</v>
      </c>
      <c r="K57" s="15">
        <f t="shared" si="5"/>
        <v>1479.4520547945206</v>
      </c>
      <c r="L57" s="15">
        <f t="shared" si="6"/>
        <v>16.85221072781928</v>
      </c>
      <c r="M57" s="15">
        <f t="shared" si="7"/>
        <v>606.67958620149409</v>
      </c>
    </row>
    <row r="58" spans="1:13" s="2" customFormat="1" ht="24" customHeight="1">
      <c r="A58" s="8">
        <v>45272</v>
      </c>
      <c r="B58" s="9">
        <v>1511429</v>
      </c>
      <c r="C58" s="9" t="s">
        <v>41</v>
      </c>
      <c r="D58" s="9">
        <v>121064</v>
      </c>
      <c r="E58" s="9">
        <v>105448</v>
      </c>
      <c r="F58" s="9" t="s">
        <v>46</v>
      </c>
      <c r="G58" s="9">
        <v>51</v>
      </c>
      <c r="H58" s="9" t="s">
        <v>43</v>
      </c>
      <c r="I58" s="14">
        <v>300</v>
      </c>
      <c r="J58" s="14">
        <f t="shared" si="4"/>
        <v>15300</v>
      </c>
      <c r="K58" s="15">
        <f t="shared" si="5"/>
        <v>2095.8904109589043</v>
      </c>
      <c r="L58" s="15">
        <f t="shared" si="6"/>
        <v>16.852210727819287</v>
      </c>
      <c r="M58" s="15">
        <f t="shared" si="7"/>
        <v>859.46274711878368</v>
      </c>
    </row>
    <row r="59" spans="1:13" s="2" customFormat="1" ht="24" customHeight="1">
      <c r="A59" s="8">
        <v>45272</v>
      </c>
      <c r="B59" s="9">
        <v>1511575</v>
      </c>
      <c r="C59" s="9" t="s">
        <v>41</v>
      </c>
      <c r="D59" s="9">
        <v>121064</v>
      </c>
      <c r="E59" s="9">
        <v>105448</v>
      </c>
      <c r="F59" s="9" t="s">
        <v>47</v>
      </c>
      <c r="G59" s="9">
        <v>50</v>
      </c>
      <c r="H59" s="9" t="s">
        <v>43</v>
      </c>
      <c r="I59" s="14">
        <v>315</v>
      </c>
      <c r="J59" s="14">
        <f t="shared" si="4"/>
        <v>15750</v>
      </c>
      <c r="K59" s="15">
        <f t="shared" si="5"/>
        <v>2157.5342465753424</v>
      </c>
      <c r="L59" s="15">
        <f t="shared" si="6"/>
        <v>18.907005248367224</v>
      </c>
      <c r="M59" s="15">
        <f t="shared" si="7"/>
        <v>945.35026241836113</v>
      </c>
    </row>
    <row r="60" spans="1:13" s="2" customFormat="1" ht="24" customHeight="1">
      <c r="A60" s="8">
        <v>45273</v>
      </c>
      <c r="B60" s="9">
        <v>1511431</v>
      </c>
      <c r="C60" s="9" t="s">
        <v>41</v>
      </c>
      <c r="D60" s="9">
        <v>121064</v>
      </c>
      <c r="E60" s="9">
        <v>105448</v>
      </c>
      <c r="F60" s="9" t="s">
        <v>47</v>
      </c>
      <c r="G60" s="9">
        <v>82</v>
      </c>
      <c r="H60" s="9" t="s">
        <v>43</v>
      </c>
      <c r="I60" s="14">
        <v>320</v>
      </c>
      <c r="J60" s="14">
        <f t="shared" si="4"/>
        <v>26240</v>
      </c>
      <c r="K60" s="15">
        <f t="shared" si="5"/>
        <v>3594.5205479452056</v>
      </c>
      <c r="L60" s="15">
        <f t="shared" si="6"/>
        <v>19.591936755216548</v>
      </c>
      <c r="M60" s="15">
        <f t="shared" si="7"/>
        <v>1606.5388139277568</v>
      </c>
    </row>
    <row r="61" spans="1:13" s="2" customFormat="1" ht="24" customHeight="1">
      <c r="A61" s="8">
        <v>45273</v>
      </c>
      <c r="B61" s="9">
        <v>1511431</v>
      </c>
      <c r="C61" s="9" t="s">
        <v>41</v>
      </c>
      <c r="D61" s="9">
        <v>121064</v>
      </c>
      <c r="E61" s="9">
        <v>105448</v>
      </c>
      <c r="F61" s="9" t="s">
        <v>47</v>
      </c>
      <c r="G61" s="9">
        <v>104</v>
      </c>
      <c r="H61" s="9" t="s">
        <v>43</v>
      </c>
      <c r="I61" s="14">
        <v>320</v>
      </c>
      <c r="J61" s="14">
        <f t="shared" si="4"/>
        <v>33280</v>
      </c>
      <c r="K61" s="15">
        <f t="shared" si="5"/>
        <v>4558.9041095890416</v>
      </c>
      <c r="L61" s="15">
        <f t="shared" si="6"/>
        <v>19.591936755216548</v>
      </c>
      <c r="M61" s="15">
        <f t="shared" si="7"/>
        <v>2037.5614225425209</v>
      </c>
    </row>
    <row r="62" spans="1:13" s="2" customFormat="1" ht="24" customHeight="1">
      <c r="A62" s="8">
        <v>45273</v>
      </c>
      <c r="B62" s="9">
        <v>1511590</v>
      </c>
      <c r="C62" s="9" t="s">
        <v>41</v>
      </c>
      <c r="D62" s="9">
        <v>121064</v>
      </c>
      <c r="E62" s="9">
        <v>105448</v>
      </c>
      <c r="F62" s="9" t="s">
        <v>47</v>
      </c>
      <c r="G62" s="9">
        <v>36</v>
      </c>
      <c r="H62" s="9" t="s">
        <v>43</v>
      </c>
      <c r="I62" s="14">
        <v>320</v>
      </c>
      <c r="J62" s="14">
        <f t="shared" si="4"/>
        <v>11520</v>
      </c>
      <c r="K62" s="15">
        <f t="shared" si="5"/>
        <v>1578.0821917808219</v>
      </c>
      <c r="L62" s="15">
        <f t="shared" si="6"/>
        <v>19.59193675521654</v>
      </c>
      <c r="M62" s="15">
        <f t="shared" si="7"/>
        <v>705.3097231877955</v>
      </c>
    </row>
    <row r="63" spans="1:13" s="2" customFormat="1" ht="24" customHeight="1">
      <c r="A63" s="8">
        <v>45273</v>
      </c>
      <c r="B63" s="9">
        <v>1511590</v>
      </c>
      <c r="C63" s="9" t="s">
        <v>41</v>
      </c>
      <c r="D63" s="9">
        <v>121064</v>
      </c>
      <c r="E63" s="9">
        <v>105448</v>
      </c>
      <c r="F63" s="9" t="s">
        <v>47</v>
      </c>
      <c r="G63" s="9">
        <v>1</v>
      </c>
      <c r="H63" s="9" t="s">
        <v>43</v>
      </c>
      <c r="I63" s="14">
        <v>245</v>
      </c>
      <c r="J63" s="14">
        <f t="shared" si="4"/>
        <v>245</v>
      </c>
      <c r="K63" s="15">
        <f t="shared" si="5"/>
        <v>33.561643835616437</v>
      </c>
      <c r="L63" s="15">
        <f t="shared" si="6"/>
        <v>9.3179641524768151</v>
      </c>
      <c r="M63" s="15">
        <f t="shared" si="7"/>
        <v>9.3179641524768151</v>
      </c>
    </row>
    <row r="64" spans="1:13" s="2" customFormat="1" ht="24" customHeight="1">
      <c r="A64" s="8">
        <v>45273</v>
      </c>
      <c r="B64" s="9">
        <v>1511590</v>
      </c>
      <c r="C64" s="9" t="s">
        <v>41</v>
      </c>
      <c r="D64" s="9">
        <v>121064</v>
      </c>
      <c r="E64" s="9">
        <v>105448</v>
      </c>
      <c r="F64" s="9" t="s">
        <v>47</v>
      </c>
      <c r="G64" s="9">
        <v>164</v>
      </c>
      <c r="H64" s="9" t="s">
        <v>43</v>
      </c>
      <c r="I64" s="14">
        <v>245</v>
      </c>
      <c r="J64" s="14">
        <f t="shared" si="4"/>
        <v>40180</v>
      </c>
      <c r="K64" s="15">
        <f t="shared" si="5"/>
        <v>5504.1095890410961</v>
      </c>
      <c r="L64" s="15">
        <f t="shared" si="6"/>
        <v>9.3179641524768151</v>
      </c>
      <c r="M64" s="15">
        <f t="shared" si="7"/>
        <v>1528.1461210061977</v>
      </c>
    </row>
    <row r="65" spans="1:15" s="2" customFormat="1" ht="24" customHeight="1">
      <c r="A65" s="8">
        <v>45274</v>
      </c>
      <c r="B65" s="9">
        <v>1511453</v>
      </c>
      <c r="C65" s="9" t="s">
        <v>41</v>
      </c>
      <c r="D65" s="9">
        <v>121064</v>
      </c>
      <c r="E65" s="9">
        <v>105448</v>
      </c>
      <c r="F65" s="9" t="s">
        <v>45</v>
      </c>
      <c r="G65" s="9">
        <v>280</v>
      </c>
      <c r="H65" s="9" t="s">
        <v>43</v>
      </c>
      <c r="I65" s="14">
        <v>340</v>
      </c>
      <c r="J65" s="14">
        <f t="shared" si="4"/>
        <v>95200</v>
      </c>
      <c r="K65" s="15">
        <f t="shared" si="5"/>
        <v>13041.095890410959</v>
      </c>
      <c r="L65" s="15">
        <f t="shared" si="6"/>
        <v>22.331662782613808</v>
      </c>
      <c r="M65" s="15">
        <f t="shared" si="7"/>
        <v>6252.8655791318661</v>
      </c>
    </row>
    <row r="66" spans="1:15" s="2" customFormat="1" ht="24" customHeight="1">
      <c r="A66" s="8">
        <v>45274</v>
      </c>
      <c r="B66" s="9">
        <v>1511438</v>
      </c>
      <c r="C66" s="9" t="s">
        <v>41</v>
      </c>
      <c r="D66" s="9">
        <v>121064</v>
      </c>
      <c r="E66" s="9">
        <v>105448</v>
      </c>
      <c r="F66" s="9" t="s">
        <v>44</v>
      </c>
      <c r="G66" s="9">
        <v>230</v>
      </c>
      <c r="H66" s="9" t="s">
        <v>43</v>
      </c>
      <c r="I66" s="14">
        <v>320</v>
      </c>
      <c r="J66" s="14">
        <f t="shared" si="4"/>
        <v>73600</v>
      </c>
      <c r="K66" s="15">
        <f t="shared" si="5"/>
        <v>10082.191780821919</v>
      </c>
      <c r="L66" s="15">
        <f t="shared" si="6"/>
        <v>19.591936755216548</v>
      </c>
      <c r="M66" s="15">
        <f t="shared" si="7"/>
        <v>4506.1454536998062</v>
      </c>
    </row>
    <row r="67" spans="1:15" s="2" customFormat="1" ht="24" customHeight="1">
      <c r="A67" s="8">
        <v>45274</v>
      </c>
      <c r="B67" s="9">
        <v>1511438</v>
      </c>
      <c r="C67" s="9" t="s">
        <v>41</v>
      </c>
      <c r="D67" s="9">
        <v>121064</v>
      </c>
      <c r="E67" s="9">
        <v>105448</v>
      </c>
      <c r="F67" s="9" t="s">
        <v>44</v>
      </c>
      <c r="G67" s="9">
        <v>50</v>
      </c>
      <c r="H67" s="9" t="s">
        <v>43</v>
      </c>
      <c r="I67" s="14">
        <v>320</v>
      </c>
      <c r="J67" s="14">
        <f t="shared" si="4"/>
        <v>16000</v>
      </c>
      <c r="K67" s="15">
        <f t="shared" si="5"/>
        <v>2191.7808219178082</v>
      </c>
      <c r="L67" s="15">
        <f t="shared" si="6"/>
        <v>19.59193675521654</v>
      </c>
      <c r="M67" s="15">
        <f t="shared" si="7"/>
        <v>979.59683776082704</v>
      </c>
    </row>
    <row r="68" spans="1:15" s="2" customFormat="1" ht="24" customHeight="1">
      <c r="A68" s="8">
        <v>45274</v>
      </c>
      <c r="B68" s="9">
        <v>1511572</v>
      </c>
      <c r="C68" s="9" t="s">
        <v>41</v>
      </c>
      <c r="D68" s="9">
        <v>121064</v>
      </c>
      <c r="E68" s="9">
        <v>105448</v>
      </c>
      <c r="F68" s="9" t="s">
        <v>44</v>
      </c>
      <c r="G68" s="9">
        <v>280</v>
      </c>
      <c r="H68" s="9" t="s">
        <v>43</v>
      </c>
      <c r="I68" s="14">
        <v>320</v>
      </c>
      <c r="J68" s="14">
        <f t="shared" si="4"/>
        <v>89600</v>
      </c>
      <c r="K68" s="15">
        <f t="shared" si="5"/>
        <v>12273.972602739726</v>
      </c>
      <c r="L68" s="15">
        <f t="shared" si="6"/>
        <v>19.591936755216548</v>
      </c>
      <c r="M68" s="15">
        <f t="shared" si="7"/>
        <v>5485.7422914606332</v>
      </c>
    </row>
    <row r="69" spans="1:15" s="2" customFormat="1" ht="24" customHeight="1">
      <c r="A69" s="8">
        <v>45274</v>
      </c>
      <c r="B69" s="9">
        <v>1511577</v>
      </c>
      <c r="C69" s="9" t="s">
        <v>41</v>
      </c>
      <c r="D69" s="9">
        <v>121064</v>
      </c>
      <c r="E69" s="9">
        <v>105448</v>
      </c>
      <c r="F69" s="9" t="s">
        <v>45</v>
      </c>
      <c r="G69" s="9">
        <v>280</v>
      </c>
      <c r="H69" s="9" t="s">
        <v>43</v>
      </c>
      <c r="I69" s="14">
        <v>340</v>
      </c>
      <c r="J69" s="14">
        <f t="shared" si="4"/>
        <v>95200</v>
      </c>
      <c r="K69" s="15">
        <f t="shared" si="5"/>
        <v>13041.095890410959</v>
      </c>
      <c r="L69" s="15">
        <f t="shared" si="6"/>
        <v>22.331662782613808</v>
      </c>
      <c r="M69" s="15">
        <f t="shared" si="7"/>
        <v>6252.8655791318661</v>
      </c>
    </row>
    <row r="70" spans="1:15" s="2" customFormat="1" ht="24" customHeight="1">
      <c r="A70" s="8">
        <v>45274</v>
      </c>
      <c r="B70" s="9">
        <v>1511442</v>
      </c>
      <c r="C70" s="9" t="s">
        <v>41</v>
      </c>
      <c r="D70" s="9">
        <v>121064</v>
      </c>
      <c r="E70" s="9">
        <v>105448</v>
      </c>
      <c r="F70" s="9" t="s">
        <v>44</v>
      </c>
      <c r="G70" s="9">
        <v>280</v>
      </c>
      <c r="H70" s="9" t="s">
        <v>43</v>
      </c>
      <c r="I70" s="14">
        <v>320</v>
      </c>
      <c r="J70" s="14">
        <f t="shared" si="4"/>
        <v>89600</v>
      </c>
      <c r="K70" s="15">
        <f t="shared" si="5"/>
        <v>12273.972602739726</v>
      </c>
      <c r="L70" s="15">
        <f t="shared" si="6"/>
        <v>19.591936755216548</v>
      </c>
      <c r="M70" s="15">
        <f t="shared" si="7"/>
        <v>5485.7422914606332</v>
      </c>
    </row>
    <row r="71" spans="1:15" s="2" customFormat="1" ht="24" customHeight="1">
      <c r="A71" s="9" t="s">
        <v>50</v>
      </c>
      <c r="B71" s="9" t="s">
        <v>50</v>
      </c>
      <c r="C71" s="9" t="s">
        <v>50</v>
      </c>
      <c r="D71" s="9" t="s">
        <v>50</v>
      </c>
      <c r="E71" s="9" t="s">
        <v>50</v>
      </c>
      <c r="F71" s="9" t="s">
        <v>50</v>
      </c>
      <c r="G71" s="9" t="s">
        <v>50</v>
      </c>
      <c r="H71" s="9" t="s">
        <v>50</v>
      </c>
      <c r="I71" s="22" t="s">
        <v>50</v>
      </c>
      <c r="J71" s="14"/>
      <c r="K71" s="15"/>
      <c r="L71" s="15"/>
      <c r="M71" s="15"/>
    </row>
    <row r="72" spans="1:15" s="2" customFormat="1" ht="24" customHeight="1">
      <c r="A72" s="9" t="s">
        <v>51</v>
      </c>
      <c r="B72" s="9">
        <v>1511592</v>
      </c>
      <c r="C72" s="9" t="s">
        <v>41</v>
      </c>
      <c r="D72" s="9">
        <v>121064</v>
      </c>
      <c r="E72" s="9">
        <v>105448</v>
      </c>
      <c r="F72" s="9" t="s">
        <v>42</v>
      </c>
      <c r="G72" s="9">
        <v>2</v>
      </c>
      <c r="H72" s="9" t="s">
        <v>43</v>
      </c>
      <c r="I72" s="22" t="s">
        <v>50</v>
      </c>
      <c r="J72" s="14"/>
      <c r="K72" s="15"/>
      <c r="L72" s="15"/>
      <c r="M72" s="15"/>
    </row>
    <row r="73" spans="1:15" s="2" customFormat="1" ht="24" customHeight="1">
      <c r="A73" s="9" t="s">
        <v>52</v>
      </c>
      <c r="B73" s="9">
        <v>1511590</v>
      </c>
      <c r="C73" s="9" t="s">
        <v>41</v>
      </c>
      <c r="D73" s="9">
        <v>121064</v>
      </c>
      <c r="E73" s="9">
        <v>105448</v>
      </c>
      <c r="F73" s="9" t="s">
        <v>47</v>
      </c>
      <c r="G73" s="9">
        <v>1</v>
      </c>
      <c r="H73" s="9" t="s">
        <v>43</v>
      </c>
      <c r="I73" s="22" t="s">
        <v>50</v>
      </c>
      <c r="J73" s="14"/>
      <c r="K73" s="15"/>
      <c r="L73" s="15"/>
      <c r="M73" s="15"/>
    </row>
    <row r="74" spans="1:15" s="2" customFormat="1" ht="24" customHeight="1">
      <c r="A74" s="9" t="s">
        <v>52</v>
      </c>
      <c r="B74" s="9">
        <v>1511590</v>
      </c>
      <c r="C74" s="9" t="s">
        <v>41</v>
      </c>
      <c r="D74" s="9">
        <v>121064</v>
      </c>
      <c r="E74" s="9">
        <v>105448</v>
      </c>
      <c r="F74" s="9" t="s">
        <v>47</v>
      </c>
      <c r="G74" s="9">
        <v>1</v>
      </c>
      <c r="H74" s="9" t="s">
        <v>43</v>
      </c>
      <c r="I74" s="22" t="s">
        <v>50</v>
      </c>
      <c r="J74" s="14"/>
      <c r="K74" s="15"/>
      <c r="L74" s="15"/>
      <c r="M74" s="15"/>
    </row>
    <row r="75" spans="1:15" s="2" customFormat="1" ht="24" customHeight="1">
      <c r="A75" s="16"/>
      <c r="B75" s="16"/>
      <c r="C75" s="16"/>
      <c r="D75" s="16"/>
      <c r="E75" s="16"/>
      <c r="F75" s="16"/>
      <c r="G75" s="16"/>
      <c r="H75" s="16"/>
      <c r="I75" s="14"/>
      <c r="J75" s="14"/>
      <c r="K75" s="23"/>
      <c r="L75" s="23"/>
      <c r="M75" s="23"/>
    </row>
    <row r="76" spans="1:15" s="2" customFormat="1" ht="24" customHeight="1">
      <c r="A76" s="17" t="s">
        <v>50</v>
      </c>
      <c r="B76" s="17" t="s">
        <v>50</v>
      </c>
      <c r="C76" s="17" t="s">
        <v>53</v>
      </c>
      <c r="D76" s="17" t="s">
        <v>50</v>
      </c>
      <c r="E76" s="17" t="s">
        <v>50</v>
      </c>
      <c r="F76" s="17" t="s">
        <v>50</v>
      </c>
      <c r="G76" s="17">
        <f>SUM(G13:G75)</f>
        <v>5600</v>
      </c>
      <c r="H76" s="17"/>
      <c r="I76" s="24"/>
      <c r="J76" s="25">
        <f>SUM(J13:J75)</f>
        <v>1820350</v>
      </c>
      <c r="K76" s="26">
        <f>SUM(K13:K75)</f>
        <v>249363.01369863015</v>
      </c>
      <c r="L76" s="26">
        <f>K76/G76-E92</f>
        <v>20.285429905901477</v>
      </c>
      <c r="M76" s="26">
        <f>SUM(M13:M75)</f>
        <v>113695.38219178084</v>
      </c>
    </row>
    <row r="77" spans="1:15" ht="16">
      <c r="J77" s="27"/>
      <c r="K77" s="27"/>
      <c r="L77" s="27"/>
      <c r="M77" s="27"/>
      <c r="O77" s="2"/>
    </row>
    <row r="78" spans="1:15" s="1" customFormat="1" ht="22" customHeight="1">
      <c r="A78" s="31" t="s">
        <v>54</v>
      </c>
      <c r="B78" s="31"/>
      <c r="C78" s="31"/>
      <c r="D78" s="18" t="s">
        <v>55</v>
      </c>
      <c r="E78" s="18" t="s">
        <v>56</v>
      </c>
      <c r="G78" s="35" t="s">
        <v>57</v>
      </c>
      <c r="H78" s="35"/>
      <c r="I78" s="35"/>
      <c r="J78" s="35"/>
      <c r="K78" s="35"/>
      <c r="L78" s="35"/>
      <c r="M78" s="35"/>
      <c r="O78" s="2"/>
    </row>
    <row r="79" spans="1:15" s="1" customFormat="1" ht="22" customHeight="1">
      <c r="A79" s="31" t="s">
        <v>58</v>
      </c>
      <c r="B79" s="31"/>
      <c r="C79" s="31"/>
      <c r="D79" s="19">
        <f>J76*0.09</f>
        <v>163831.5</v>
      </c>
      <c r="E79" s="15">
        <f>D79/$M$8</f>
        <v>22442.671232876713</v>
      </c>
      <c r="G79" s="35"/>
      <c r="H79" s="35"/>
      <c r="I79" s="35"/>
      <c r="J79" s="35"/>
      <c r="K79" s="35"/>
      <c r="L79" s="35"/>
      <c r="M79" s="35"/>
      <c r="O79" s="2"/>
    </row>
    <row r="80" spans="1:15" s="1" customFormat="1" ht="22" customHeight="1">
      <c r="A80" s="31" t="s">
        <v>59</v>
      </c>
      <c r="B80" s="31"/>
      <c r="C80" s="31"/>
      <c r="D80" s="19">
        <v>614800.6</v>
      </c>
      <c r="E80" s="15">
        <f t="shared" ref="E80:E87" si="8">D80/$M$8</f>
        <v>84219.260273972599</v>
      </c>
      <c r="G80" s="35"/>
      <c r="H80" s="35"/>
      <c r="I80" s="35"/>
      <c r="J80" s="35"/>
      <c r="K80" s="35"/>
      <c r="L80" s="35"/>
      <c r="M80" s="35"/>
      <c r="O80" s="2"/>
    </row>
    <row r="81" spans="1:15" s="1" customFormat="1" ht="22" customHeight="1">
      <c r="A81" s="31" t="s">
        <v>60</v>
      </c>
      <c r="B81" s="31"/>
      <c r="C81" s="31"/>
      <c r="D81" s="19">
        <v>37407.61</v>
      </c>
      <c r="E81" s="15">
        <f t="shared" si="8"/>
        <v>5124.330136986302</v>
      </c>
      <c r="G81" s="35"/>
      <c r="H81" s="35"/>
      <c r="I81" s="35"/>
      <c r="J81" s="35"/>
      <c r="K81" s="35"/>
      <c r="L81" s="35"/>
      <c r="M81" s="35"/>
      <c r="O81" s="2"/>
    </row>
    <row r="82" spans="1:15" s="1" customFormat="1" ht="22" customHeight="1">
      <c r="A82" s="31" t="s">
        <v>61</v>
      </c>
      <c r="B82" s="31"/>
      <c r="C82" s="31"/>
      <c r="D82" s="19">
        <v>18321</v>
      </c>
      <c r="E82" s="15">
        <f t="shared" si="8"/>
        <v>2509.7260273972602</v>
      </c>
      <c r="G82" s="35"/>
      <c r="H82" s="35"/>
      <c r="I82" s="35"/>
      <c r="J82" s="35"/>
      <c r="K82" s="35"/>
      <c r="L82" s="35"/>
      <c r="M82" s="35"/>
      <c r="O82" s="2"/>
    </row>
    <row r="83" spans="1:15" s="1" customFormat="1" ht="22" customHeight="1">
      <c r="A83" s="31" t="s">
        <v>62</v>
      </c>
      <c r="B83" s="31"/>
      <c r="C83" s="31"/>
      <c r="D83" s="19">
        <v>1460</v>
      </c>
      <c r="E83" s="15">
        <f t="shared" si="8"/>
        <v>200</v>
      </c>
      <c r="G83" s="35"/>
      <c r="H83" s="35"/>
      <c r="I83" s="35"/>
      <c r="J83" s="35"/>
      <c r="K83" s="35"/>
      <c r="L83" s="35"/>
      <c r="M83" s="35"/>
      <c r="O83" s="2"/>
    </row>
    <row r="84" spans="1:15" s="1" customFormat="1" ht="22" customHeight="1">
      <c r="A84" s="31" t="s">
        <v>63</v>
      </c>
      <c r="B84" s="31"/>
      <c r="C84" s="31"/>
      <c r="D84" s="19">
        <v>1200</v>
      </c>
      <c r="E84" s="15">
        <f t="shared" si="8"/>
        <v>164.38356164383563</v>
      </c>
      <c r="G84" s="35"/>
      <c r="H84" s="35"/>
      <c r="I84" s="35"/>
      <c r="J84" s="35"/>
      <c r="K84" s="35"/>
      <c r="L84" s="35"/>
      <c r="M84" s="35"/>
      <c r="O84" s="2"/>
    </row>
    <row r="85" spans="1:15" s="1" customFormat="1" ht="22" customHeight="1">
      <c r="A85" s="31" t="s">
        <v>64</v>
      </c>
      <c r="B85" s="31"/>
      <c r="C85" s="31"/>
      <c r="D85" s="19">
        <v>5880</v>
      </c>
      <c r="E85" s="15">
        <f t="shared" si="8"/>
        <v>805.47945205479459</v>
      </c>
      <c r="G85" s="35"/>
      <c r="H85" s="35"/>
      <c r="I85" s="35"/>
      <c r="J85" s="35"/>
      <c r="K85" s="35"/>
      <c r="L85" s="35"/>
      <c r="M85" s="35"/>
      <c r="O85" s="2"/>
    </row>
    <row r="86" spans="1:15" s="1" customFormat="1" ht="22" customHeight="1">
      <c r="A86" s="31" t="s">
        <v>65</v>
      </c>
      <c r="B86" s="31"/>
      <c r="C86" s="31"/>
      <c r="D86" s="19">
        <v>1845</v>
      </c>
      <c r="E86" s="15">
        <f t="shared" si="8"/>
        <v>252.73972602739727</v>
      </c>
      <c r="G86" s="35"/>
      <c r="H86" s="35"/>
      <c r="I86" s="35"/>
      <c r="J86" s="35"/>
      <c r="K86" s="35"/>
      <c r="L86" s="35"/>
      <c r="M86" s="35"/>
      <c r="O86" s="2"/>
    </row>
    <row r="87" spans="1:15" s="1" customFormat="1" ht="22" customHeight="1">
      <c r="A87" s="31" t="s">
        <v>66</v>
      </c>
      <c r="B87" s="31"/>
      <c r="C87" s="31"/>
      <c r="D87" s="19">
        <f>SUM(D79:D86)</f>
        <v>844745.71</v>
      </c>
      <c r="E87" s="15">
        <f t="shared" si="8"/>
        <v>115718.5904109589</v>
      </c>
      <c r="G87" s="35"/>
      <c r="H87" s="35"/>
      <c r="I87" s="35"/>
      <c r="J87" s="35"/>
      <c r="K87" s="35"/>
      <c r="L87" s="35"/>
      <c r="M87" s="35"/>
      <c r="O87" s="2"/>
    </row>
    <row r="88" spans="1:15" s="1" customFormat="1" ht="22" customHeight="1">
      <c r="A88" s="1" t="s">
        <v>50</v>
      </c>
      <c r="B88" s="1" t="s">
        <v>50</v>
      </c>
      <c r="C88" s="1" t="s">
        <v>50</v>
      </c>
      <c r="D88" s="20"/>
      <c r="E88" s="21" t="s">
        <v>50</v>
      </c>
      <c r="G88" s="35"/>
      <c r="H88" s="35"/>
      <c r="I88" s="35"/>
      <c r="J88" s="35"/>
      <c r="K88" s="35"/>
      <c r="L88" s="35"/>
      <c r="M88" s="35"/>
      <c r="O88" s="2"/>
    </row>
    <row r="89" spans="1:15" s="1" customFormat="1" ht="22" customHeight="1">
      <c r="A89" s="31" t="s">
        <v>67</v>
      </c>
      <c r="B89" s="31"/>
      <c r="C89" s="31"/>
      <c r="D89" s="19">
        <f>J76*0.08</f>
        <v>145628</v>
      </c>
      <c r="E89" s="15">
        <f>D89/$M$8</f>
        <v>19949.04109589041</v>
      </c>
      <c r="G89" s="35"/>
      <c r="H89" s="35"/>
      <c r="I89" s="35"/>
      <c r="J89" s="35"/>
      <c r="K89" s="35"/>
      <c r="L89" s="35"/>
      <c r="M89" s="35"/>
      <c r="O89" s="2"/>
    </row>
    <row r="90" spans="1:15" s="1" customFormat="1" ht="22" customHeight="1">
      <c r="A90" s="1" t="s">
        <v>50</v>
      </c>
      <c r="B90" s="1" t="s">
        <v>50</v>
      </c>
      <c r="C90" s="1" t="s">
        <v>50</v>
      </c>
      <c r="D90" s="20"/>
      <c r="E90" s="21" t="s">
        <v>50</v>
      </c>
      <c r="G90" s="35"/>
      <c r="H90" s="35"/>
      <c r="I90" s="35"/>
      <c r="J90" s="35"/>
      <c r="K90" s="35"/>
      <c r="L90" s="35"/>
      <c r="M90" s="35"/>
      <c r="O90" s="2"/>
    </row>
    <row r="91" spans="1:15" s="1" customFormat="1" ht="22" customHeight="1">
      <c r="A91" s="32" t="s">
        <v>68</v>
      </c>
      <c r="B91" s="32"/>
      <c r="C91" s="32"/>
      <c r="D91" s="19">
        <f>D87+D89</f>
        <v>990373.71</v>
      </c>
      <c r="E91" s="15">
        <f>D91/$M$8</f>
        <v>135667.63150684931</v>
      </c>
      <c r="G91" s="35"/>
      <c r="H91" s="35"/>
      <c r="I91" s="35"/>
      <c r="J91" s="35"/>
      <c r="K91" s="35"/>
      <c r="L91" s="35"/>
      <c r="M91" s="35"/>
      <c r="O91" s="2"/>
    </row>
    <row r="92" spans="1:15" s="1" customFormat="1" ht="22" customHeight="1">
      <c r="A92" s="32" t="s">
        <v>69</v>
      </c>
      <c r="B92" s="32"/>
      <c r="C92" s="32"/>
      <c r="D92" s="19">
        <f>D91/(G76-4)</f>
        <v>176.97886168691923</v>
      </c>
      <c r="E92" s="15">
        <f>D92/$M$8</f>
        <v>24.243679683139622</v>
      </c>
      <c r="G92" s="35"/>
      <c r="H92" s="35"/>
      <c r="I92" s="35"/>
      <c r="J92" s="35"/>
      <c r="K92" s="35"/>
      <c r="L92" s="35"/>
      <c r="M92" s="35"/>
      <c r="O92" s="2"/>
    </row>
    <row r="93" spans="1:15" ht="16">
      <c r="O93" s="2"/>
    </row>
    <row r="94" spans="1:15" ht="16">
      <c r="O94" s="2"/>
    </row>
    <row r="95" spans="1:15" ht="16">
      <c r="O95" s="2"/>
    </row>
    <row r="96" spans="1:15" ht="16">
      <c r="O96" s="2"/>
    </row>
    <row r="97" spans="15:15" ht="16">
      <c r="O97" s="2"/>
    </row>
    <row r="98" spans="15:15" ht="16">
      <c r="O98" s="2"/>
    </row>
    <row r="99" spans="15:15" ht="16">
      <c r="O99" s="2"/>
    </row>
    <row r="100" spans="15:15" ht="16">
      <c r="O100" s="2"/>
    </row>
    <row r="101" spans="15:15" ht="16">
      <c r="O101" s="2"/>
    </row>
    <row r="102" spans="15:15" ht="16">
      <c r="O102" s="2"/>
    </row>
    <row r="103" spans="15:15" ht="16">
      <c r="O103" s="2"/>
    </row>
    <row r="104" spans="15:15" ht="16">
      <c r="O104" s="2"/>
    </row>
    <row r="106" spans="15:15" ht="16">
      <c r="O106" s="1"/>
    </row>
    <row r="107" spans="15:15" ht="16">
      <c r="O107" s="1"/>
    </row>
    <row r="108" spans="15:15" ht="16">
      <c r="O108" s="1"/>
    </row>
    <row r="109" spans="15:15" ht="16">
      <c r="O109" s="1"/>
    </row>
    <row r="110" spans="15:15" ht="16">
      <c r="O110" s="1"/>
    </row>
    <row r="111" spans="15:15" ht="16">
      <c r="O111" s="1"/>
    </row>
    <row r="112" spans="15:15" ht="16">
      <c r="O112" s="1"/>
    </row>
    <row r="113" spans="15:15" ht="16">
      <c r="O113" s="1"/>
    </row>
    <row r="114" spans="15:15" ht="16">
      <c r="O114" s="1"/>
    </row>
    <row r="115" spans="15:15" ht="16">
      <c r="O115" s="1"/>
    </row>
    <row r="116" spans="15:15" ht="16">
      <c r="O116" s="1"/>
    </row>
    <row r="117" spans="15:15" ht="16">
      <c r="O117" s="1"/>
    </row>
    <row r="118" spans="15:15" ht="16">
      <c r="O118" s="1"/>
    </row>
    <row r="119" spans="15:15" ht="16">
      <c r="O119" s="1"/>
    </row>
    <row r="120" spans="15:15" ht="16">
      <c r="O120" s="1"/>
    </row>
  </sheetData>
  <autoFilter ref="A12:M74" xr:uid="{00000000-0009-0000-0000-000000000000}"/>
  <mergeCells count="21">
    <mergeCell ref="A89:C89"/>
    <mergeCell ref="A91:C91"/>
    <mergeCell ref="A92:C92"/>
    <mergeCell ref="A1:M3"/>
    <mergeCell ref="A4:M6"/>
    <mergeCell ref="G78:M92"/>
    <mergeCell ref="A83:C83"/>
    <mergeCell ref="A84:C84"/>
    <mergeCell ref="A85:C85"/>
    <mergeCell ref="A86:C86"/>
    <mergeCell ref="A87:C87"/>
    <mergeCell ref="A78:C78"/>
    <mergeCell ref="A79:C79"/>
    <mergeCell ref="A80:C80"/>
    <mergeCell ref="A81:C81"/>
    <mergeCell ref="A82:C82"/>
    <mergeCell ref="A7:M7"/>
    <mergeCell ref="B8:C8"/>
    <mergeCell ref="H8:I8"/>
    <mergeCell ref="B9:C9"/>
    <mergeCell ref="H9:I9"/>
  </mergeCells>
  <pageMargins left="0.7" right="0.7" top="0.75" bottom="0.75" header="0.3" footer="0.3"/>
  <pageSetup orientation="portrait"/>
  <ignoredErrors>
    <ignoredError sqref="M8" numberStoredAsText="1"/>
    <ignoredError sqref="L76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157-95432422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 </cp:lastModifiedBy>
  <dcterms:created xsi:type="dcterms:W3CDTF">2023-11-28T11:12:00Z</dcterms:created>
  <dcterms:modified xsi:type="dcterms:W3CDTF">2024-03-21T22:49:46Z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B8A39BAA775CC685A8765D6541F6674C_42</vt:lpwstr>
  </property>
</Properties>
</file>