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alex/Library/Containers/com.tencent.xinWeChat/Data/Library/Application Support/com.tencent.xinWeChat/2.0b4.0.9/3c90e71168dbc9df496e70bb651af340/Message/MessageTemp/594f9c3ecfd656d4d0f6c6b2a69d1f3c/File/销售报告（零壹+鑫荣懋）/空运/8F/"/>
    </mc:Choice>
  </mc:AlternateContent>
  <xr:revisionPtr revIDLastSave="0" documentId="13_ncr:1_{DBC9AEA5-7787-224D-A2D3-4F95E76E5E76}" xr6:coauthVersionLast="47" xr6:coauthVersionMax="47" xr10:uidLastSave="{00000000-0000-0000-0000-000000000000}"/>
  <bookViews>
    <workbookView xWindow="0" yWindow="880" windowWidth="29720" windowHeight="16780" xr2:uid="{00000000-000D-0000-FFFF-FFFF00000000}"/>
  </bookViews>
  <sheets>
    <sheet name="157-95432492" sheetId="1" r:id="rId1"/>
  </sheets>
  <definedNames>
    <definedName name="_xlnm._FilterDatabase" localSheetId="0" hidden="1">'157-95432492'!$A$12:$N$62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9" i="1" l="1"/>
  <c r="E59" i="1"/>
  <c r="E57" i="1"/>
  <c r="E61" i="1" s="1"/>
  <c r="F56" i="1"/>
  <c r="F55" i="1"/>
  <c r="E54" i="1"/>
  <c r="E53" i="1"/>
  <c r="F52" i="1"/>
  <c r="E52" i="1"/>
  <c r="L49" i="1"/>
  <c r="K49" i="1"/>
  <c r="H49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L38" i="1"/>
  <c r="K38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M22" i="1" l="1"/>
  <c r="N22" i="1" s="1"/>
  <c r="M45" i="1"/>
  <c r="N45" i="1" s="1"/>
  <c r="E62" i="1"/>
  <c r="F62" i="1" s="1"/>
  <c r="M27" i="1" s="1"/>
  <c r="N27" i="1" s="1"/>
  <c r="F61" i="1"/>
  <c r="F57" i="1"/>
  <c r="M35" i="1" l="1"/>
  <c r="N35" i="1" s="1"/>
  <c r="M24" i="1"/>
  <c r="N24" i="1" s="1"/>
  <c r="M25" i="1"/>
  <c r="N25" i="1" s="1"/>
  <c r="M43" i="1"/>
  <c r="N43" i="1" s="1"/>
  <c r="M20" i="1"/>
  <c r="N20" i="1" s="1"/>
  <c r="M15" i="1"/>
  <c r="N15" i="1" s="1"/>
  <c r="M28" i="1"/>
  <c r="N28" i="1" s="1"/>
  <c r="M41" i="1"/>
  <c r="N41" i="1" s="1"/>
  <c r="M26" i="1"/>
  <c r="N26" i="1" s="1"/>
  <c r="M21" i="1"/>
  <c r="N21" i="1" s="1"/>
  <c r="M36" i="1"/>
  <c r="N36" i="1" s="1"/>
  <c r="M31" i="1"/>
  <c r="N31" i="1" s="1"/>
  <c r="M16" i="1"/>
  <c r="N16" i="1" s="1"/>
  <c r="M40" i="1"/>
  <c r="N40" i="1" s="1"/>
  <c r="M13" i="1"/>
  <c r="N13" i="1" s="1"/>
  <c r="M30" i="1"/>
  <c r="N30" i="1" s="1"/>
  <c r="M32" i="1"/>
  <c r="N32" i="1" s="1"/>
  <c r="M39" i="1"/>
  <c r="N39" i="1" s="1"/>
  <c r="M34" i="1"/>
  <c r="N34" i="1" s="1"/>
  <c r="M49" i="1"/>
  <c r="M29" i="1"/>
  <c r="N29" i="1" s="1"/>
  <c r="M14" i="1"/>
  <c r="N14" i="1" s="1"/>
  <c r="M19" i="1"/>
  <c r="N19" i="1" s="1"/>
  <c r="M23" i="1"/>
  <c r="N23" i="1" s="1"/>
  <c r="M38" i="1"/>
  <c r="N38" i="1" s="1"/>
  <c r="M33" i="1"/>
  <c r="N33" i="1" s="1"/>
  <c r="M37" i="1"/>
  <c r="N37" i="1" s="1"/>
  <c r="M18" i="1"/>
  <c r="N18" i="1" s="1"/>
  <c r="M17" i="1"/>
  <c r="N17" i="1" s="1"/>
  <c r="N54" i="1" s="1"/>
  <c r="M42" i="1"/>
  <c r="N42" i="1" s="1"/>
  <c r="M44" i="1"/>
  <c r="N44" i="1" s="1"/>
  <c r="N49" i="1" l="1"/>
  <c r="N52" i="1"/>
  <c r="N53" i="1" l="1"/>
</calcChain>
</file>

<file path=xl/sharedStrings.xml><?xml version="1.0" encoding="utf-8"?>
<sst xmlns="http://schemas.openxmlformats.org/spreadsheetml/2006/main" count="381" uniqueCount="94">
  <si>
    <t>Sales Summary</t>
  </si>
  <si>
    <t>销售报告</t>
  </si>
  <si>
    <t>供应商 Supplier:</t>
  </si>
  <si>
    <t>OCHO FUEGOS SPA</t>
  </si>
  <si>
    <t>到货日期 Arrival Date:</t>
  </si>
  <si>
    <t>2023-12-16</t>
  </si>
  <si>
    <t>销售日期 Date of Sale:</t>
  </si>
  <si>
    <t>2023-12-18</t>
  </si>
  <si>
    <t>汇率 FX Rate:</t>
  </si>
  <si>
    <t>航班号Flight No:</t>
  </si>
  <si>
    <t>QR8813/QR8940</t>
  </si>
  <si>
    <t>提单号 AWB:</t>
  </si>
  <si>
    <t>157-95432492</t>
  </si>
  <si>
    <t>销售地点 Sales Location:</t>
  </si>
  <si>
    <t>SHANGHAI</t>
  </si>
  <si>
    <t/>
  </si>
  <si>
    <t>日期</t>
  </si>
  <si>
    <t>板号</t>
  </si>
  <si>
    <t>品种</t>
  </si>
  <si>
    <t>包装厂</t>
  </si>
  <si>
    <t>果园</t>
  </si>
  <si>
    <t>大小</t>
  </si>
  <si>
    <t>数量</t>
  </si>
  <si>
    <t>规格</t>
  </si>
  <si>
    <t>价格(人民币)</t>
  </si>
  <si>
    <t>总数(人民币)</t>
  </si>
  <si>
    <t>总数(美金)</t>
  </si>
  <si>
    <t>每箱收益 FOB</t>
  </si>
  <si>
    <t>总收益 FOB</t>
  </si>
  <si>
    <t>Date</t>
  </si>
  <si>
    <t>Pallet No.</t>
  </si>
  <si>
    <t>Variety</t>
  </si>
  <si>
    <t>CSP</t>
  </si>
  <si>
    <t>CSG</t>
  </si>
  <si>
    <t>Size</t>
  </si>
  <si>
    <t xml:space="preserve"> Quantity</t>
  </si>
  <si>
    <t>Specification</t>
  </si>
  <si>
    <t>Price RMB</t>
  </si>
  <si>
    <t>Total RMB</t>
  </si>
  <si>
    <t>Total USD</t>
  </si>
  <si>
    <t>FOB Return</t>
  </si>
  <si>
    <t>Total Return</t>
  </si>
  <si>
    <t>1511139</t>
  </si>
  <si>
    <t>BING</t>
  </si>
  <si>
    <t>121064</t>
  </si>
  <si>
    <t>105448</t>
  </si>
  <si>
    <t>2JD</t>
  </si>
  <si>
    <t>2.5kg</t>
  </si>
  <si>
    <t>1511144</t>
  </si>
  <si>
    <t>1511142</t>
  </si>
  <si>
    <t>1511138</t>
  </si>
  <si>
    <t>LAPINS</t>
  </si>
  <si>
    <t>114957</t>
  </si>
  <si>
    <t>2J</t>
  </si>
  <si>
    <t>1511160</t>
  </si>
  <si>
    <t>121944</t>
  </si>
  <si>
    <t>1511155</t>
  </si>
  <si>
    <t>1511163</t>
  </si>
  <si>
    <t>1511146</t>
  </si>
  <si>
    <t>1511151</t>
  </si>
  <si>
    <t>1511149</t>
  </si>
  <si>
    <t>1511157</t>
  </si>
  <si>
    <t>3J</t>
  </si>
  <si>
    <t>1511145</t>
  </si>
  <si>
    <t>1511152</t>
  </si>
  <si>
    <t>1511165</t>
  </si>
  <si>
    <t>1511158</t>
  </si>
  <si>
    <t>1511148</t>
  </si>
  <si>
    <t>1511161</t>
  </si>
  <si>
    <t>3JD</t>
  </si>
  <si>
    <t>1511137</t>
  </si>
  <si>
    <t>1511153</t>
  </si>
  <si>
    <t>4J</t>
  </si>
  <si>
    <t>1511147</t>
  </si>
  <si>
    <t>4JD</t>
  </si>
  <si>
    <t>Damage</t>
  </si>
  <si>
    <t xml:space="preserve">总数 Total: </t>
  </si>
  <si>
    <t>其他费用 Additional Fees</t>
  </si>
  <si>
    <t>人民币 RMB</t>
  </si>
  <si>
    <t>美元 USD</t>
  </si>
  <si>
    <t>Note：</t>
  </si>
  <si>
    <t>Payment</t>
  </si>
  <si>
    <t>海关/税金 Customs/VAT</t>
  </si>
  <si>
    <t xml:space="preserve">105448 </t>
  </si>
  <si>
    <t>空运费 Airfreight</t>
  </si>
  <si>
    <t xml:space="preserve">114957 </t>
  </si>
  <si>
    <t>智利机场杂费 Chile Airport Fees</t>
  </si>
  <si>
    <t xml:space="preserve">121944 </t>
  </si>
  <si>
    <t>清关费 Clearance charge</t>
  </si>
  <si>
    <t>市场费用 Market Charges</t>
  </si>
  <si>
    <t>小计 Total Fees</t>
  </si>
  <si>
    <t>销售佣金 Commission (8%）</t>
  </si>
  <si>
    <t>总费用 Total Charges</t>
  </si>
  <si>
    <t>每箱平均费用 Ave/box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</si>
</sst>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&quot;￥&quot;#,##0.00_);[Red]\(&quot;￥&quot;#,##0.00\)"/>
    <numFmt numFmtId="169" formatCode="\$#,##0.00;\-\$#,##0.00"/>
  </numFmts>
  <fonts count="3" x14ac:knownFonts="1">
    <font>
      <sz val="11"/>
      <color theme="1"/>
      <name val="Calibri"/>
      <charset val="134"/>
      <scheme val="minor"/>
    </font>
    <font>
      <sz val="12"/>
      <name val="Times New Roman"/>
      <family val="1"/>
    </font>
    <font>
      <sz val="1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mediumGray">
        <fgColor rgb="FFDDEBF7"/>
        <bgColor rgb="FFDDEBF7"/>
      </patternFill>
    </fill>
    <fill>
      <patternFill patternType="mediumGray">
        <fgColor rgb="FFE2EFDA"/>
        <bgColor rgb="FFE2EFDA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3" fontId="1" fillId="3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8" fontId="1" fillId="0" borderId="3" xfId="0" applyNumberFormat="1" applyFont="1" applyBorder="1" applyAlignment="1">
      <alignment horizontal="right" vertical="center"/>
    </xf>
    <xf numFmtId="169" fontId="1" fillId="0" borderId="3" xfId="0" applyNumberFormat="1" applyFont="1" applyBorder="1" applyAlignment="1">
      <alignment horizontal="right" vertical="center"/>
    </xf>
    <xf numFmtId="168" fontId="1" fillId="0" borderId="0" xfId="0" applyNumberFormat="1" applyFont="1"/>
    <xf numFmtId="169" fontId="1" fillId="0" borderId="0" xfId="0" applyNumberFormat="1" applyFont="1"/>
    <xf numFmtId="168" fontId="1" fillId="3" borderId="3" xfId="0" applyNumberFormat="1" applyFont="1" applyFill="1" applyBorder="1" applyAlignment="1">
      <alignment horizontal="right" vertical="center"/>
    </xf>
    <xf numFmtId="169" fontId="1" fillId="3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69" fontId="1" fillId="0" borderId="7" xfId="0" applyNumberFormat="1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3" borderId="3" xfId="0" applyFont="1" applyFill="1" applyBorder="1"/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N62"/>
  <sheetViews>
    <sheetView tabSelected="1" workbookViewId="0">
      <selection activeCell="B26" sqref="B26"/>
    </sheetView>
  </sheetViews>
  <sheetFormatPr baseColWidth="10" defaultColWidth="9" defaultRowHeight="15" x14ac:dyDescent="0.2"/>
  <cols>
    <col min="2" max="2" width="17" customWidth="1"/>
    <col min="3" max="3" width="13" customWidth="1"/>
    <col min="4" max="4" width="12" customWidth="1"/>
    <col min="5" max="6" width="17" customWidth="1"/>
    <col min="7" max="8" width="12" customWidth="1"/>
    <col min="9" max="9" width="14" customWidth="1"/>
    <col min="10" max="14" width="17" customWidth="1"/>
  </cols>
  <sheetData>
    <row r="3" spans="1:14" ht="23" x14ac:dyDescent="0.2">
      <c r="B3" s="25" t="s">
        <v>0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4" ht="23" x14ac:dyDescent="0.2">
      <c r="B4" s="25" t="s">
        <v>1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</row>
    <row r="8" spans="1:14" s="1" customFormat="1" ht="16" x14ac:dyDescent="0.2">
      <c r="B8" s="3" t="s">
        <v>2</v>
      </c>
      <c r="C8" s="4" t="s">
        <v>3</v>
      </c>
      <c r="F8" s="3" t="s">
        <v>4</v>
      </c>
      <c r="G8" s="4" t="s">
        <v>5</v>
      </c>
      <c r="J8" s="3" t="s">
        <v>6</v>
      </c>
      <c r="K8" s="4" t="s">
        <v>7</v>
      </c>
      <c r="M8" s="3" t="s">
        <v>8</v>
      </c>
      <c r="N8" s="3">
        <v>7.25</v>
      </c>
    </row>
    <row r="9" spans="1:14" s="1" customFormat="1" ht="16" x14ac:dyDescent="0.2">
      <c r="B9" s="3" t="s">
        <v>9</v>
      </c>
      <c r="C9" s="4" t="s">
        <v>10</v>
      </c>
      <c r="F9" s="3" t="s">
        <v>11</v>
      </c>
      <c r="G9" s="4" t="s">
        <v>12</v>
      </c>
      <c r="J9" s="3" t="s">
        <v>13</v>
      </c>
      <c r="K9" s="4" t="s">
        <v>14</v>
      </c>
    </row>
    <row r="11" spans="1:14" s="2" customFormat="1" ht="17" x14ac:dyDescent="0.2">
      <c r="A11" s="2" t="s">
        <v>15</v>
      </c>
      <c r="B11" s="5" t="s">
        <v>16</v>
      </c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 t="s">
        <v>25</v>
      </c>
      <c r="L11" s="5" t="s">
        <v>26</v>
      </c>
      <c r="M11" s="5" t="s">
        <v>27</v>
      </c>
      <c r="N11" s="5" t="s">
        <v>28</v>
      </c>
    </row>
    <row r="12" spans="1:14" s="2" customFormat="1" ht="17" x14ac:dyDescent="0.2">
      <c r="A12" s="2" t="s">
        <v>15</v>
      </c>
      <c r="B12" s="6" t="s">
        <v>29</v>
      </c>
      <c r="C12" s="6" t="s">
        <v>30</v>
      </c>
      <c r="D12" s="6" t="s">
        <v>31</v>
      </c>
      <c r="E12" s="6" t="s">
        <v>32</v>
      </c>
      <c r="F12" s="6" t="s">
        <v>33</v>
      </c>
      <c r="G12" s="6" t="s">
        <v>34</v>
      </c>
      <c r="H12" s="6" t="s">
        <v>35</v>
      </c>
      <c r="I12" s="6" t="s">
        <v>36</v>
      </c>
      <c r="J12" s="6" t="s">
        <v>37</v>
      </c>
      <c r="K12" s="6" t="s">
        <v>38</v>
      </c>
      <c r="L12" s="6" t="s">
        <v>39</v>
      </c>
      <c r="M12" s="6" t="s">
        <v>40</v>
      </c>
      <c r="N12" s="6" t="s">
        <v>41</v>
      </c>
    </row>
    <row r="13" spans="1:14" s="2" customFormat="1" ht="17" x14ac:dyDescent="0.2">
      <c r="A13" s="2" t="s">
        <v>15</v>
      </c>
      <c r="B13" s="7" t="s">
        <v>7</v>
      </c>
      <c r="C13" s="7" t="s">
        <v>42</v>
      </c>
      <c r="D13" s="7" t="s">
        <v>43</v>
      </c>
      <c r="E13" s="7" t="s">
        <v>44</v>
      </c>
      <c r="F13" s="7" t="s">
        <v>45</v>
      </c>
      <c r="G13" s="7" t="s">
        <v>46</v>
      </c>
      <c r="H13" s="7">
        <v>280</v>
      </c>
      <c r="I13" s="7" t="s">
        <v>47</v>
      </c>
      <c r="J13" s="11">
        <v>300</v>
      </c>
      <c r="K13" s="11">
        <f>H13*J13</f>
        <v>84000</v>
      </c>
      <c r="L13" s="12">
        <f>K13/N$8</f>
        <v>11586.206896551725</v>
      </c>
      <c r="M13" s="12">
        <f>L13/H13-F$62</f>
        <v>17.389157434083476</v>
      </c>
      <c r="N13" s="12">
        <f>M13*H13</f>
        <v>4868.9640815433731</v>
      </c>
    </row>
    <row r="14" spans="1:14" s="2" customFormat="1" ht="17" x14ac:dyDescent="0.2">
      <c r="A14" s="2" t="s">
        <v>15</v>
      </c>
      <c r="B14" s="7" t="s">
        <v>7</v>
      </c>
      <c r="C14" s="7" t="s">
        <v>48</v>
      </c>
      <c r="D14" s="7" t="s">
        <v>43</v>
      </c>
      <c r="E14" s="7" t="s">
        <v>44</v>
      </c>
      <c r="F14" s="7" t="s">
        <v>45</v>
      </c>
      <c r="G14" s="7" t="s">
        <v>46</v>
      </c>
      <c r="H14" s="7">
        <v>280</v>
      </c>
      <c r="I14" s="7" t="s">
        <v>47</v>
      </c>
      <c r="J14" s="11">
        <v>300</v>
      </c>
      <c r="K14" s="11">
        <f t="shared" ref="K14:K45" si="0">H14*J14</f>
        <v>84000</v>
      </c>
      <c r="L14" s="12">
        <f t="shared" ref="L14:L45" si="1">K14/N$8</f>
        <v>11586.206896551725</v>
      </c>
      <c r="M14" s="12">
        <f t="shared" ref="M14:M49" si="2">L14/H14-F$62</f>
        <v>17.389157434083476</v>
      </c>
      <c r="N14" s="12">
        <f t="shared" ref="N14:N45" si="3">M14*H14</f>
        <v>4868.9640815433731</v>
      </c>
    </row>
    <row r="15" spans="1:14" s="2" customFormat="1" ht="17" x14ac:dyDescent="0.2">
      <c r="A15" s="2" t="s">
        <v>15</v>
      </c>
      <c r="B15" s="7" t="s">
        <v>7</v>
      </c>
      <c r="C15" s="7" t="s">
        <v>49</v>
      </c>
      <c r="D15" s="7" t="s">
        <v>43</v>
      </c>
      <c r="E15" s="7" t="s">
        <v>44</v>
      </c>
      <c r="F15" s="7" t="s">
        <v>45</v>
      </c>
      <c r="G15" s="7" t="s">
        <v>46</v>
      </c>
      <c r="H15" s="7">
        <v>280</v>
      </c>
      <c r="I15" s="7" t="s">
        <v>47</v>
      </c>
      <c r="J15" s="11">
        <v>300</v>
      </c>
      <c r="K15" s="11">
        <f t="shared" si="0"/>
        <v>84000</v>
      </c>
      <c r="L15" s="12">
        <f t="shared" si="1"/>
        <v>11586.206896551725</v>
      </c>
      <c r="M15" s="12">
        <f t="shared" si="2"/>
        <v>17.389157434083476</v>
      </c>
      <c r="N15" s="12">
        <f t="shared" si="3"/>
        <v>4868.9640815433731</v>
      </c>
    </row>
    <row r="16" spans="1:14" s="2" customFormat="1" ht="17" x14ac:dyDescent="0.2">
      <c r="A16" s="2" t="s">
        <v>15</v>
      </c>
      <c r="B16" s="7" t="s">
        <v>7</v>
      </c>
      <c r="C16" s="7" t="s">
        <v>50</v>
      </c>
      <c r="D16" s="7" t="s">
        <v>51</v>
      </c>
      <c r="E16" s="7" t="s">
        <v>44</v>
      </c>
      <c r="F16" s="7" t="s">
        <v>52</v>
      </c>
      <c r="G16" s="7" t="s">
        <v>53</v>
      </c>
      <c r="H16" s="7">
        <v>243</v>
      </c>
      <c r="I16" s="7" t="s">
        <v>47</v>
      </c>
      <c r="J16" s="11">
        <v>270</v>
      </c>
      <c r="K16" s="11">
        <f t="shared" si="0"/>
        <v>65610</v>
      </c>
      <c r="L16" s="12">
        <f t="shared" si="1"/>
        <v>9049.6551724137935</v>
      </c>
      <c r="M16" s="12">
        <f t="shared" si="2"/>
        <v>13.251226399600714</v>
      </c>
      <c r="N16" s="12">
        <f t="shared" si="3"/>
        <v>3220.0480151029737</v>
      </c>
    </row>
    <row r="17" spans="1:14" s="2" customFormat="1" ht="17" x14ac:dyDescent="0.2">
      <c r="A17" s="2" t="s">
        <v>15</v>
      </c>
      <c r="B17" s="7" t="s">
        <v>7</v>
      </c>
      <c r="C17" s="7" t="s">
        <v>54</v>
      </c>
      <c r="D17" s="7" t="s">
        <v>51</v>
      </c>
      <c r="E17" s="7" t="s">
        <v>44</v>
      </c>
      <c r="F17" s="7" t="s">
        <v>55</v>
      </c>
      <c r="G17" s="7" t="s">
        <v>53</v>
      </c>
      <c r="H17" s="7">
        <v>280</v>
      </c>
      <c r="I17" s="7" t="s">
        <v>47</v>
      </c>
      <c r="J17" s="11">
        <v>270</v>
      </c>
      <c r="K17" s="11">
        <f t="shared" si="0"/>
        <v>75600</v>
      </c>
      <c r="L17" s="12">
        <f t="shared" si="1"/>
        <v>10427.586206896553</v>
      </c>
      <c r="M17" s="12">
        <f t="shared" si="2"/>
        <v>13.251226399600721</v>
      </c>
      <c r="N17" s="12">
        <f t="shared" si="3"/>
        <v>3710.3433918882019</v>
      </c>
    </row>
    <row r="18" spans="1:14" s="2" customFormat="1" ht="17" x14ac:dyDescent="0.2">
      <c r="A18" s="2" t="s">
        <v>15</v>
      </c>
      <c r="B18" s="7" t="s">
        <v>7</v>
      </c>
      <c r="C18" s="7" t="s">
        <v>56</v>
      </c>
      <c r="D18" s="7" t="s">
        <v>51</v>
      </c>
      <c r="E18" s="7" t="s">
        <v>44</v>
      </c>
      <c r="F18" s="7" t="s">
        <v>55</v>
      </c>
      <c r="G18" s="7" t="s">
        <v>53</v>
      </c>
      <c r="H18" s="7">
        <v>261</v>
      </c>
      <c r="I18" s="7" t="s">
        <v>47</v>
      </c>
      <c r="J18" s="11">
        <v>270</v>
      </c>
      <c r="K18" s="11">
        <f t="shared" si="0"/>
        <v>70470</v>
      </c>
      <c r="L18" s="12">
        <f t="shared" si="1"/>
        <v>9720</v>
      </c>
      <c r="M18" s="12">
        <f t="shared" si="2"/>
        <v>13.251226399600714</v>
      </c>
      <c r="N18" s="12">
        <f t="shared" si="3"/>
        <v>3458.5700902957865</v>
      </c>
    </row>
    <row r="19" spans="1:14" s="2" customFormat="1" ht="17" x14ac:dyDescent="0.2">
      <c r="A19" s="2" t="s">
        <v>15</v>
      </c>
      <c r="B19" s="7" t="s">
        <v>7</v>
      </c>
      <c r="C19" s="7" t="s">
        <v>56</v>
      </c>
      <c r="D19" s="7" t="s">
        <v>51</v>
      </c>
      <c r="E19" s="7" t="s">
        <v>44</v>
      </c>
      <c r="F19" s="7" t="s">
        <v>52</v>
      </c>
      <c r="G19" s="7" t="s">
        <v>53</v>
      </c>
      <c r="H19" s="7">
        <v>19</v>
      </c>
      <c r="I19" s="7" t="s">
        <v>47</v>
      </c>
      <c r="J19" s="11">
        <v>270</v>
      </c>
      <c r="K19" s="11">
        <f t="shared" si="0"/>
        <v>5130</v>
      </c>
      <c r="L19" s="12">
        <f t="shared" si="1"/>
        <v>707.58620689655174</v>
      </c>
      <c r="M19" s="12">
        <f t="shared" si="2"/>
        <v>13.251226399600714</v>
      </c>
      <c r="N19" s="12">
        <f t="shared" si="3"/>
        <v>251.77330159241356</v>
      </c>
    </row>
    <row r="20" spans="1:14" s="2" customFormat="1" ht="17" x14ac:dyDescent="0.2">
      <c r="A20" s="2" t="s">
        <v>15</v>
      </c>
      <c r="B20" s="7" t="s">
        <v>7</v>
      </c>
      <c r="C20" s="7" t="s">
        <v>57</v>
      </c>
      <c r="D20" s="7" t="s">
        <v>51</v>
      </c>
      <c r="E20" s="7" t="s">
        <v>44</v>
      </c>
      <c r="F20" s="7" t="s">
        <v>55</v>
      </c>
      <c r="G20" s="7" t="s">
        <v>53</v>
      </c>
      <c r="H20" s="7">
        <v>280</v>
      </c>
      <c r="I20" s="7" t="s">
        <v>47</v>
      </c>
      <c r="J20" s="11">
        <v>270</v>
      </c>
      <c r="K20" s="11">
        <f t="shared" si="0"/>
        <v>75600</v>
      </c>
      <c r="L20" s="12">
        <f t="shared" si="1"/>
        <v>10427.586206896553</v>
      </c>
      <c r="M20" s="12">
        <f t="shared" si="2"/>
        <v>13.251226399600721</v>
      </c>
      <c r="N20" s="12">
        <f t="shared" si="3"/>
        <v>3710.3433918882019</v>
      </c>
    </row>
    <row r="21" spans="1:14" s="2" customFormat="1" ht="17" x14ac:dyDescent="0.2">
      <c r="A21" s="2" t="s">
        <v>15</v>
      </c>
      <c r="B21" s="7" t="s">
        <v>7</v>
      </c>
      <c r="C21" s="7" t="s">
        <v>58</v>
      </c>
      <c r="D21" s="7" t="s">
        <v>51</v>
      </c>
      <c r="E21" s="7" t="s">
        <v>44</v>
      </c>
      <c r="F21" s="7" t="s">
        <v>52</v>
      </c>
      <c r="G21" s="7" t="s">
        <v>53</v>
      </c>
      <c r="H21" s="7">
        <v>225</v>
      </c>
      <c r="I21" s="7" t="s">
        <v>47</v>
      </c>
      <c r="J21" s="11">
        <v>270</v>
      </c>
      <c r="K21" s="11">
        <f t="shared" si="0"/>
        <v>60750</v>
      </c>
      <c r="L21" s="12">
        <f t="shared" si="1"/>
        <v>8379.310344827587</v>
      </c>
      <c r="M21" s="12">
        <f t="shared" si="2"/>
        <v>13.251226399600721</v>
      </c>
      <c r="N21" s="12">
        <f t="shared" si="3"/>
        <v>2981.5259399101624</v>
      </c>
    </row>
    <row r="22" spans="1:14" s="2" customFormat="1" ht="17" x14ac:dyDescent="0.2">
      <c r="A22" s="2" t="s">
        <v>15</v>
      </c>
      <c r="B22" s="7" t="s">
        <v>7</v>
      </c>
      <c r="C22" s="7" t="s">
        <v>58</v>
      </c>
      <c r="D22" s="7" t="s">
        <v>51</v>
      </c>
      <c r="E22" s="7" t="s">
        <v>44</v>
      </c>
      <c r="F22" s="7" t="s">
        <v>52</v>
      </c>
      <c r="G22" s="7" t="s">
        <v>53</v>
      </c>
      <c r="H22" s="7">
        <v>55</v>
      </c>
      <c r="I22" s="7" t="s">
        <v>47</v>
      </c>
      <c r="J22" s="11">
        <v>270</v>
      </c>
      <c r="K22" s="11">
        <f t="shared" si="0"/>
        <v>14850</v>
      </c>
      <c r="L22" s="12">
        <f t="shared" si="1"/>
        <v>2048.2758620689656</v>
      </c>
      <c r="M22" s="12">
        <f t="shared" si="2"/>
        <v>13.251226399600714</v>
      </c>
      <c r="N22" s="12">
        <f t="shared" si="3"/>
        <v>728.81745197803923</v>
      </c>
    </row>
    <row r="23" spans="1:14" s="2" customFormat="1" ht="17" x14ac:dyDescent="0.2">
      <c r="A23" s="2" t="s">
        <v>15</v>
      </c>
      <c r="B23" s="7" t="s">
        <v>7</v>
      </c>
      <c r="C23" s="7" t="s">
        <v>59</v>
      </c>
      <c r="D23" s="7" t="s">
        <v>51</v>
      </c>
      <c r="E23" s="7" t="s">
        <v>44</v>
      </c>
      <c r="F23" s="7" t="s">
        <v>52</v>
      </c>
      <c r="G23" s="7" t="s">
        <v>53</v>
      </c>
      <c r="H23" s="7">
        <v>280</v>
      </c>
      <c r="I23" s="7" t="s">
        <v>47</v>
      </c>
      <c r="J23" s="11">
        <v>270</v>
      </c>
      <c r="K23" s="11">
        <f t="shared" si="0"/>
        <v>75600</v>
      </c>
      <c r="L23" s="12">
        <f t="shared" si="1"/>
        <v>10427.586206896553</v>
      </c>
      <c r="M23" s="12">
        <f t="shared" si="2"/>
        <v>13.251226399600721</v>
      </c>
      <c r="N23" s="12">
        <f t="shared" si="3"/>
        <v>3710.3433918882019</v>
      </c>
    </row>
    <row r="24" spans="1:14" s="2" customFormat="1" ht="17" x14ac:dyDescent="0.2">
      <c r="A24" s="2" t="s">
        <v>15</v>
      </c>
      <c r="B24" s="7" t="s">
        <v>7</v>
      </c>
      <c r="C24" s="7" t="s">
        <v>60</v>
      </c>
      <c r="D24" s="7" t="s">
        <v>51</v>
      </c>
      <c r="E24" s="7" t="s">
        <v>44</v>
      </c>
      <c r="F24" s="7" t="s">
        <v>52</v>
      </c>
      <c r="G24" s="7" t="s">
        <v>46</v>
      </c>
      <c r="H24" s="7">
        <v>109</v>
      </c>
      <c r="I24" s="7" t="s">
        <v>47</v>
      </c>
      <c r="J24" s="11">
        <v>280</v>
      </c>
      <c r="K24" s="11">
        <f t="shared" si="0"/>
        <v>30520</v>
      </c>
      <c r="L24" s="12">
        <f t="shared" si="1"/>
        <v>4209.6551724137935</v>
      </c>
      <c r="M24" s="12">
        <f t="shared" si="2"/>
        <v>14.630536744428309</v>
      </c>
      <c r="N24" s="12">
        <f t="shared" si="3"/>
        <v>1594.7285051426857</v>
      </c>
    </row>
    <row r="25" spans="1:14" s="2" customFormat="1" ht="17" x14ac:dyDescent="0.2">
      <c r="A25" s="2" t="s">
        <v>15</v>
      </c>
      <c r="B25" s="7" t="s">
        <v>7</v>
      </c>
      <c r="C25" s="7" t="s">
        <v>60</v>
      </c>
      <c r="D25" s="7" t="s">
        <v>51</v>
      </c>
      <c r="E25" s="7" t="s">
        <v>44</v>
      </c>
      <c r="F25" s="7" t="s">
        <v>52</v>
      </c>
      <c r="G25" s="7" t="s">
        <v>46</v>
      </c>
      <c r="H25" s="7">
        <v>146</v>
      </c>
      <c r="I25" s="7" t="s">
        <v>47</v>
      </c>
      <c r="J25" s="11">
        <v>280</v>
      </c>
      <c r="K25" s="11">
        <f t="shared" si="0"/>
        <v>40880</v>
      </c>
      <c r="L25" s="12">
        <f t="shared" si="1"/>
        <v>5638.6206896551721</v>
      </c>
      <c r="M25" s="12">
        <f t="shared" si="2"/>
        <v>14.630536744428301</v>
      </c>
      <c r="N25" s="12">
        <f t="shared" si="3"/>
        <v>2136.0583646865321</v>
      </c>
    </row>
    <row r="26" spans="1:14" s="2" customFormat="1" ht="17" x14ac:dyDescent="0.2">
      <c r="A26" s="2" t="s">
        <v>15</v>
      </c>
      <c r="B26" s="7" t="s">
        <v>7</v>
      </c>
      <c r="C26" s="7" t="s">
        <v>60</v>
      </c>
      <c r="D26" s="7" t="s">
        <v>51</v>
      </c>
      <c r="E26" s="7" t="s">
        <v>44</v>
      </c>
      <c r="F26" s="7" t="s">
        <v>52</v>
      </c>
      <c r="G26" s="7" t="s">
        <v>46</v>
      </c>
      <c r="H26" s="7">
        <v>25</v>
      </c>
      <c r="I26" s="7" t="s">
        <v>47</v>
      </c>
      <c r="J26" s="11">
        <v>280</v>
      </c>
      <c r="K26" s="11">
        <f t="shared" si="0"/>
        <v>7000</v>
      </c>
      <c r="L26" s="12">
        <f t="shared" si="1"/>
        <v>965.51724137931035</v>
      </c>
      <c r="M26" s="12">
        <f t="shared" si="2"/>
        <v>14.630536744428301</v>
      </c>
      <c r="N26" s="12">
        <f t="shared" si="3"/>
        <v>365.76341861070756</v>
      </c>
    </row>
    <row r="27" spans="1:14" s="2" customFormat="1" ht="17" x14ac:dyDescent="0.2">
      <c r="A27" s="2" t="s">
        <v>15</v>
      </c>
      <c r="B27" s="7" t="s">
        <v>7</v>
      </c>
      <c r="C27" s="7" t="s">
        <v>61</v>
      </c>
      <c r="D27" s="7" t="s">
        <v>51</v>
      </c>
      <c r="E27" s="7" t="s">
        <v>44</v>
      </c>
      <c r="F27" s="7" t="s">
        <v>52</v>
      </c>
      <c r="G27" s="7" t="s">
        <v>46</v>
      </c>
      <c r="H27" s="7">
        <v>101</v>
      </c>
      <c r="I27" s="7" t="s">
        <v>47</v>
      </c>
      <c r="J27" s="11">
        <v>280</v>
      </c>
      <c r="K27" s="11">
        <f t="shared" si="0"/>
        <v>28280</v>
      </c>
      <c r="L27" s="12">
        <f t="shared" si="1"/>
        <v>3900.6896551724139</v>
      </c>
      <c r="M27" s="12">
        <f t="shared" si="2"/>
        <v>14.630536744428301</v>
      </c>
      <c r="N27" s="12">
        <f t="shared" si="3"/>
        <v>1477.6842111872584</v>
      </c>
    </row>
    <row r="28" spans="1:14" s="2" customFormat="1" ht="17" x14ac:dyDescent="0.2">
      <c r="A28" s="2" t="s">
        <v>15</v>
      </c>
      <c r="B28" s="7" t="s">
        <v>7</v>
      </c>
      <c r="C28" s="7" t="s">
        <v>61</v>
      </c>
      <c r="D28" s="7" t="s">
        <v>51</v>
      </c>
      <c r="E28" s="7" t="s">
        <v>44</v>
      </c>
      <c r="F28" s="7" t="s">
        <v>55</v>
      </c>
      <c r="G28" s="7" t="s">
        <v>46</v>
      </c>
      <c r="H28" s="7">
        <v>179</v>
      </c>
      <c r="I28" s="7" t="s">
        <v>47</v>
      </c>
      <c r="J28" s="11">
        <v>280</v>
      </c>
      <c r="K28" s="11">
        <f t="shared" si="0"/>
        <v>50120</v>
      </c>
      <c r="L28" s="12">
        <f t="shared" si="1"/>
        <v>6913.1034482758623</v>
      </c>
      <c r="M28" s="12">
        <f t="shared" si="2"/>
        <v>14.630536744428301</v>
      </c>
      <c r="N28" s="12">
        <f t="shared" si="3"/>
        <v>2618.8660772526659</v>
      </c>
    </row>
    <row r="29" spans="1:14" s="2" customFormat="1" ht="17" x14ac:dyDescent="0.2">
      <c r="A29" s="2" t="s">
        <v>15</v>
      </c>
      <c r="B29" s="7" t="s">
        <v>7</v>
      </c>
      <c r="C29" s="7" t="s">
        <v>50</v>
      </c>
      <c r="D29" s="7" t="s">
        <v>51</v>
      </c>
      <c r="E29" s="7" t="s">
        <v>44</v>
      </c>
      <c r="F29" s="7" t="s">
        <v>52</v>
      </c>
      <c r="G29" s="7" t="s">
        <v>62</v>
      </c>
      <c r="H29" s="7">
        <v>35</v>
      </c>
      <c r="I29" s="7" t="s">
        <v>47</v>
      </c>
      <c r="J29" s="11">
        <v>300</v>
      </c>
      <c r="K29" s="11">
        <f t="shared" si="0"/>
        <v>10500</v>
      </c>
      <c r="L29" s="12">
        <f t="shared" si="1"/>
        <v>1448.2758620689656</v>
      </c>
      <c r="M29" s="12">
        <f t="shared" si="2"/>
        <v>17.389157434083476</v>
      </c>
      <c r="N29" s="12">
        <f t="shared" si="3"/>
        <v>608.62051019292164</v>
      </c>
    </row>
    <row r="30" spans="1:14" s="2" customFormat="1" ht="17" x14ac:dyDescent="0.2">
      <c r="A30" s="2" t="s">
        <v>15</v>
      </c>
      <c r="B30" s="7" t="s">
        <v>7</v>
      </c>
      <c r="C30" s="7" t="s">
        <v>63</v>
      </c>
      <c r="D30" s="7" t="s">
        <v>51</v>
      </c>
      <c r="E30" s="7" t="s">
        <v>44</v>
      </c>
      <c r="F30" s="7" t="s">
        <v>52</v>
      </c>
      <c r="G30" s="7" t="s">
        <v>62</v>
      </c>
      <c r="H30" s="7">
        <v>66</v>
      </c>
      <c r="I30" s="7" t="s">
        <v>47</v>
      </c>
      <c r="J30" s="11">
        <v>300</v>
      </c>
      <c r="K30" s="11">
        <f t="shared" si="0"/>
        <v>19800</v>
      </c>
      <c r="L30" s="12">
        <f t="shared" si="1"/>
        <v>2731.0344827586205</v>
      </c>
      <c r="M30" s="12">
        <f t="shared" si="2"/>
        <v>17.389157434083469</v>
      </c>
      <c r="N30" s="12">
        <f t="shared" si="3"/>
        <v>1147.6843906495089</v>
      </c>
    </row>
    <row r="31" spans="1:14" s="2" customFormat="1" ht="17" x14ac:dyDescent="0.2">
      <c r="A31" s="2" t="s">
        <v>15</v>
      </c>
      <c r="B31" s="7" t="s">
        <v>7</v>
      </c>
      <c r="C31" s="7" t="s">
        <v>63</v>
      </c>
      <c r="D31" s="7" t="s">
        <v>51</v>
      </c>
      <c r="E31" s="7" t="s">
        <v>44</v>
      </c>
      <c r="F31" s="7" t="s">
        <v>52</v>
      </c>
      <c r="G31" s="7" t="s">
        <v>62</v>
      </c>
      <c r="H31" s="7">
        <v>109</v>
      </c>
      <c r="I31" s="7" t="s">
        <v>47</v>
      </c>
      <c r="J31" s="11">
        <v>300</v>
      </c>
      <c r="K31" s="11">
        <f t="shared" si="0"/>
        <v>32700</v>
      </c>
      <c r="L31" s="12">
        <f t="shared" si="1"/>
        <v>4510.3448275862065</v>
      </c>
      <c r="M31" s="12">
        <f t="shared" si="2"/>
        <v>17.389157434083469</v>
      </c>
      <c r="N31" s="12">
        <f t="shared" si="3"/>
        <v>1895.418160315098</v>
      </c>
    </row>
    <row r="32" spans="1:14" s="2" customFormat="1" ht="17" x14ac:dyDescent="0.2">
      <c r="A32" s="2" t="s">
        <v>15</v>
      </c>
      <c r="B32" s="7" t="s">
        <v>7</v>
      </c>
      <c r="C32" s="7" t="s">
        <v>63</v>
      </c>
      <c r="D32" s="7" t="s">
        <v>51</v>
      </c>
      <c r="E32" s="7" t="s">
        <v>44</v>
      </c>
      <c r="F32" s="7" t="s">
        <v>52</v>
      </c>
      <c r="G32" s="7" t="s">
        <v>62</v>
      </c>
      <c r="H32" s="7">
        <v>105</v>
      </c>
      <c r="I32" s="7" t="s">
        <v>47</v>
      </c>
      <c r="J32" s="11">
        <v>300</v>
      </c>
      <c r="K32" s="11">
        <f t="shared" si="0"/>
        <v>31500</v>
      </c>
      <c r="L32" s="12">
        <f t="shared" si="1"/>
        <v>4344.8275862068967</v>
      </c>
      <c r="M32" s="12">
        <f t="shared" si="2"/>
        <v>17.389157434083476</v>
      </c>
      <c r="N32" s="12">
        <f t="shared" si="3"/>
        <v>1825.861530578765</v>
      </c>
    </row>
    <row r="33" spans="1:14" s="2" customFormat="1" ht="17" x14ac:dyDescent="0.2">
      <c r="A33" s="2" t="s">
        <v>15</v>
      </c>
      <c r="B33" s="7" t="s">
        <v>7</v>
      </c>
      <c r="C33" s="7" t="s">
        <v>64</v>
      </c>
      <c r="D33" s="7" t="s">
        <v>51</v>
      </c>
      <c r="E33" s="7" t="s">
        <v>44</v>
      </c>
      <c r="F33" s="7" t="s">
        <v>52</v>
      </c>
      <c r="G33" s="7" t="s">
        <v>62</v>
      </c>
      <c r="H33" s="7">
        <v>280</v>
      </c>
      <c r="I33" s="7" t="s">
        <v>47</v>
      </c>
      <c r="J33" s="11">
        <v>300</v>
      </c>
      <c r="K33" s="11">
        <f t="shared" si="0"/>
        <v>84000</v>
      </c>
      <c r="L33" s="12">
        <f t="shared" si="1"/>
        <v>11586.206896551725</v>
      </c>
      <c r="M33" s="12">
        <f t="shared" si="2"/>
        <v>17.389157434083476</v>
      </c>
      <c r="N33" s="12">
        <f t="shared" si="3"/>
        <v>4868.9640815433731</v>
      </c>
    </row>
    <row r="34" spans="1:14" s="2" customFormat="1" ht="17" x14ac:dyDescent="0.2">
      <c r="A34" s="2" t="s">
        <v>15</v>
      </c>
      <c r="B34" s="7" t="s">
        <v>7</v>
      </c>
      <c r="C34" s="7" t="s">
        <v>65</v>
      </c>
      <c r="D34" s="7" t="s">
        <v>51</v>
      </c>
      <c r="E34" s="7" t="s">
        <v>44</v>
      </c>
      <c r="F34" s="7" t="s">
        <v>55</v>
      </c>
      <c r="G34" s="7" t="s">
        <v>62</v>
      </c>
      <c r="H34" s="7">
        <v>280</v>
      </c>
      <c r="I34" s="7" t="s">
        <v>47</v>
      </c>
      <c r="J34" s="11">
        <v>300</v>
      </c>
      <c r="K34" s="11">
        <f t="shared" si="0"/>
        <v>84000</v>
      </c>
      <c r="L34" s="12">
        <f t="shared" si="1"/>
        <v>11586.206896551725</v>
      </c>
      <c r="M34" s="12">
        <f t="shared" si="2"/>
        <v>17.389157434083476</v>
      </c>
      <c r="N34" s="12">
        <f t="shared" si="3"/>
        <v>4868.9640815433731</v>
      </c>
    </row>
    <row r="35" spans="1:14" s="2" customFormat="1" ht="17" x14ac:dyDescent="0.2">
      <c r="A35" s="2" t="s">
        <v>15</v>
      </c>
      <c r="B35" s="7" t="s">
        <v>7</v>
      </c>
      <c r="C35" s="7" t="s">
        <v>66</v>
      </c>
      <c r="D35" s="7" t="s">
        <v>51</v>
      </c>
      <c r="E35" s="7" t="s">
        <v>44</v>
      </c>
      <c r="F35" s="7" t="s">
        <v>52</v>
      </c>
      <c r="G35" s="7" t="s">
        <v>62</v>
      </c>
      <c r="H35" s="7">
        <v>45</v>
      </c>
      <c r="I35" s="7" t="s">
        <v>47</v>
      </c>
      <c r="J35" s="11">
        <v>300</v>
      </c>
      <c r="K35" s="11">
        <f t="shared" si="0"/>
        <v>13500</v>
      </c>
      <c r="L35" s="12">
        <f t="shared" si="1"/>
        <v>1862.0689655172414</v>
      </c>
      <c r="M35" s="12">
        <f t="shared" si="2"/>
        <v>17.389157434083476</v>
      </c>
      <c r="N35" s="12">
        <f t="shared" si="3"/>
        <v>782.51208453375637</v>
      </c>
    </row>
    <row r="36" spans="1:14" s="2" customFormat="1" ht="17" x14ac:dyDescent="0.2">
      <c r="A36" s="2" t="s">
        <v>15</v>
      </c>
      <c r="B36" s="7" t="s">
        <v>7</v>
      </c>
      <c r="C36" s="7" t="s">
        <v>66</v>
      </c>
      <c r="D36" s="7" t="s">
        <v>51</v>
      </c>
      <c r="E36" s="7" t="s">
        <v>44</v>
      </c>
      <c r="F36" s="7" t="s">
        <v>55</v>
      </c>
      <c r="G36" s="7" t="s">
        <v>62</v>
      </c>
      <c r="H36" s="7">
        <v>235</v>
      </c>
      <c r="I36" s="7" t="s">
        <v>47</v>
      </c>
      <c r="J36" s="11">
        <v>300</v>
      </c>
      <c r="K36" s="11">
        <f t="shared" si="0"/>
        <v>70500</v>
      </c>
      <c r="L36" s="12">
        <f t="shared" si="1"/>
        <v>9724.1379310344819</v>
      </c>
      <c r="M36" s="12">
        <f t="shared" si="2"/>
        <v>17.389157434083469</v>
      </c>
      <c r="N36" s="12">
        <f t="shared" si="3"/>
        <v>4086.4519970096153</v>
      </c>
    </row>
    <row r="37" spans="1:14" s="2" customFormat="1" ht="17" x14ac:dyDescent="0.2">
      <c r="A37" s="2" t="s">
        <v>15</v>
      </c>
      <c r="B37" s="7" t="s">
        <v>7</v>
      </c>
      <c r="C37" s="7" t="s">
        <v>67</v>
      </c>
      <c r="D37" s="7" t="s">
        <v>51</v>
      </c>
      <c r="E37" s="7" t="s">
        <v>44</v>
      </c>
      <c r="F37" s="7" t="s">
        <v>52</v>
      </c>
      <c r="G37" s="7" t="s">
        <v>62</v>
      </c>
      <c r="H37" s="7">
        <v>280</v>
      </c>
      <c r="I37" s="7" t="s">
        <v>47</v>
      </c>
      <c r="J37" s="11">
        <v>300</v>
      </c>
      <c r="K37" s="11">
        <f t="shared" si="0"/>
        <v>84000</v>
      </c>
      <c r="L37" s="12">
        <f t="shared" si="1"/>
        <v>11586.206896551725</v>
      </c>
      <c r="M37" s="12">
        <f t="shared" si="2"/>
        <v>17.389157434083476</v>
      </c>
      <c r="N37" s="12">
        <f t="shared" si="3"/>
        <v>4868.9640815433731</v>
      </c>
    </row>
    <row r="38" spans="1:14" s="2" customFormat="1" ht="17" x14ac:dyDescent="0.2">
      <c r="A38" s="2" t="s">
        <v>15</v>
      </c>
      <c r="B38" s="7" t="s">
        <v>7</v>
      </c>
      <c r="C38" s="7" t="s">
        <v>68</v>
      </c>
      <c r="D38" s="7" t="s">
        <v>51</v>
      </c>
      <c r="E38" s="7" t="s">
        <v>44</v>
      </c>
      <c r="F38" s="7" t="s">
        <v>52</v>
      </c>
      <c r="G38" s="7" t="s">
        <v>69</v>
      </c>
      <c r="H38" s="7">
        <v>80</v>
      </c>
      <c r="I38" s="7" t="s">
        <v>47</v>
      </c>
      <c r="J38" s="11">
        <v>320</v>
      </c>
      <c r="K38" s="11">
        <f t="shared" si="0"/>
        <v>25600</v>
      </c>
      <c r="L38" s="12">
        <f t="shared" si="1"/>
        <v>3531.0344827586205</v>
      </c>
      <c r="M38" s="12">
        <f t="shared" si="2"/>
        <v>20.147778123738643</v>
      </c>
      <c r="N38" s="12">
        <f t="shared" si="3"/>
        <v>1611.8222498990915</v>
      </c>
    </row>
    <row r="39" spans="1:14" s="2" customFormat="1" ht="17" x14ac:dyDescent="0.2">
      <c r="A39" s="2" t="s">
        <v>15</v>
      </c>
      <c r="B39" s="7" t="s">
        <v>7</v>
      </c>
      <c r="C39" s="7" t="s">
        <v>68</v>
      </c>
      <c r="D39" s="7" t="s">
        <v>51</v>
      </c>
      <c r="E39" s="7" t="s">
        <v>44</v>
      </c>
      <c r="F39" s="7" t="s">
        <v>55</v>
      </c>
      <c r="G39" s="7" t="s">
        <v>69</v>
      </c>
      <c r="H39" s="7">
        <v>200</v>
      </c>
      <c r="I39" s="7" t="s">
        <v>47</v>
      </c>
      <c r="J39" s="11">
        <v>320</v>
      </c>
      <c r="K39" s="11">
        <f t="shared" si="0"/>
        <v>64000</v>
      </c>
      <c r="L39" s="12">
        <f t="shared" si="1"/>
        <v>8827.5862068965525</v>
      </c>
      <c r="M39" s="12">
        <f t="shared" si="2"/>
        <v>20.14777812373865</v>
      </c>
      <c r="N39" s="12">
        <f t="shared" si="3"/>
        <v>4029.5556247477302</v>
      </c>
    </row>
    <row r="40" spans="1:14" s="2" customFormat="1" ht="17" x14ac:dyDescent="0.2">
      <c r="A40" s="2" t="s">
        <v>15</v>
      </c>
      <c r="B40" s="7" t="s">
        <v>7</v>
      </c>
      <c r="C40" s="7" t="s">
        <v>70</v>
      </c>
      <c r="D40" s="7" t="s">
        <v>51</v>
      </c>
      <c r="E40" s="7" t="s">
        <v>44</v>
      </c>
      <c r="F40" s="7" t="s">
        <v>52</v>
      </c>
      <c r="G40" s="7" t="s">
        <v>69</v>
      </c>
      <c r="H40" s="7">
        <v>280</v>
      </c>
      <c r="I40" s="7" t="s">
        <v>47</v>
      </c>
      <c r="J40" s="11">
        <v>320</v>
      </c>
      <c r="K40" s="11">
        <f t="shared" si="0"/>
        <v>89600</v>
      </c>
      <c r="L40" s="12">
        <f t="shared" si="1"/>
        <v>12358.620689655172</v>
      </c>
      <c r="M40" s="12">
        <f t="shared" si="2"/>
        <v>20.147778123738643</v>
      </c>
      <c r="N40" s="12">
        <f t="shared" si="3"/>
        <v>5641.3778746468197</v>
      </c>
    </row>
    <row r="41" spans="1:14" s="2" customFormat="1" ht="17" x14ac:dyDescent="0.2">
      <c r="A41" s="2" t="s">
        <v>15</v>
      </c>
      <c r="B41" s="7" t="s">
        <v>7</v>
      </c>
      <c r="C41" s="7" t="s">
        <v>71</v>
      </c>
      <c r="D41" s="7" t="s">
        <v>51</v>
      </c>
      <c r="E41" s="7" t="s">
        <v>44</v>
      </c>
      <c r="F41" s="7" t="s">
        <v>52</v>
      </c>
      <c r="G41" s="7" t="s">
        <v>72</v>
      </c>
      <c r="H41" s="7">
        <v>91</v>
      </c>
      <c r="I41" s="7" t="s">
        <v>47</v>
      </c>
      <c r="J41" s="11">
        <v>320</v>
      </c>
      <c r="K41" s="11">
        <f t="shared" si="0"/>
        <v>29120</v>
      </c>
      <c r="L41" s="12">
        <f t="shared" si="1"/>
        <v>4016.5517241379312</v>
      </c>
      <c r="M41" s="12">
        <f t="shared" si="2"/>
        <v>20.14777812373865</v>
      </c>
      <c r="N41" s="12">
        <f t="shared" si="3"/>
        <v>1833.4478092602171</v>
      </c>
    </row>
    <row r="42" spans="1:14" s="2" customFormat="1" ht="17" x14ac:dyDescent="0.2">
      <c r="A42" s="2" t="s">
        <v>15</v>
      </c>
      <c r="B42" s="7" t="s">
        <v>7</v>
      </c>
      <c r="C42" s="7" t="s">
        <v>71</v>
      </c>
      <c r="D42" s="7" t="s">
        <v>51</v>
      </c>
      <c r="E42" s="7" t="s">
        <v>44</v>
      </c>
      <c r="F42" s="7" t="s">
        <v>52</v>
      </c>
      <c r="G42" s="7" t="s">
        <v>72</v>
      </c>
      <c r="H42" s="7">
        <v>101</v>
      </c>
      <c r="I42" s="7" t="s">
        <v>47</v>
      </c>
      <c r="J42" s="11">
        <v>320</v>
      </c>
      <c r="K42" s="11">
        <f t="shared" si="0"/>
        <v>32320</v>
      </c>
      <c r="L42" s="12">
        <f t="shared" si="1"/>
        <v>4457.9310344827591</v>
      </c>
      <c r="M42" s="12">
        <f t="shared" si="2"/>
        <v>20.14777812373865</v>
      </c>
      <c r="N42" s="12">
        <f t="shared" si="3"/>
        <v>2034.9255904976037</v>
      </c>
    </row>
    <row r="43" spans="1:14" s="2" customFormat="1" ht="17" x14ac:dyDescent="0.2">
      <c r="A43" s="2" t="s">
        <v>15</v>
      </c>
      <c r="B43" s="7" t="s">
        <v>7</v>
      </c>
      <c r="C43" s="7" t="s">
        <v>71</v>
      </c>
      <c r="D43" s="7" t="s">
        <v>51</v>
      </c>
      <c r="E43" s="7" t="s">
        <v>44</v>
      </c>
      <c r="F43" s="7" t="s">
        <v>55</v>
      </c>
      <c r="G43" s="7" t="s">
        <v>72</v>
      </c>
      <c r="H43" s="7">
        <v>88</v>
      </c>
      <c r="I43" s="7" t="s">
        <v>47</v>
      </c>
      <c r="J43" s="11">
        <v>320</v>
      </c>
      <c r="K43" s="11">
        <f t="shared" si="0"/>
        <v>28160</v>
      </c>
      <c r="L43" s="12">
        <f t="shared" si="1"/>
        <v>3884.1379310344828</v>
      </c>
      <c r="M43" s="12">
        <f t="shared" si="2"/>
        <v>20.14777812373865</v>
      </c>
      <c r="N43" s="12">
        <f t="shared" si="3"/>
        <v>1773.0044748890011</v>
      </c>
    </row>
    <row r="44" spans="1:14" s="2" customFormat="1" ht="17" x14ac:dyDescent="0.2">
      <c r="A44" s="2" t="s">
        <v>15</v>
      </c>
      <c r="B44" s="7" t="s">
        <v>7</v>
      </c>
      <c r="C44" s="7" t="s">
        <v>73</v>
      </c>
      <c r="D44" s="7" t="s">
        <v>51</v>
      </c>
      <c r="E44" s="7" t="s">
        <v>44</v>
      </c>
      <c r="F44" s="7" t="s">
        <v>52</v>
      </c>
      <c r="G44" s="7" t="s">
        <v>74</v>
      </c>
      <c r="H44" s="7">
        <v>242</v>
      </c>
      <c r="I44" s="7" t="s">
        <v>47</v>
      </c>
      <c r="J44" s="11">
        <v>330</v>
      </c>
      <c r="K44" s="11">
        <f t="shared" si="0"/>
        <v>79860</v>
      </c>
      <c r="L44" s="12">
        <f t="shared" si="1"/>
        <v>11015.172413793103</v>
      </c>
      <c r="M44" s="12">
        <f t="shared" si="2"/>
        <v>21.52708846856623</v>
      </c>
      <c r="N44" s="12">
        <f t="shared" si="3"/>
        <v>5209.5554093930277</v>
      </c>
    </row>
    <row r="45" spans="1:14" s="2" customFormat="1" ht="17" x14ac:dyDescent="0.2">
      <c r="A45" s="2" t="s">
        <v>15</v>
      </c>
      <c r="B45" s="7" t="s">
        <v>7</v>
      </c>
      <c r="C45" s="7" t="s">
        <v>73</v>
      </c>
      <c r="D45" s="7" t="s">
        <v>51</v>
      </c>
      <c r="E45" s="7" t="s">
        <v>44</v>
      </c>
      <c r="F45" s="7" t="s">
        <v>52</v>
      </c>
      <c r="G45" s="7" t="s">
        <v>74</v>
      </c>
      <c r="H45" s="7">
        <v>38</v>
      </c>
      <c r="I45" s="7" t="s">
        <v>47</v>
      </c>
      <c r="J45" s="11">
        <v>330</v>
      </c>
      <c r="K45" s="11">
        <f t="shared" si="0"/>
        <v>12540</v>
      </c>
      <c r="L45" s="12">
        <f t="shared" si="1"/>
        <v>1729.655172413793</v>
      </c>
      <c r="M45" s="12">
        <f t="shared" si="2"/>
        <v>21.52708846856623</v>
      </c>
      <c r="N45" s="12">
        <f t="shared" si="3"/>
        <v>818.02936180551671</v>
      </c>
    </row>
    <row r="46" spans="1:14" s="2" customFormat="1" ht="17" x14ac:dyDescent="0.2">
      <c r="A46" s="2" t="s">
        <v>15</v>
      </c>
      <c r="B46" s="7" t="s">
        <v>15</v>
      </c>
      <c r="C46" s="7" t="s">
        <v>15</v>
      </c>
      <c r="D46" s="7" t="s">
        <v>15</v>
      </c>
      <c r="E46" s="7" t="s">
        <v>15</v>
      </c>
      <c r="F46" s="7" t="s">
        <v>15</v>
      </c>
      <c r="G46" s="7" t="s">
        <v>15</v>
      </c>
      <c r="H46" s="7" t="s">
        <v>15</v>
      </c>
      <c r="I46" s="7" t="s">
        <v>15</v>
      </c>
      <c r="J46" s="11" t="s">
        <v>15</v>
      </c>
      <c r="K46" s="11"/>
      <c r="L46" s="12"/>
      <c r="M46" s="12"/>
      <c r="N46" s="12"/>
    </row>
    <row r="47" spans="1:14" s="2" customFormat="1" ht="17" x14ac:dyDescent="0.2">
      <c r="A47" s="2" t="s">
        <v>15</v>
      </c>
      <c r="B47" s="7" t="s">
        <v>75</v>
      </c>
      <c r="C47" s="7" t="s">
        <v>50</v>
      </c>
      <c r="D47" s="7" t="s">
        <v>51</v>
      </c>
      <c r="E47" s="7" t="s">
        <v>44</v>
      </c>
      <c r="F47" s="7" t="s">
        <v>52</v>
      </c>
      <c r="G47" s="7" t="s">
        <v>53</v>
      </c>
      <c r="H47" s="7">
        <v>2</v>
      </c>
      <c r="I47" s="7" t="s">
        <v>47</v>
      </c>
      <c r="J47" s="11" t="s">
        <v>15</v>
      </c>
      <c r="K47" s="11"/>
      <c r="L47" s="12"/>
      <c r="M47" s="12"/>
      <c r="N47" s="12"/>
    </row>
    <row r="48" spans="1:14" s="2" customFormat="1" ht="17" x14ac:dyDescent="0.2">
      <c r="A48" s="2" t="s">
        <v>15</v>
      </c>
      <c r="B48" s="7" t="s">
        <v>15</v>
      </c>
      <c r="C48" s="7" t="s">
        <v>15</v>
      </c>
      <c r="D48" s="7" t="s">
        <v>15</v>
      </c>
      <c r="E48" s="7" t="s">
        <v>15</v>
      </c>
      <c r="F48" s="7" t="s">
        <v>15</v>
      </c>
      <c r="G48" s="7" t="s">
        <v>15</v>
      </c>
      <c r="H48" s="7" t="s">
        <v>15</v>
      </c>
      <c r="I48" s="7" t="s">
        <v>15</v>
      </c>
      <c r="J48" s="11" t="s">
        <v>15</v>
      </c>
      <c r="K48" s="11"/>
      <c r="L48" s="12"/>
      <c r="M48" s="12"/>
      <c r="N48" s="12"/>
    </row>
    <row r="49" spans="1:14" s="2" customFormat="1" ht="17" x14ac:dyDescent="0.2">
      <c r="A49" s="2" t="s">
        <v>15</v>
      </c>
      <c r="B49" s="8" t="s">
        <v>15</v>
      </c>
      <c r="C49" s="8" t="s">
        <v>15</v>
      </c>
      <c r="D49" s="8" t="s">
        <v>76</v>
      </c>
      <c r="E49" s="8" t="s">
        <v>15</v>
      </c>
      <c r="F49" s="8" t="s">
        <v>15</v>
      </c>
      <c r="G49" s="8" t="s">
        <v>15</v>
      </c>
      <c r="H49" s="9">
        <f>SUM(H13:H47)</f>
        <v>5600</v>
      </c>
      <c r="I49" s="8" t="s">
        <v>15</v>
      </c>
      <c r="J49" s="15" t="s">
        <v>15</v>
      </c>
      <c r="K49" s="15">
        <f>SUM(K13:K45)</f>
        <v>1644110</v>
      </c>
      <c r="L49" s="16">
        <f>SUM(L13:L45)</f>
        <v>226773.79310344829</v>
      </c>
      <c r="M49" s="16">
        <f t="shared" si="2"/>
        <v>16.505167286300225</v>
      </c>
      <c r="N49" s="16">
        <f>SUM(N13:N45)</f>
        <v>92476.917109102767</v>
      </c>
    </row>
    <row r="51" spans="1:14" s="1" customFormat="1" ht="17" x14ac:dyDescent="0.2">
      <c r="A51" s="1" t="s">
        <v>15</v>
      </c>
      <c r="B51" s="26" t="s">
        <v>77</v>
      </c>
      <c r="C51" s="26"/>
      <c r="D51" s="26"/>
      <c r="E51" s="10" t="s">
        <v>78</v>
      </c>
      <c r="F51" s="10" t="s">
        <v>79</v>
      </c>
      <c r="H51" s="28" t="s">
        <v>80</v>
      </c>
      <c r="I51" s="28"/>
      <c r="J51" s="28"/>
      <c r="K51" s="28"/>
      <c r="L51" s="28"/>
      <c r="M51" s="17" t="s">
        <v>33</v>
      </c>
      <c r="N51" s="18" t="s">
        <v>81</v>
      </c>
    </row>
    <row r="52" spans="1:14" s="1" customFormat="1" ht="17" x14ac:dyDescent="0.2">
      <c r="A52" s="1" t="s">
        <v>15</v>
      </c>
      <c r="B52" s="26" t="s">
        <v>82</v>
      </c>
      <c r="C52" s="26"/>
      <c r="D52" s="26"/>
      <c r="E52" s="11">
        <f>K49*0.09</f>
        <v>147969.9</v>
      </c>
      <c r="F52" s="12">
        <f>E52/N$8</f>
        <v>20409.641379310346</v>
      </c>
      <c r="H52" s="28"/>
      <c r="I52" s="28"/>
      <c r="J52" s="28"/>
      <c r="K52" s="28"/>
      <c r="L52" s="28"/>
      <c r="M52" s="19" t="s">
        <v>83</v>
      </c>
      <c r="N52" s="20">
        <f>SUM(N13:N15)</f>
        <v>14606.892244630119</v>
      </c>
    </row>
    <row r="53" spans="1:14" s="1" customFormat="1" ht="17" x14ac:dyDescent="0.2">
      <c r="A53" s="1" t="s">
        <v>15</v>
      </c>
      <c r="B53" s="26" t="s">
        <v>84</v>
      </c>
      <c r="C53" s="26"/>
      <c r="D53" s="26"/>
      <c r="E53" s="11">
        <f>F53*N$8</f>
        <v>606492.12595900497</v>
      </c>
      <c r="F53" s="12">
        <v>83654.086339173096</v>
      </c>
      <c r="H53" s="28"/>
      <c r="I53" s="28"/>
      <c r="J53" s="28"/>
      <c r="K53" s="28"/>
      <c r="L53" s="28"/>
      <c r="M53" s="19" t="s">
        <v>85</v>
      </c>
      <c r="N53" s="20">
        <f>N49-N52-N54</f>
        <v>49613.92573495808</v>
      </c>
    </row>
    <row r="54" spans="1:14" s="1" customFormat="1" ht="17" x14ac:dyDescent="0.2">
      <c r="A54" s="1" t="s">
        <v>15</v>
      </c>
      <c r="B54" s="26" t="s">
        <v>86</v>
      </c>
      <c r="C54" s="26"/>
      <c r="D54" s="26"/>
      <c r="E54" s="11">
        <f>F54*N$8</f>
        <v>37390.425000000003</v>
      </c>
      <c r="F54" s="12">
        <v>5157.3</v>
      </c>
      <c r="H54" s="28"/>
      <c r="I54" s="28"/>
      <c r="J54" s="28"/>
      <c r="K54" s="28"/>
      <c r="L54" s="28"/>
      <c r="M54" s="19" t="s">
        <v>87</v>
      </c>
      <c r="N54" s="20">
        <f>N17+N18+N20+N28+N34+N36+N39+N43</f>
        <v>28256.099129514572</v>
      </c>
    </row>
    <row r="55" spans="1:14" s="1" customFormat="1" ht="16" x14ac:dyDescent="0.2">
      <c r="A55" s="1" t="s">
        <v>15</v>
      </c>
      <c r="B55" s="26" t="s">
        <v>88</v>
      </c>
      <c r="C55" s="26"/>
      <c r="D55" s="26"/>
      <c r="E55" s="11">
        <v>43378.1</v>
      </c>
      <c r="F55" s="12">
        <f t="shared" ref="F55:F59" si="4">E55/N$8</f>
        <v>5983.1862068965511</v>
      </c>
      <c r="H55" s="28"/>
      <c r="I55" s="28"/>
      <c r="J55" s="28"/>
      <c r="K55" s="28"/>
      <c r="L55" s="28"/>
      <c r="M55" s="21"/>
      <c r="N55" s="22"/>
    </row>
    <row r="56" spans="1:14" s="1" customFormat="1" ht="16" x14ac:dyDescent="0.2">
      <c r="A56" s="1" t="s">
        <v>15</v>
      </c>
      <c r="B56" s="26" t="s">
        <v>89</v>
      </c>
      <c r="C56" s="26"/>
      <c r="D56" s="26"/>
      <c r="E56" s="11">
        <v>6893</v>
      </c>
      <c r="F56" s="12">
        <f t="shared" si="4"/>
        <v>950.75862068965512</v>
      </c>
      <c r="H56" s="28"/>
      <c r="I56" s="28"/>
      <c r="J56" s="28"/>
      <c r="K56" s="28"/>
      <c r="L56" s="28"/>
      <c r="M56" s="21"/>
      <c r="N56" s="22"/>
    </row>
    <row r="57" spans="1:14" s="1" customFormat="1" ht="16" x14ac:dyDescent="0.2">
      <c r="A57" s="1" t="s">
        <v>15</v>
      </c>
      <c r="B57" s="26" t="s">
        <v>90</v>
      </c>
      <c r="C57" s="26"/>
      <c r="D57" s="26"/>
      <c r="E57" s="11">
        <f>SUM(E52:E56)</f>
        <v>842123.55095900502</v>
      </c>
      <c r="F57" s="12">
        <f t="shared" si="4"/>
        <v>116154.97254606966</v>
      </c>
      <c r="H57" s="28"/>
      <c r="I57" s="28"/>
      <c r="J57" s="28"/>
      <c r="K57" s="28"/>
      <c r="L57" s="28"/>
      <c r="M57" s="21"/>
      <c r="N57" s="22"/>
    </row>
    <row r="58" spans="1:14" s="1" customFormat="1" ht="16" x14ac:dyDescent="0.2">
      <c r="A58" s="1" t="s">
        <v>15</v>
      </c>
      <c r="B58" s="1" t="s">
        <v>15</v>
      </c>
      <c r="C58" s="1" t="s">
        <v>15</v>
      </c>
      <c r="D58" s="1" t="s">
        <v>15</v>
      </c>
      <c r="E58" s="13"/>
      <c r="F58" s="14"/>
      <c r="H58" s="28"/>
      <c r="I58" s="28"/>
      <c r="J58" s="28"/>
      <c r="K58" s="28"/>
      <c r="L58" s="28"/>
      <c r="M58" s="21"/>
      <c r="N58" s="22"/>
    </row>
    <row r="59" spans="1:14" s="1" customFormat="1" ht="16" x14ac:dyDescent="0.2">
      <c r="A59" s="1" t="s">
        <v>15</v>
      </c>
      <c r="B59" s="26" t="s">
        <v>91</v>
      </c>
      <c r="C59" s="26"/>
      <c r="D59" s="26"/>
      <c r="E59" s="11">
        <f>K49*0.08</f>
        <v>131528.79999999999</v>
      </c>
      <c r="F59" s="12">
        <f t="shared" si="4"/>
        <v>18141.903448275862</v>
      </c>
      <c r="H59" s="28"/>
      <c r="I59" s="28"/>
      <c r="J59" s="28"/>
      <c r="K59" s="28"/>
      <c r="L59" s="28"/>
      <c r="M59" s="21"/>
      <c r="N59" s="22"/>
    </row>
    <row r="60" spans="1:14" s="1" customFormat="1" ht="16" x14ac:dyDescent="0.2">
      <c r="A60" s="1" t="s">
        <v>15</v>
      </c>
      <c r="B60" s="1" t="s">
        <v>15</v>
      </c>
      <c r="C60" s="1" t="s">
        <v>15</v>
      </c>
      <c r="D60" s="1" t="s">
        <v>15</v>
      </c>
      <c r="E60" s="13"/>
      <c r="F60" s="14"/>
      <c r="H60" s="28"/>
      <c r="I60" s="28"/>
      <c r="J60" s="28"/>
      <c r="K60" s="28"/>
      <c r="L60" s="28"/>
      <c r="M60" s="21"/>
      <c r="N60" s="22"/>
    </row>
    <row r="61" spans="1:14" s="1" customFormat="1" ht="16" x14ac:dyDescent="0.2">
      <c r="A61" s="1" t="s">
        <v>15</v>
      </c>
      <c r="B61" s="27" t="s">
        <v>92</v>
      </c>
      <c r="C61" s="27"/>
      <c r="D61" s="27"/>
      <c r="E61" s="11">
        <f>E57+E59</f>
        <v>973652.35095900507</v>
      </c>
      <c r="F61" s="12">
        <f>E61/N$8</f>
        <v>134296.87599434552</v>
      </c>
      <c r="H61" s="28"/>
      <c r="I61" s="28"/>
      <c r="J61" s="28"/>
      <c r="K61" s="28"/>
      <c r="L61" s="28"/>
      <c r="M61" s="21"/>
      <c r="N61" s="22"/>
    </row>
    <row r="62" spans="1:14" s="1" customFormat="1" ht="16" x14ac:dyDescent="0.2">
      <c r="A62" s="1" t="s">
        <v>15</v>
      </c>
      <c r="B62" s="27" t="s">
        <v>93</v>
      </c>
      <c r="C62" s="27"/>
      <c r="D62" s="27"/>
      <c r="E62" s="11">
        <f>E61/(H49-H47)</f>
        <v>173.9286086028948</v>
      </c>
      <c r="F62" s="12">
        <f>E62/N$8</f>
        <v>23.990152910744111</v>
      </c>
      <c r="H62" s="28"/>
      <c r="I62" s="28"/>
      <c r="J62" s="28"/>
      <c r="K62" s="28"/>
      <c r="L62" s="28"/>
      <c r="M62" s="23"/>
      <c r="N62" s="24"/>
    </row>
  </sheetData>
  <mergeCells count="13">
    <mergeCell ref="B61:D61"/>
    <mergeCell ref="B62:D62"/>
    <mergeCell ref="H51:L62"/>
    <mergeCell ref="B54:D54"/>
    <mergeCell ref="B55:D55"/>
    <mergeCell ref="B56:D56"/>
    <mergeCell ref="B57:D57"/>
    <mergeCell ref="B59:D59"/>
    <mergeCell ref="B3:N3"/>
    <mergeCell ref="B4:N4"/>
    <mergeCell ref="B51:D51"/>
    <mergeCell ref="B52:D52"/>
    <mergeCell ref="B53:D53"/>
  </mergeCells>
  <pageMargins left="0.7" right="0.7" top="0.75" bottom="0.75" header="0.3" footer="0.3"/>
  <pageSetup paperSize="9" orientation="landscape" horizontalDpi="96" verticalDpi="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157-95432492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 </cp:lastModifiedBy>
  <dcterms:created xsi:type="dcterms:W3CDTF">2023-12-25T06:32:00Z</dcterms:created>
  <dcterms:modified xsi:type="dcterms:W3CDTF">2024-03-21T22:51:36Z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0335A1C5D32740078A4F3C8FF3CCE795_12</vt:lpwstr>
  </property>
  <property fmtid="{D5CDD505-2E9C-101B-9397-08002B2CF9AE}" pid="3" name="KSOProductBuildVer">
    <vt:lpwstr>2052-12.1.0.16388</vt:lpwstr>
  </property>
</Properties>
</file>