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694D3139-A38F-CD42-91A4-0FAFA3BD6C30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915" sheetId="2" r:id="rId1"/>
  </sheets>
  <definedNames>
    <definedName name="_xlnm._FilterDatabase" localSheetId="0" hidden="1">'784-03156915'!$A$12:$M$30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41" i="2"/>
  <c r="E40" i="2"/>
  <c r="E39" i="2"/>
  <c r="E38" i="2"/>
  <c r="E37" i="2"/>
  <c r="D36" i="2"/>
  <c r="E36" i="2" s="1"/>
  <c r="G32" i="2"/>
  <c r="J27" i="2"/>
  <c r="K27" i="2" s="1"/>
  <c r="K26" i="2"/>
  <c r="J26" i="2"/>
  <c r="J25" i="2"/>
  <c r="K25" i="2" s="1"/>
  <c r="J24" i="2"/>
  <c r="K24" i="2" s="1"/>
  <c r="J23" i="2"/>
  <c r="K23" i="2" s="1"/>
  <c r="J22" i="2"/>
  <c r="K22" i="2" s="1"/>
  <c r="K21" i="2"/>
  <c r="J21" i="2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K14" i="2" s="1"/>
  <c r="J13" i="2"/>
  <c r="J32" i="2" s="1"/>
  <c r="D35" i="2" l="1"/>
  <c r="D45" i="2"/>
  <c r="E45" i="2" s="1"/>
  <c r="K13" i="2"/>
  <c r="K32" i="2" l="1"/>
  <c r="E35" i="2"/>
  <c r="D43" i="2"/>
  <c r="D47" i="2" l="1"/>
  <c r="E43" i="2"/>
  <c r="D48" i="2" l="1"/>
  <c r="E48" i="2" s="1"/>
  <c r="E47" i="2"/>
  <c r="L27" i="2" l="1"/>
  <c r="M27" i="2" s="1"/>
  <c r="L25" i="2"/>
  <c r="M25" i="2" s="1"/>
  <c r="L18" i="2"/>
  <c r="M18" i="2" s="1"/>
  <c r="L19" i="2"/>
  <c r="M19" i="2" s="1"/>
  <c r="L26" i="2"/>
  <c r="M26" i="2" s="1"/>
  <c r="L14" i="2"/>
  <c r="M14" i="2" s="1"/>
  <c r="L20" i="2"/>
  <c r="M20" i="2" s="1"/>
  <c r="L15" i="2"/>
  <c r="M15" i="2" s="1"/>
  <c r="L24" i="2"/>
  <c r="M24" i="2" s="1"/>
  <c r="L17" i="2"/>
  <c r="M17" i="2" s="1"/>
  <c r="L21" i="2"/>
  <c r="M21" i="2" s="1"/>
  <c r="L22" i="2"/>
  <c r="M22" i="2" s="1"/>
  <c r="L23" i="2"/>
  <c r="M23" i="2" s="1"/>
  <c r="L16" i="2"/>
  <c r="M16" i="2" s="1"/>
  <c r="L13" i="2"/>
  <c r="M13" i="2" s="1"/>
  <c r="L32" i="2"/>
  <c r="M32" i="2" l="1"/>
</calcChain>
</file>

<file path=xl/sharedStrings.xml><?xml version="1.0" encoding="utf-8"?>
<sst xmlns="http://schemas.openxmlformats.org/spreadsheetml/2006/main" count="125" uniqueCount="72">
  <si>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</si>
  <si>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</si>
  <si>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</si>
  <si>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</si>
  <si>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</si>
  <si>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</si>
  <si>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</si>
  <si>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</si>
  <si>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</si>
  <si>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LA0534/LA2476/CZ444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</si>
  <si>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</si>
  <si>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784-03156915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</si>
  <si>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</si>
  <si>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</si>
  <si>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</si>
  <si>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</si>
  <si>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</si>
  <si>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</si>
  <si>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</si>
  <si>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</si>
  <si>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</si>
  <si>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</si>
  <si>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</si>
  <si>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</si>
  <si>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</si>
  <si>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</si>
  <si>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</si>
  <si>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</si>
  <si>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</si>
  <si>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</si>
  <si>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</si>
  <si>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</si>
  <si>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</si>
  <si>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</si>
  <si>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</si>
  <si>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</si>
  <si>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</si>
  <si>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</si>
  <si>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</si>
  <si>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</si>
  <si>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</si>
  <si>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</t>
  </si>
  <si>
    <t>2.50kg</t>
  </si>
  <si>
    <t>2JD</t>
  </si>
  <si>
    <t>2JDD</t>
  </si>
  <si>
    <t>3J</t>
  </si>
  <si>
    <t>3JD</t>
  </si>
  <si>
    <t>4JD</t>
  </si>
  <si>
    <t>J</t>
  </si>
  <si>
    <t>JD</t>
  </si>
  <si>
    <t>JDD</t>
  </si>
  <si>
    <t>XL</t>
  </si>
  <si>
    <t>XLD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</si>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</sst>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1"/>
      <color theme="1"/>
      <name val="Calibri"/>
      <charset val="134"/>
      <scheme val="minor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95" workbookViewId="0">
      <selection activeCell="J8" sqref="J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5" t="s">
        <v>4</v>
      </c>
      <c r="F8" s="16">
        <v>45254</v>
      </c>
      <c r="G8" s="17"/>
      <c r="H8" s="30" t="s">
        <v>5</v>
      </c>
      <c r="I8" s="30"/>
      <c r="J8" s="16">
        <v>45254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29" t="s">
        <v>9</v>
      </c>
      <c r="C9" s="29"/>
      <c r="E9" s="15" t="s">
        <v>10</v>
      </c>
      <c r="F9" s="5" t="s">
        <v>11</v>
      </c>
      <c r="G9" s="18"/>
      <c r="H9" s="30" t="s">
        <v>12</v>
      </c>
      <c r="I9" s="30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45254</v>
      </c>
      <c r="B13" s="9">
        <v>1515776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211</v>
      </c>
      <c r="H13" s="9" t="s">
        <v>42</v>
      </c>
      <c r="I13" s="21">
        <v>330</v>
      </c>
      <c r="J13" s="21">
        <f>G13*I13</f>
        <v>69630</v>
      </c>
      <c r="K13" s="19">
        <f>J13/$M$8</f>
        <v>9538.3561643835619</v>
      </c>
      <c r="L13" s="19">
        <f>K13/G13-$E$48</f>
        <v>22.201901134468894</v>
      </c>
      <c r="M13" s="19">
        <f>L13*G13</f>
        <v>4684.6011393729368</v>
      </c>
    </row>
    <row r="14" spans="1:13" s="2" customFormat="1" ht="24" customHeight="1">
      <c r="A14" s="8">
        <v>45254</v>
      </c>
      <c r="B14" s="9">
        <v>1515776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69</v>
      </c>
      <c r="H14" s="9" t="s">
        <v>42</v>
      </c>
      <c r="I14" s="21">
        <v>370</v>
      </c>
      <c r="J14" s="21">
        <f t="shared" ref="J14:J27" si="0">G14*I14</f>
        <v>25530</v>
      </c>
      <c r="K14" s="19">
        <f>J14/$M$8</f>
        <v>3497.260273972603</v>
      </c>
      <c r="L14" s="19">
        <f t="shared" ref="L14:L27" si="1">K14/G14-$E$48</f>
        <v>27.681353189263415</v>
      </c>
      <c r="M14" s="19">
        <f t="shared" ref="M14:M27" si="2">L14*G14</f>
        <v>1910.0133700591757</v>
      </c>
    </row>
    <row r="15" spans="1:13" s="2" customFormat="1" ht="24" customHeight="1">
      <c r="A15" s="8">
        <v>45254</v>
      </c>
      <c r="B15" s="9">
        <v>1515779</v>
      </c>
      <c r="C15" s="9" t="s">
        <v>40</v>
      </c>
      <c r="D15" s="9">
        <v>121064</v>
      </c>
      <c r="E15" s="9">
        <v>105448</v>
      </c>
      <c r="F15" s="9" t="s">
        <v>43</v>
      </c>
      <c r="G15" s="9">
        <v>22</v>
      </c>
      <c r="H15" s="9" t="s">
        <v>42</v>
      </c>
      <c r="I15" s="21">
        <v>370</v>
      </c>
      <c r="J15" s="21">
        <f t="shared" si="0"/>
        <v>8140</v>
      </c>
      <c r="K15" s="19">
        <f t="shared" ref="K15:K27" si="3">J15/$M$8</f>
        <v>1115.0684931506851</v>
      </c>
      <c r="L15" s="19">
        <f t="shared" si="1"/>
        <v>27.681353189263422</v>
      </c>
      <c r="M15" s="19">
        <f t="shared" si="2"/>
        <v>608.98977016379524</v>
      </c>
    </row>
    <row r="16" spans="1:13" s="2" customFormat="1" ht="24" customHeight="1">
      <c r="A16" s="8">
        <v>45254</v>
      </c>
      <c r="B16" s="9">
        <v>1515779</v>
      </c>
      <c r="C16" s="9" t="s">
        <v>40</v>
      </c>
      <c r="D16" s="9">
        <v>121064</v>
      </c>
      <c r="E16" s="9">
        <v>105448</v>
      </c>
      <c r="F16" s="9" t="s">
        <v>44</v>
      </c>
      <c r="G16" s="9">
        <v>3</v>
      </c>
      <c r="H16" s="9" t="s">
        <v>42</v>
      </c>
      <c r="I16" s="21">
        <v>330</v>
      </c>
      <c r="J16" s="21">
        <f t="shared" si="0"/>
        <v>990</v>
      </c>
      <c r="K16" s="19">
        <f t="shared" si="3"/>
        <v>135.61643835616439</v>
      </c>
      <c r="L16" s="19">
        <f t="shared" si="1"/>
        <v>22.201901134468894</v>
      </c>
      <c r="M16" s="19">
        <f t="shared" si="2"/>
        <v>66.605703403406679</v>
      </c>
    </row>
    <row r="17" spans="1:13" s="2" customFormat="1" ht="24" customHeight="1">
      <c r="A17" s="8">
        <v>45254</v>
      </c>
      <c r="B17" s="9">
        <v>1515779</v>
      </c>
      <c r="C17" s="9" t="s">
        <v>40</v>
      </c>
      <c r="D17" s="9">
        <v>121064</v>
      </c>
      <c r="E17" s="9">
        <v>105448</v>
      </c>
      <c r="F17" s="9" t="s">
        <v>45</v>
      </c>
      <c r="G17" s="9">
        <v>87</v>
      </c>
      <c r="H17" s="9" t="s">
        <v>42</v>
      </c>
      <c r="I17" s="21">
        <v>380</v>
      </c>
      <c r="J17" s="21">
        <f t="shared" si="0"/>
        <v>33060</v>
      </c>
      <c r="K17" s="19">
        <f t="shared" si="3"/>
        <v>4528.767123287671</v>
      </c>
      <c r="L17" s="19">
        <f t="shared" si="1"/>
        <v>29.051216202962042</v>
      </c>
      <c r="M17" s="19">
        <f t="shared" si="2"/>
        <v>2527.4558096576975</v>
      </c>
    </row>
    <row r="18" spans="1:13" s="2" customFormat="1" ht="24" customHeight="1">
      <c r="A18" s="8">
        <v>45254</v>
      </c>
      <c r="B18" s="9">
        <v>1515779</v>
      </c>
      <c r="C18" s="9" t="s">
        <v>40</v>
      </c>
      <c r="D18" s="9">
        <v>121064</v>
      </c>
      <c r="E18" s="9">
        <v>105448</v>
      </c>
      <c r="F18" s="9" t="s">
        <v>46</v>
      </c>
      <c r="G18" s="9">
        <v>1</v>
      </c>
      <c r="H18" s="9" t="s">
        <v>42</v>
      </c>
      <c r="I18" s="21">
        <v>380</v>
      </c>
      <c r="J18" s="21">
        <f t="shared" si="0"/>
        <v>380</v>
      </c>
      <c r="K18" s="19">
        <f t="shared" si="3"/>
        <v>52.054794520547944</v>
      </c>
      <c r="L18" s="19">
        <f t="shared" si="1"/>
        <v>29.051216202962042</v>
      </c>
      <c r="M18" s="19">
        <f t="shared" si="2"/>
        <v>29.051216202962042</v>
      </c>
    </row>
    <row r="19" spans="1:13" s="2" customFormat="1" ht="24" customHeight="1">
      <c r="A19" s="8">
        <v>45254</v>
      </c>
      <c r="B19" s="9">
        <v>1515779</v>
      </c>
      <c r="C19" s="9" t="s">
        <v>40</v>
      </c>
      <c r="D19" s="9">
        <v>121064</v>
      </c>
      <c r="E19" s="9">
        <v>105448</v>
      </c>
      <c r="F19" s="9" t="s">
        <v>46</v>
      </c>
      <c r="G19" s="9">
        <v>36</v>
      </c>
      <c r="H19" s="9" t="s">
        <v>42</v>
      </c>
      <c r="I19" s="21">
        <v>410</v>
      </c>
      <c r="J19" s="21">
        <f t="shared" si="0"/>
        <v>14760</v>
      </c>
      <c r="K19" s="19">
        <f t="shared" si="3"/>
        <v>2021.9178082191781</v>
      </c>
      <c r="L19" s="19">
        <f t="shared" si="1"/>
        <v>33.16080524405794</v>
      </c>
      <c r="M19" s="19">
        <f t="shared" si="2"/>
        <v>1193.7889887860858</v>
      </c>
    </row>
    <row r="20" spans="1:13" s="2" customFormat="1" ht="24" customHeight="1">
      <c r="A20" s="8">
        <v>45254</v>
      </c>
      <c r="B20" s="9">
        <v>1515779</v>
      </c>
      <c r="C20" s="9" t="s">
        <v>40</v>
      </c>
      <c r="D20" s="9">
        <v>121064</v>
      </c>
      <c r="E20" s="9">
        <v>105448</v>
      </c>
      <c r="F20" s="9" t="s">
        <v>47</v>
      </c>
      <c r="G20" s="9">
        <v>1</v>
      </c>
      <c r="H20" s="9" t="s">
        <v>42</v>
      </c>
      <c r="I20" s="21">
        <v>380</v>
      </c>
      <c r="J20" s="21">
        <f t="shared" si="0"/>
        <v>380</v>
      </c>
      <c r="K20" s="19">
        <f t="shared" si="3"/>
        <v>52.054794520547944</v>
      </c>
      <c r="L20" s="19">
        <f t="shared" si="1"/>
        <v>29.051216202962042</v>
      </c>
      <c r="M20" s="19">
        <f t="shared" si="2"/>
        <v>29.051216202962042</v>
      </c>
    </row>
    <row r="21" spans="1:13" s="2" customFormat="1" ht="24" customHeight="1">
      <c r="A21" s="8">
        <v>45254</v>
      </c>
      <c r="B21" s="9">
        <v>1515775</v>
      </c>
      <c r="C21" s="9" t="s">
        <v>40</v>
      </c>
      <c r="D21" s="9">
        <v>121064</v>
      </c>
      <c r="E21" s="9">
        <v>105448</v>
      </c>
      <c r="F21" s="9" t="s">
        <v>48</v>
      </c>
      <c r="G21" s="9">
        <v>248</v>
      </c>
      <c r="H21" s="9" t="s">
        <v>42</v>
      </c>
      <c r="I21" s="21">
        <v>270</v>
      </c>
      <c r="J21" s="21">
        <f t="shared" si="0"/>
        <v>66960</v>
      </c>
      <c r="K21" s="19">
        <f t="shared" si="3"/>
        <v>9172.6027397260277</v>
      </c>
      <c r="L21" s="19">
        <f t="shared" si="1"/>
        <v>13.982723052277112</v>
      </c>
      <c r="M21" s="19">
        <f t="shared" si="2"/>
        <v>3467.715316964724</v>
      </c>
    </row>
    <row r="22" spans="1:13" s="2" customFormat="1" ht="24" customHeight="1">
      <c r="A22" s="8">
        <v>45254</v>
      </c>
      <c r="B22" s="9">
        <v>1515775</v>
      </c>
      <c r="C22" s="9" t="s">
        <v>40</v>
      </c>
      <c r="D22" s="9">
        <v>121064</v>
      </c>
      <c r="E22" s="9">
        <v>105448</v>
      </c>
      <c r="F22" s="9" t="s">
        <v>49</v>
      </c>
      <c r="G22" s="9">
        <v>30</v>
      </c>
      <c r="H22" s="9" t="s">
        <v>42</v>
      </c>
      <c r="I22" s="21">
        <v>270</v>
      </c>
      <c r="J22" s="21">
        <f t="shared" si="0"/>
        <v>8100</v>
      </c>
      <c r="K22" s="19">
        <f t="shared" si="3"/>
        <v>1109.5890410958905</v>
      </c>
      <c r="L22" s="19">
        <f t="shared" si="1"/>
        <v>13.982723052277112</v>
      </c>
      <c r="M22" s="19">
        <f t="shared" si="2"/>
        <v>419.48169156831335</v>
      </c>
    </row>
    <row r="23" spans="1:13" s="2" customFormat="1" ht="24" customHeight="1">
      <c r="A23" s="8">
        <v>45254</v>
      </c>
      <c r="B23" s="9">
        <v>1515779</v>
      </c>
      <c r="C23" s="9" t="s">
        <v>40</v>
      </c>
      <c r="D23" s="9">
        <v>121064</v>
      </c>
      <c r="E23" s="9">
        <v>105448</v>
      </c>
      <c r="F23" s="9" t="s">
        <v>49</v>
      </c>
      <c r="G23" s="9">
        <v>63</v>
      </c>
      <c r="H23" s="9" t="s">
        <v>42</v>
      </c>
      <c r="I23" s="21">
        <v>305</v>
      </c>
      <c r="J23" s="21">
        <f t="shared" si="0"/>
        <v>19215</v>
      </c>
      <c r="K23" s="19">
        <f t="shared" si="3"/>
        <v>2632.1917808219177</v>
      </c>
      <c r="L23" s="19">
        <f t="shared" si="1"/>
        <v>18.777243600222317</v>
      </c>
      <c r="M23" s="19">
        <f t="shared" si="2"/>
        <v>1182.9663468140059</v>
      </c>
    </row>
    <row r="24" spans="1:13" s="2" customFormat="1" ht="24" customHeight="1">
      <c r="A24" s="8">
        <v>45254</v>
      </c>
      <c r="B24" s="9">
        <v>1515775</v>
      </c>
      <c r="C24" s="9" t="s">
        <v>40</v>
      </c>
      <c r="D24" s="9">
        <v>121064</v>
      </c>
      <c r="E24" s="9">
        <v>105448</v>
      </c>
      <c r="F24" s="9" t="s">
        <v>49</v>
      </c>
      <c r="G24" s="9">
        <v>2</v>
      </c>
      <c r="H24" s="9" t="s">
        <v>42</v>
      </c>
      <c r="I24" s="21">
        <v>305</v>
      </c>
      <c r="J24" s="21">
        <f t="shared" si="0"/>
        <v>610</v>
      </c>
      <c r="K24" s="19">
        <f t="shared" si="3"/>
        <v>83.561643835616437</v>
      </c>
      <c r="L24" s="19">
        <f t="shared" si="1"/>
        <v>18.777243600222317</v>
      </c>
      <c r="M24" s="19">
        <f t="shared" si="2"/>
        <v>37.554487200444633</v>
      </c>
    </row>
    <row r="25" spans="1:13" s="2" customFormat="1" ht="24" customHeight="1">
      <c r="A25" s="8">
        <v>45254</v>
      </c>
      <c r="B25" s="9">
        <v>1515779</v>
      </c>
      <c r="C25" s="9" t="s">
        <v>40</v>
      </c>
      <c r="D25" s="9">
        <v>121064</v>
      </c>
      <c r="E25" s="9">
        <v>105448</v>
      </c>
      <c r="F25" s="9" t="s">
        <v>50</v>
      </c>
      <c r="G25" s="9">
        <v>2</v>
      </c>
      <c r="H25" s="9" t="s">
        <v>42</v>
      </c>
      <c r="I25" s="21">
        <v>270</v>
      </c>
      <c r="J25" s="21">
        <f t="shared" si="0"/>
        <v>540</v>
      </c>
      <c r="K25" s="19">
        <f t="shared" si="3"/>
        <v>73.972602739726028</v>
      </c>
      <c r="L25" s="19">
        <f t="shared" si="1"/>
        <v>13.982723052277112</v>
      </c>
      <c r="M25" s="19">
        <f t="shared" si="2"/>
        <v>27.965446104554225</v>
      </c>
    </row>
    <row r="26" spans="1:13" s="2" customFormat="1" ht="24" customHeight="1">
      <c r="A26" s="8">
        <v>45254</v>
      </c>
      <c r="B26" s="9">
        <v>1515779</v>
      </c>
      <c r="C26" s="9" t="s">
        <v>40</v>
      </c>
      <c r="D26" s="9">
        <v>121064</v>
      </c>
      <c r="E26" s="9">
        <v>105448</v>
      </c>
      <c r="F26" s="9" t="s">
        <v>51</v>
      </c>
      <c r="G26" s="9">
        <v>32</v>
      </c>
      <c r="H26" s="9" t="s">
        <v>42</v>
      </c>
      <c r="I26" s="21">
        <v>250</v>
      </c>
      <c r="J26" s="21">
        <f t="shared" si="0"/>
        <v>8000</v>
      </c>
      <c r="K26" s="19">
        <f t="shared" si="3"/>
        <v>1095.8904109589041</v>
      </c>
      <c r="L26" s="19">
        <f t="shared" si="1"/>
        <v>11.242997024879852</v>
      </c>
      <c r="M26" s="19">
        <f t="shared" si="2"/>
        <v>359.77590479615526</v>
      </c>
    </row>
    <row r="27" spans="1:13" s="2" customFormat="1" ht="24" customHeight="1">
      <c r="A27" s="8">
        <v>45254</v>
      </c>
      <c r="B27" s="9">
        <v>1515779</v>
      </c>
      <c r="C27" s="9" t="s">
        <v>40</v>
      </c>
      <c r="D27" s="9">
        <v>121064</v>
      </c>
      <c r="E27" s="9">
        <v>105448</v>
      </c>
      <c r="F27" s="9" t="s">
        <v>52</v>
      </c>
      <c r="G27" s="9">
        <v>31</v>
      </c>
      <c r="H27" s="9" t="s">
        <v>42</v>
      </c>
      <c r="I27" s="21">
        <v>250</v>
      </c>
      <c r="J27" s="21">
        <f t="shared" si="0"/>
        <v>7750</v>
      </c>
      <c r="K27" s="19">
        <f t="shared" si="3"/>
        <v>1061.6438356164383</v>
      </c>
      <c r="L27" s="19">
        <f t="shared" si="1"/>
        <v>11.242997024879852</v>
      </c>
      <c r="M27" s="19">
        <f t="shared" si="2"/>
        <v>348.5329077712754</v>
      </c>
    </row>
    <row r="28" spans="1:13" s="2" customFormat="1" ht="24" customHeight="1">
      <c r="A28" s="8"/>
      <c r="B28" s="9"/>
      <c r="C28" s="9"/>
      <c r="D28" s="9"/>
      <c r="E28" s="9"/>
      <c r="F28" s="9"/>
      <c r="G28" s="9"/>
      <c r="H28" s="9"/>
      <c r="I28" s="22"/>
      <c r="J28" s="21"/>
      <c r="K28" s="19"/>
      <c r="L28" s="19"/>
      <c r="M28" s="19"/>
    </row>
    <row r="29" spans="1:13" s="2" customFormat="1" ht="24" customHeight="1">
      <c r="A29" s="8" t="s">
        <v>53</v>
      </c>
      <c r="B29" s="9">
        <v>1515779</v>
      </c>
      <c r="C29" s="9" t="s">
        <v>40</v>
      </c>
      <c r="D29" s="9">
        <v>121064</v>
      </c>
      <c r="E29" s="9">
        <v>105448</v>
      </c>
      <c r="F29" s="9" t="s">
        <v>50</v>
      </c>
      <c r="G29" s="9">
        <v>1</v>
      </c>
      <c r="H29" s="9" t="s">
        <v>42</v>
      </c>
      <c r="I29" s="22" t="s">
        <v>54</v>
      </c>
      <c r="J29" s="21"/>
      <c r="K29" s="19"/>
      <c r="L29" s="19"/>
      <c r="M29" s="19"/>
    </row>
    <row r="30" spans="1:13" s="2" customFormat="1" ht="24" customHeight="1">
      <c r="A30" s="8" t="s">
        <v>53</v>
      </c>
      <c r="B30" s="9">
        <v>1515779</v>
      </c>
      <c r="C30" s="9" t="s">
        <v>40</v>
      </c>
      <c r="D30" s="9">
        <v>121064</v>
      </c>
      <c r="E30" s="9">
        <v>105448</v>
      </c>
      <c r="F30" s="9" t="s">
        <v>51</v>
      </c>
      <c r="G30" s="9">
        <v>1</v>
      </c>
      <c r="H30" s="9" t="s">
        <v>42</v>
      </c>
      <c r="I30" s="22" t="s">
        <v>54</v>
      </c>
      <c r="J30" s="21"/>
      <c r="K30" s="19"/>
      <c r="L30" s="19"/>
      <c r="M30" s="19"/>
    </row>
    <row r="31" spans="1:13" s="2" customFormat="1" ht="24" customHeight="1">
      <c r="A31" s="10"/>
      <c r="B31" s="10"/>
      <c r="C31" s="10"/>
      <c r="D31" s="10"/>
      <c r="E31" s="10"/>
      <c r="F31" s="10"/>
      <c r="G31" s="10"/>
      <c r="H31" s="10"/>
      <c r="I31" s="21"/>
      <c r="J31" s="21"/>
      <c r="K31" s="23"/>
      <c r="L31" s="23"/>
      <c r="M31" s="23"/>
    </row>
    <row r="32" spans="1:13" s="2" customFormat="1" ht="24" customHeight="1">
      <c r="A32" s="11" t="s">
        <v>54</v>
      </c>
      <c r="B32" s="11" t="s">
        <v>54</v>
      </c>
      <c r="C32" s="11" t="s">
        <v>55</v>
      </c>
      <c r="D32" s="11" t="s">
        <v>54</v>
      </c>
      <c r="E32" s="11" t="s">
        <v>54</v>
      </c>
      <c r="F32" s="11" t="s">
        <v>54</v>
      </c>
      <c r="G32" s="11">
        <f>SUM(G13:G30)</f>
        <v>840</v>
      </c>
      <c r="H32" s="11"/>
      <c r="I32" s="24"/>
      <c r="J32" s="25">
        <f>SUM(J13:J30)</f>
        <v>264045</v>
      </c>
      <c r="K32" s="26">
        <f>SUM(K13:K30)</f>
        <v>36170.547945205471</v>
      </c>
      <c r="L32" s="26">
        <f>K32/G32-E48</f>
        <v>20.056597807658708</v>
      </c>
      <c r="M32" s="26">
        <f>SUM(M13:M30)</f>
        <v>16893.549315068492</v>
      </c>
    </row>
    <row r="33" spans="1:15" ht="16">
      <c r="J33" s="27"/>
      <c r="K33" s="27"/>
      <c r="L33" s="27"/>
      <c r="M33" s="27"/>
      <c r="O33" s="2"/>
    </row>
    <row r="34" spans="1:15" s="1" customFormat="1" ht="22" customHeight="1">
      <c r="A34" s="31" t="s">
        <v>56</v>
      </c>
      <c r="B34" s="31"/>
      <c r="C34" s="31"/>
      <c r="D34" s="12" t="s">
        <v>57</v>
      </c>
      <c r="E34" s="12" t="s">
        <v>58</v>
      </c>
      <c r="G34" s="35" t="s">
        <v>59</v>
      </c>
      <c r="H34" s="35"/>
      <c r="I34" s="35"/>
      <c r="J34" s="35"/>
      <c r="K34" s="35"/>
      <c r="L34" s="35"/>
      <c r="M34" s="35"/>
      <c r="O34" s="2"/>
    </row>
    <row r="35" spans="1:15" s="1" customFormat="1" ht="22" customHeight="1">
      <c r="A35" s="31" t="s">
        <v>60</v>
      </c>
      <c r="B35" s="31"/>
      <c r="C35" s="31"/>
      <c r="D35" s="13">
        <f>J32*0.09</f>
        <v>23764.05</v>
      </c>
      <c r="E35" s="19">
        <f>D35/$M$8</f>
        <v>3255.3493150684931</v>
      </c>
      <c r="G35" s="35"/>
      <c r="H35" s="35"/>
      <c r="I35" s="35"/>
      <c r="J35" s="35"/>
      <c r="K35" s="35"/>
      <c r="L35" s="35"/>
      <c r="M35" s="35"/>
      <c r="O35" s="2"/>
    </row>
    <row r="36" spans="1:15" s="1" customFormat="1" ht="22" customHeight="1">
      <c r="A36" s="31" t="s">
        <v>61</v>
      </c>
      <c r="B36" s="31"/>
      <c r="C36" s="31"/>
      <c r="D36" s="13">
        <f>2391*4.8*7.3</f>
        <v>83780.639999999999</v>
      </c>
      <c r="E36" s="19">
        <f t="shared" ref="E36:E43" si="4">D36/$M$8</f>
        <v>11476.800000000001</v>
      </c>
      <c r="G36" s="35"/>
      <c r="H36" s="35"/>
      <c r="I36" s="35"/>
      <c r="J36" s="35"/>
      <c r="K36" s="35"/>
      <c r="L36" s="35"/>
      <c r="M36" s="35"/>
      <c r="O36" s="2"/>
    </row>
    <row r="37" spans="1:15" s="1" customFormat="1" ht="22" customHeight="1">
      <c r="A37" s="31" t="s">
        <v>62</v>
      </c>
      <c r="B37" s="31"/>
      <c r="C37" s="31"/>
      <c r="D37" s="13">
        <v>7228.46</v>
      </c>
      <c r="E37" s="19">
        <f t="shared" si="4"/>
        <v>990.2</v>
      </c>
      <c r="G37" s="35"/>
      <c r="H37" s="35"/>
      <c r="I37" s="35"/>
      <c r="J37" s="35"/>
      <c r="K37" s="35"/>
      <c r="L37" s="35"/>
      <c r="M37" s="35"/>
      <c r="O37" s="2"/>
    </row>
    <row r="38" spans="1:15" s="1" customFormat="1" ht="22" customHeight="1">
      <c r="A38" s="31" t="s">
        <v>63</v>
      </c>
      <c r="B38" s="31"/>
      <c r="C38" s="31"/>
      <c r="D38" s="13">
        <v>1769.34</v>
      </c>
      <c r="E38" s="19">
        <f t="shared" si="4"/>
        <v>242.37534246575342</v>
      </c>
      <c r="G38" s="35"/>
      <c r="H38" s="35"/>
      <c r="I38" s="35"/>
      <c r="J38" s="35"/>
      <c r="K38" s="35"/>
      <c r="L38" s="35"/>
      <c r="M38" s="35"/>
      <c r="O38" s="2"/>
    </row>
    <row r="39" spans="1:15" s="1" customFormat="1" ht="22" customHeight="1">
      <c r="A39" s="31" t="s">
        <v>64</v>
      </c>
      <c r="B39" s="31"/>
      <c r="C39" s="31"/>
      <c r="D39" s="13">
        <v>1000</v>
      </c>
      <c r="E39" s="19">
        <f t="shared" si="4"/>
        <v>136.98630136986301</v>
      </c>
      <c r="G39" s="35"/>
      <c r="H39" s="35"/>
      <c r="I39" s="35"/>
      <c r="J39" s="35"/>
      <c r="K39" s="35"/>
      <c r="L39" s="35"/>
      <c r="M39" s="35"/>
      <c r="O39" s="2"/>
    </row>
    <row r="40" spans="1:15" s="1" customFormat="1" ht="22" customHeight="1">
      <c r="A40" s="31" t="s">
        <v>65</v>
      </c>
      <c r="B40" s="31"/>
      <c r="C40" s="31"/>
      <c r="D40" s="13">
        <v>1200</v>
      </c>
      <c r="E40" s="19">
        <f t="shared" si="4"/>
        <v>164.38356164383563</v>
      </c>
      <c r="G40" s="35"/>
      <c r="H40" s="35"/>
      <c r="I40" s="35"/>
      <c r="J40" s="35"/>
      <c r="K40" s="35"/>
      <c r="L40" s="35"/>
      <c r="M40" s="35"/>
      <c r="O40" s="2"/>
    </row>
    <row r="41" spans="1:15" s="1" customFormat="1" ht="22" customHeight="1">
      <c r="A41" s="31" t="s">
        <v>66</v>
      </c>
      <c r="B41" s="31"/>
      <c r="C41" s="31"/>
      <c r="D41" s="13">
        <v>528</v>
      </c>
      <c r="E41" s="19">
        <f t="shared" si="4"/>
        <v>72.328767123287676</v>
      </c>
      <c r="G41" s="35"/>
      <c r="H41" s="35"/>
      <c r="I41" s="35"/>
      <c r="J41" s="35"/>
      <c r="K41" s="35"/>
      <c r="L41" s="35"/>
      <c r="M41" s="35"/>
      <c r="O41" s="2"/>
    </row>
    <row r="42" spans="1:15" s="1" customFormat="1" ht="22" customHeight="1">
      <c r="A42" s="31" t="s">
        <v>67</v>
      </c>
      <c r="B42" s="31"/>
      <c r="C42" s="31"/>
      <c r="D42" s="13">
        <v>328</v>
      </c>
      <c r="E42" s="19">
        <f t="shared" si="4"/>
        <v>44.93150684931507</v>
      </c>
      <c r="G42" s="35"/>
      <c r="H42" s="35"/>
      <c r="I42" s="35"/>
      <c r="J42" s="35"/>
      <c r="K42" s="35"/>
      <c r="L42" s="35"/>
      <c r="M42" s="35"/>
      <c r="O42" s="2"/>
    </row>
    <row r="43" spans="1:15" s="1" customFormat="1" ht="22" customHeight="1">
      <c r="A43" s="31" t="s">
        <v>68</v>
      </c>
      <c r="B43" s="31"/>
      <c r="C43" s="31"/>
      <c r="D43" s="13">
        <f>SUM(D35:D42)</f>
        <v>119598.49</v>
      </c>
      <c r="E43" s="19">
        <f t="shared" si="4"/>
        <v>16383.354794520548</v>
      </c>
      <c r="G43" s="35"/>
      <c r="H43" s="35"/>
      <c r="I43" s="35"/>
      <c r="J43" s="35"/>
      <c r="K43" s="35"/>
      <c r="L43" s="35"/>
      <c r="M43" s="35"/>
      <c r="O43" s="2"/>
    </row>
    <row r="44" spans="1:15" s="1" customFormat="1" ht="22" customHeight="1">
      <c r="A44" s="1" t="s">
        <v>54</v>
      </c>
      <c r="B44" s="1" t="s">
        <v>54</v>
      </c>
      <c r="C44" s="1" t="s">
        <v>54</v>
      </c>
      <c r="D44" s="14"/>
      <c r="E44" s="20" t="s">
        <v>54</v>
      </c>
      <c r="G44" s="35"/>
      <c r="H44" s="35"/>
      <c r="I44" s="35"/>
      <c r="J44" s="35"/>
      <c r="K44" s="35"/>
      <c r="L44" s="35"/>
      <c r="M44" s="35"/>
      <c r="O44" s="2"/>
    </row>
    <row r="45" spans="1:15" s="1" customFormat="1" ht="22" customHeight="1">
      <c r="A45" s="31" t="s">
        <v>69</v>
      </c>
      <c r="B45" s="31"/>
      <c r="C45" s="31"/>
      <c r="D45" s="13">
        <f>J32*0.08</f>
        <v>21123.600000000002</v>
      </c>
      <c r="E45" s="19">
        <f>D45/$M$8</f>
        <v>2893.6438356164385</v>
      </c>
      <c r="G45" s="35"/>
      <c r="H45" s="35"/>
      <c r="I45" s="35"/>
      <c r="J45" s="35"/>
      <c r="K45" s="35"/>
      <c r="L45" s="35"/>
      <c r="M45" s="35"/>
      <c r="O45" s="2"/>
    </row>
    <row r="46" spans="1:15" s="1" customFormat="1" ht="22" customHeight="1">
      <c r="A46" s="1" t="s">
        <v>54</v>
      </c>
      <c r="B46" s="1" t="s">
        <v>54</v>
      </c>
      <c r="C46" s="1" t="s">
        <v>54</v>
      </c>
      <c r="D46" s="14"/>
      <c r="E46" s="20" t="s">
        <v>54</v>
      </c>
      <c r="G46" s="35"/>
      <c r="H46" s="35"/>
      <c r="I46" s="35"/>
      <c r="J46" s="35"/>
      <c r="K46" s="35"/>
      <c r="L46" s="35"/>
      <c r="M46" s="35"/>
      <c r="O46" s="2"/>
    </row>
    <row r="47" spans="1:15" s="1" customFormat="1" ht="22" customHeight="1">
      <c r="A47" s="32" t="s">
        <v>70</v>
      </c>
      <c r="B47" s="32"/>
      <c r="C47" s="32"/>
      <c r="D47" s="13">
        <f>D43+D45</f>
        <v>140722.09</v>
      </c>
      <c r="E47" s="19">
        <f>D47/$M$8</f>
        <v>19276.998630136986</v>
      </c>
      <c r="G47" s="35"/>
      <c r="H47" s="35"/>
      <c r="I47" s="35"/>
      <c r="J47" s="35"/>
      <c r="K47" s="35"/>
      <c r="L47" s="35"/>
      <c r="M47" s="35"/>
      <c r="O47" s="2"/>
    </row>
    <row r="48" spans="1:15" s="1" customFormat="1" ht="22" customHeight="1">
      <c r="A48" s="32" t="s">
        <v>71</v>
      </c>
      <c r="B48" s="32"/>
      <c r="C48" s="32"/>
      <c r="D48" s="13">
        <f>D47/(G32-2)</f>
        <v>167.92612171837709</v>
      </c>
      <c r="E48" s="19">
        <f>D48/$M$8</f>
        <v>23.003578317585902</v>
      </c>
      <c r="G48" s="35"/>
      <c r="H48" s="35"/>
      <c r="I48" s="35"/>
      <c r="J48" s="35"/>
      <c r="K48" s="35"/>
      <c r="L48" s="35"/>
      <c r="M48" s="35"/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0" spans="15:15" ht="16">
      <c r="O60" s="2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</sheetData>
  <autoFilter ref="A12:M30" xr:uid="{00000000-0009-0000-0000-000000000000}"/>
  <mergeCells count="21">
    <mergeCell ref="A45:C45"/>
    <mergeCell ref="A47:C47"/>
    <mergeCell ref="A48:C48"/>
    <mergeCell ref="A1:M3"/>
    <mergeCell ref="A4:M6"/>
    <mergeCell ref="G34:M48"/>
    <mergeCell ref="A39:C39"/>
    <mergeCell ref="A40:C40"/>
    <mergeCell ref="A41:C41"/>
    <mergeCell ref="A42:C42"/>
    <mergeCell ref="A43:C43"/>
    <mergeCell ref="A34:C34"/>
    <mergeCell ref="A35:C35"/>
    <mergeCell ref="A36:C36"/>
    <mergeCell ref="A37:C37"/>
    <mergeCell ref="A38:C38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784-03156915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2023-11-24T19:12:00Z</dcterms:created>
  <dcterms:modified xsi:type="dcterms:W3CDTF">2024-03-22T13:07:16Z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